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nježana\Desktop\TAMARA\"/>
    </mc:Choice>
  </mc:AlternateContent>
  <bookViews>
    <workbookView xWindow="0" yWindow="0" windowWidth="23955" windowHeight="5445" firstSheet="2" activeTab="3"/>
  </bookViews>
  <sheets>
    <sheet name="rač. financiranja" sheetId="2" state="hidden" r:id="rId1"/>
    <sheet name="4 razina" sheetId="1" state="hidden" r:id="rId2"/>
    <sheet name="pr. oš" sheetId="63" r:id="rId3"/>
    <sheet name="rashodi OŠ " sheetId="69" r:id="rId4"/>
  </sheets>
  <definedNames>
    <definedName name="CQ8083H">'rashodi OŠ '!$B:$B</definedName>
    <definedName name="_xlnm.Print_Titles" localSheetId="2">'pr. oš'!$2:$5</definedName>
    <definedName name="_xlnm.Print_Titles" localSheetId="3">'rashodi OŠ '!$1:$4</definedName>
    <definedName name="_xlnm.Print_Area" localSheetId="1">'4 razina'!$J$1:$BF$170</definedName>
    <definedName name="_xlnm.Print_Area" localSheetId="2">'pr. oš'!$A$2:$CU$138</definedName>
    <definedName name="_xlnm.Print_Area" localSheetId="0">'rač. financiranja'!$B$1:$BL$56</definedName>
    <definedName name="_xlnm.Print_Area" localSheetId="3">'rashodi OŠ '!$B$1:$DU$408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Q146" i="69" l="1"/>
  <c r="DR144" i="69"/>
  <c r="CR131" i="63" l="1"/>
  <c r="DQ251" i="69" l="1"/>
  <c r="DQ250" i="69" s="1"/>
  <c r="DP251" i="69"/>
  <c r="DM251" i="69"/>
  <c r="DM250" i="69" s="1"/>
  <c r="DL251" i="69"/>
  <c r="DI251" i="69"/>
  <c r="DH251" i="69"/>
  <c r="DE251" i="69"/>
  <c r="DD251" i="69"/>
  <c r="CX251" i="69"/>
  <c r="CW251" i="69"/>
  <c r="CT251" i="69"/>
  <c r="CT250" i="69" s="1"/>
  <c r="CS251" i="69"/>
  <c r="DU250" i="69"/>
  <c r="DT250" i="69"/>
  <c r="DS250" i="69"/>
  <c r="DR250" i="69"/>
  <c r="DO250" i="69"/>
  <c r="DN250" i="69"/>
  <c r="DK250" i="69"/>
  <c r="DL250" i="69" s="1"/>
  <c r="DJ250" i="69"/>
  <c r="DI250" i="69"/>
  <c r="DG250" i="69"/>
  <c r="DF250" i="69"/>
  <c r="DC250" i="69"/>
  <c r="DB250" i="69"/>
  <c r="DD250" i="69" s="1"/>
  <c r="DA250" i="69"/>
  <c r="CZ250" i="69"/>
  <c r="CY250" i="69"/>
  <c r="CX250" i="69"/>
  <c r="CV250" i="69"/>
  <c r="CU250" i="69"/>
  <c r="CR250" i="69"/>
  <c r="CQ250" i="69"/>
  <c r="CP250" i="69"/>
  <c r="CM250" i="69"/>
  <c r="CO250" i="69" s="1"/>
  <c r="CL250" i="69"/>
  <c r="CI250" i="69"/>
  <c r="CK250" i="69" s="1"/>
  <c r="CH250" i="69"/>
  <c r="CF250" i="69"/>
  <c r="CG250" i="69" s="1"/>
  <c r="CE250" i="69"/>
  <c r="CD250" i="69"/>
  <c r="CC250" i="69"/>
  <c r="BZ250" i="69"/>
  <c r="CB250" i="69" s="1"/>
  <c r="DS207" i="69"/>
  <c r="DT207" i="69"/>
  <c r="DU207" i="69"/>
  <c r="DR207" i="69"/>
  <c r="DQ209" i="69"/>
  <c r="DP209" i="69"/>
  <c r="DM209" i="69"/>
  <c r="DL209" i="69"/>
  <c r="DI209" i="69"/>
  <c r="DH209" i="69"/>
  <c r="DE209" i="69"/>
  <c r="DD209" i="69"/>
  <c r="CX209" i="69"/>
  <c r="CW209" i="69"/>
  <c r="CT209" i="69"/>
  <c r="CS209" i="69"/>
  <c r="CP209" i="69"/>
  <c r="CO209" i="69"/>
  <c r="CL209" i="69"/>
  <c r="CK209" i="69"/>
  <c r="CH209" i="69"/>
  <c r="CG209" i="69"/>
  <c r="CB209" i="69"/>
  <c r="CA209" i="69"/>
  <c r="BU209" i="69"/>
  <c r="BR209" i="69"/>
  <c r="BL209" i="69"/>
  <c r="DS37" i="69"/>
  <c r="DS20" i="69"/>
  <c r="DS16" i="69"/>
  <c r="DR20" i="69"/>
  <c r="DR26" i="69"/>
  <c r="DP250" i="69" l="1"/>
  <c r="CW250" i="69"/>
  <c r="DH250" i="69"/>
  <c r="DE250" i="69"/>
  <c r="CS250" i="69"/>
  <c r="CA250" i="69"/>
  <c r="CU137" i="63" l="1"/>
  <c r="CT137" i="63"/>
  <c r="CS137" i="63"/>
  <c r="CU135" i="63"/>
  <c r="CT135" i="63"/>
  <c r="CS135" i="63"/>
  <c r="CU133" i="63"/>
  <c r="CT133" i="63"/>
  <c r="CU131" i="63"/>
  <c r="CT131" i="63"/>
  <c r="CS131" i="63"/>
  <c r="CU129" i="63"/>
  <c r="CT129" i="63"/>
  <c r="CS129" i="63"/>
  <c r="CU125" i="63"/>
  <c r="CU124" i="63" s="1"/>
  <c r="CU123" i="63" s="1"/>
  <c r="CT125" i="63"/>
  <c r="CT124" i="63" s="1"/>
  <c r="CT123" i="63" s="1"/>
  <c r="CS125" i="63"/>
  <c r="CS124" i="63" s="1"/>
  <c r="CS123" i="63" s="1"/>
  <c r="CU121" i="63"/>
  <c r="CT121" i="63"/>
  <c r="CS121" i="63"/>
  <c r="CU119" i="63"/>
  <c r="CT119" i="63"/>
  <c r="CS119" i="63"/>
  <c r="CU117" i="63"/>
  <c r="CT117" i="63"/>
  <c r="CS117" i="63"/>
  <c r="CU112" i="63"/>
  <c r="CT112" i="63"/>
  <c r="CS112" i="63"/>
  <c r="CU107" i="63"/>
  <c r="CU106" i="63" s="1"/>
  <c r="CT107" i="63"/>
  <c r="CT106" i="63" s="1"/>
  <c r="CS107" i="63"/>
  <c r="CS106" i="63" s="1"/>
  <c r="CU104" i="63"/>
  <c r="CT104" i="63"/>
  <c r="CS104" i="63"/>
  <c r="CU101" i="63"/>
  <c r="CT101" i="63"/>
  <c r="CS101" i="63"/>
  <c r="CU98" i="63"/>
  <c r="CT98" i="63"/>
  <c r="CS98" i="63"/>
  <c r="CU96" i="63"/>
  <c r="CT96" i="63"/>
  <c r="CS96" i="63"/>
  <c r="CU93" i="63"/>
  <c r="CT93" i="63"/>
  <c r="CS93" i="63"/>
  <c r="CU89" i="63"/>
  <c r="CT89" i="63"/>
  <c r="CS89" i="63"/>
  <c r="CU84" i="63"/>
  <c r="CT84" i="63"/>
  <c r="CS84" i="63"/>
  <c r="CU80" i="63"/>
  <c r="CT80" i="63"/>
  <c r="CS80" i="63"/>
  <c r="CU77" i="63"/>
  <c r="CT77" i="63"/>
  <c r="CS77" i="63"/>
  <c r="CU72" i="63"/>
  <c r="CT72" i="63"/>
  <c r="CS72" i="63"/>
  <c r="CU69" i="63"/>
  <c r="CT69" i="63"/>
  <c r="CS69" i="63"/>
  <c r="CU67" i="63"/>
  <c r="CT67" i="63"/>
  <c r="CS67" i="63"/>
  <c r="CU63" i="63"/>
  <c r="CT63" i="63"/>
  <c r="CS63" i="63"/>
  <c r="CU59" i="63"/>
  <c r="CT59" i="63"/>
  <c r="CS59" i="63"/>
  <c r="CU55" i="63"/>
  <c r="CT55" i="63"/>
  <c r="CS55" i="63"/>
  <c r="CU51" i="63"/>
  <c r="CT51" i="63"/>
  <c r="CS51" i="63"/>
  <c r="CU48" i="63"/>
  <c r="CT48" i="63"/>
  <c r="CS48" i="63"/>
  <c r="CU46" i="63"/>
  <c r="CT46" i="63"/>
  <c r="CS46" i="63"/>
  <c r="CU43" i="63"/>
  <c r="CT43" i="63"/>
  <c r="CS43" i="63"/>
  <c r="CU41" i="63"/>
  <c r="CT41" i="63"/>
  <c r="CS41" i="63"/>
  <c r="CU39" i="63"/>
  <c r="CT39" i="63"/>
  <c r="CS39" i="63"/>
  <c r="CU36" i="63"/>
  <c r="CT36" i="63"/>
  <c r="CS36" i="63"/>
  <c r="CU34" i="63"/>
  <c r="CT34" i="63"/>
  <c r="CS34" i="63"/>
  <c r="CS31" i="63"/>
  <c r="CU29" i="63"/>
  <c r="CT29" i="63"/>
  <c r="CS29" i="63"/>
  <c r="CQ138" i="63"/>
  <c r="CQ137" i="63" s="1"/>
  <c r="CP138" i="63"/>
  <c r="CR137" i="63"/>
  <c r="CO137" i="63"/>
  <c r="CO135" i="63"/>
  <c r="CQ134" i="63"/>
  <c r="CQ133" i="63" s="1"/>
  <c r="CP134" i="63"/>
  <c r="CR133" i="63"/>
  <c r="CO133" i="63"/>
  <c r="CQ132" i="63"/>
  <c r="CQ131" i="63" s="1"/>
  <c r="CP132" i="63"/>
  <c r="CO131" i="63"/>
  <c r="CQ130" i="63"/>
  <c r="CQ129" i="63" s="1"/>
  <c r="CP130" i="63"/>
  <c r="CR129" i="63"/>
  <c r="CO129" i="63"/>
  <c r="CQ126" i="63"/>
  <c r="CQ125" i="63" s="1"/>
  <c r="CQ124" i="63" s="1"/>
  <c r="CQ123" i="63" s="1"/>
  <c r="CP126" i="63"/>
  <c r="CR125" i="63"/>
  <c r="CR124" i="63" s="1"/>
  <c r="CR123" i="63" s="1"/>
  <c r="CO125" i="63"/>
  <c r="CO124" i="63" s="1"/>
  <c r="CR121" i="63"/>
  <c r="CQ121" i="63"/>
  <c r="CO121" i="63"/>
  <c r="CQ120" i="63"/>
  <c r="CQ119" i="63" s="1"/>
  <c r="CP120" i="63"/>
  <c r="CR119" i="63"/>
  <c r="CO119" i="63"/>
  <c r="CQ118" i="63"/>
  <c r="CQ117" i="63" s="1"/>
  <c r="CP118" i="63"/>
  <c r="CR117" i="63"/>
  <c r="CO117" i="63"/>
  <c r="CP116" i="63"/>
  <c r="CP115" i="63"/>
  <c r="CP114" i="63"/>
  <c r="CR112" i="63"/>
  <c r="CQ112" i="63"/>
  <c r="CO112" i="63"/>
  <c r="CP110" i="63"/>
  <c r="CR107" i="63"/>
  <c r="CR106" i="63" s="1"/>
  <c r="CQ107" i="63"/>
  <c r="CQ106" i="63" s="1"/>
  <c r="CO107" i="63"/>
  <c r="CR104" i="63"/>
  <c r="CQ104" i="63"/>
  <c r="CO104" i="63"/>
  <c r="CR101" i="63"/>
  <c r="CQ101" i="63"/>
  <c r="CO101" i="63"/>
  <c r="CP100" i="63"/>
  <c r="CR98" i="63"/>
  <c r="CQ98" i="63"/>
  <c r="CO98" i="63"/>
  <c r="CR96" i="63"/>
  <c r="CQ96" i="63"/>
  <c r="CO96" i="63"/>
  <c r="CQ94" i="63"/>
  <c r="CQ93" i="63" s="1"/>
  <c r="CP94" i="63"/>
  <c r="CR93" i="63"/>
  <c r="CO93" i="63"/>
  <c r="CQ92" i="63"/>
  <c r="CQ89" i="63" s="1"/>
  <c r="CP92" i="63"/>
  <c r="CQ91" i="63"/>
  <c r="CP91" i="63"/>
  <c r="CQ90" i="63"/>
  <c r="CP90" i="63"/>
  <c r="CR89" i="63"/>
  <c r="CO89" i="63"/>
  <c r="CQ88" i="63"/>
  <c r="CP88" i="63"/>
  <c r="CQ87" i="63"/>
  <c r="CP87" i="63"/>
  <c r="CQ86" i="63"/>
  <c r="CP86" i="63"/>
  <c r="CQ85" i="63"/>
  <c r="CQ84" i="63" s="1"/>
  <c r="CP85" i="63"/>
  <c r="CR84" i="63"/>
  <c r="CO84" i="63"/>
  <c r="CQ83" i="63"/>
  <c r="CP83" i="63"/>
  <c r="CQ82" i="63"/>
  <c r="CP82" i="63"/>
  <c r="CQ81" i="63"/>
  <c r="CP81" i="63"/>
  <c r="CR80" i="63"/>
  <c r="CO80" i="63"/>
  <c r="CP78" i="63"/>
  <c r="CR77" i="63"/>
  <c r="CQ77" i="63"/>
  <c r="CO77" i="63"/>
  <c r="CP76" i="63"/>
  <c r="CP75" i="63"/>
  <c r="CP74" i="63"/>
  <c r="CQ73" i="63"/>
  <c r="CQ72" i="63" s="1"/>
  <c r="CP73" i="63"/>
  <c r="CR72" i="63"/>
  <c r="CR71" i="63" s="1"/>
  <c r="CO72" i="63"/>
  <c r="CQ70" i="63"/>
  <c r="CQ69" i="63" s="1"/>
  <c r="CP70" i="63"/>
  <c r="CR69" i="63"/>
  <c r="CO69" i="63"/>
  <c r="CQ68" i="63"/>
  <c r="CQ67" i="63" s="1"/>
  <c r="CP68" i="63"/>
  <c r="CR67" i="63"/>
  <c r="CO67" i="63"/>
  <c r="CP66" i="63"/>
  <c r="CP65" i="63"/>
  <c r="CP64" i="63"/>
  <c r="CR63" i="63"/>
  <c r="CQ63" i="63"/>
  <c r="CO63" i="63"/>
  <c r="CP62" i="63"/>
  <c r="CP61" i="63"/>
  <c r="CP60" i="63"/>
  <c r="CR59" i="63"/>
  <c r="CQ59" i="63"/>
  <c r="CO59" i="63"/>
  <c r="CP58" i="63"/>
  <c r="CP57" i="63"/>
  <c r="CP56" i="63"/>
  <c r="CR55" i="63"/>
  <c r="CQ55" i="63"/>
  <c r="CO55" i="63"/>
  <c r="CP54" i="63"/>
  <c r="CP53" i="63"/>
  <c r="CP52" i="63"/>
  <c r="CR51" i="63"/>
  <c r="CQ51" i="63"/>
  <c r="CO51" i="63"/>
  <c r="CQ49" i="63"/>
  <c r="CQ48" i="63" s="1"/>
  <c r="CP49" i="63"/>
  <c r="CR48" i="63"/>
  <c r="CO48" i="63"/>
  <c r="CP47" i="63"/>
  <c r="CR46" i="63"/>
  <c r="CQ46" i="63"/>
  <c r="CO46" i="63"/>
  <c r="CP45" i="63"/>
  <c r="CP44" i="63"/>
  <c r="CR43" i="63"/>
  <c r="CQ43" i="63"/>
  <c r="CO43" i="63"/>
  <c r="CP42" i="63"/>
  <c r="CR41" i="63"/>
  <c r="CQ41" i="63"/>
  <c r="CO41" i="63"/>
  <c r="CQ40" i="63"/>
  <c r="CQ39" i="63" s="1"/>
  <c r="CP40" i="63"/>
  <c r="CR39" i="63"/>
  <c r="CO39" i="63"/>
  <c r="CQ38" i="63"/>
  <c r="CP38" i="63"/>
  <c r="CP37" i="63"/>
  <c r="CR36" i="63"/>
  <c r="CQ36" i="63"/>
  <c r="CO36" i="63"/>
  <c r="CQ35" i="63"/>
  <c r="CQ34" i="63" s="1"/>
  <c r="CP35" i="63"/>
  <c r="CR34" i="63"/>
  <c r="CO34" i="63"/>
  <c r="CQ33" i="63"/>
  <c r="CP33" i="63"/>
  <c r="CQ32" i="63"/>
  <c r="CP32" i="63"/>
  <c r="CR31" i="63"/>
  <c r="CO31" i="63"/>
  <c r="CQ30" i="63"/>
  <c r="CQ29" i="63" s="1"/>
  <c r="CP30" i="63"/>
  <c r="CR29" i="63"/>
  <c r="CO29" i="63"/>
  <c r="CU50" i="63" l="1"/>
  <c r="CT111" i="63"/>
  <c r="CT109" i="63" s="1"/>
  <c r="CO71" i="63"/>
  <c r="CU111" i="63"/>
  <c r="CU109" i="63" s="1"/>
  <c r="CR111" i="63"/>
  <c r="CR109" i="63" s="1"/>
  <c r="CQ80" i="63"/>
  <c r="CQ79" i="63" s="1"/>
  <c r="CQ95" i="63"/>
  <c r="CQ111" i="63"/>
  <c r="CQ109" i="63" s="1"/>
  <c r="CR95" i="63"/>
  <c r="CO106" i="63"/>
  <c r="CO95" i="63"/>
  <c r="CR50" i="63"/>
  <c r="CO79" i="63"/>
  <c r="CR79" i="63"/>
  <c r="CS50" i="63"/>
  <c r="CU95" i="63"/>
  <c r="CU27" i="63" s="1"/>
  <c r="CS95" i="63"/>
  <c r="CT95" i="63"/>
  <c r="CR28" i="63"/>
  <c r="CQ31" i="63"/>
  <c r="CQ28" i="63" s="1"/>
  <c r="CS79" i="63"/>
  <c r="CT127" i="63"/>
  <c r="CS28" i="63"/>
  <c r="CS127" i="63"/>
  <c r="CS71" i="63"/>
  <c r="CS111" i="63"/>
  <c r="CS109" i="63" s="1"/>
  <c r="CT50" i="63"/>
  <c r="CU127" i="63"/>
  <c r="CO50" i="63"/>
  <c r="CO123" i="63"/>
  <c r="CO128" i="63"/>
  <c r="CO28" i="63"/>
  <c r="CQ50" i="63"/>
  <c r="CQ71" i="63"/>
  <c r="CO111" i="63"/>
  <c r="CR135" i="63"/>
  <c r="CR128" i="63" s="1"/>
  <c r="CR127" i="63" s="1"/>
  <c r="DU403" i="69"/>
  <c r="DT403" i="69"/>
  <c r="DS403" i="69"/>
  <c r="DU401" i="69"/>
  <c r="DT401" i="69"/>
  <c r="DS401" i="69"/>
  <c r="DS395" i="69" s="1"/>
  <c r="DU399" i="69"/>
  <c r="DU394" i="69" s="1"/>
  <c r="DT399" i="69"/>
  <c r="DS399" i="69"/>
  <c r="DS394" i="69" s="1"/>
  <c r="DT394" i="69"/>
  <c r="DU390" i="69"/>
  <c r="DT390" i="69"/>
  <c r="DS390" i="69"/>
  <c r="DU388" i="69"/>
  <c r="DT388" i="69"/>
  <c r="DS388" i="69"/>
  <c r="DU386" i="69"/>
  <c r="DT386" i="69"/>
  <c r="DS386" i="69"/>
  <c r="DU382" i="69"/>
  <c r="DT382" i="69"/>
  <c r="DS382" i="69"/>
  <c r="DU377" i="69"/>
  <c r="DT377" i="69"/>
  <c r="DS377" i="69"/>
  <c r="DU375" i="69"/>
  <c r="DT375" i="69"/>
  <c r="DS375" i="69"/>
  <c r="DU373" i="69"/>
  <c r="DT373" i="69"/>
  <c r="DS373" i="69"/>
  <c r="DU364" i="69"/>
  <c r="DU359" i="69" s="1"/>
  <c r="DT364" i="69"/>
  <c r="DT359" i="69" s="1"/>
  <c r="DS364" i="69"/>
  <c r="DS359" i="69" s="1"/>
  <c r="DU362" i="69"/>
  <c r="DT362" i="69"/>
  <c r="DS362" i="69"/>
  <c r="DT360" i="69"/>
  <c r="DT357" i="69" s="1"/>
  <c r="DS358" i="69"/>
  <c r="DU355" i="69"/>
  <c r="DT355" i="69"/>
  <c r="DT333" i="69" s="1"/>
  <c r="DS355" i="69"/>
  <c r="DS333" i="69" s="1"/>
  <c r="DU352" i="69"/>
  <c r="DU332" i="69" s="1"/>
  <c r="DT352" i="69"/>
  <c r="DS352" i="69"/>
  <c r="DS351" i="69" s="1"/>
  <c r="DS350" i="69" s="1"/>
  <c r="DU348" i="69"/>
  <c r="DT348" i="69"/>
  <c r="DS348" i="69"/>
  <c r="DU345" i="69"/>
  <c r="DU344" i="69" s="1"/>
  <c r="DT345" i="69"/>
  <c r="DS345" i="69"/>
  <c r="DS334" i="69" s="1"/>
  <c r="DU338" i="69"/>
  <c r="DU337" i="69" s="1"/>
  <c r="DT338" i="69"/>
  <c r="DS338" i="69"/>
  <c r="DS337" i="69" s="1"/>
  <c r="DT334" i="69"/>
  <c r="DU329" i="69"/>
  <c r="DT329" i="69"/>
  <c r="DS329" i="69"/>
  <c r="DU327" i="69"/>
  <c r="DT327" i="69"/>
  <c r="DS327" i="69"/>
  <c r="DU321" i="69"/>
  <c r="DU320" i="69" s="1"/>
  <c r="DU319" i="69" s="1"/>
  <c r="DU317" i="69" s="1"/>
  <c r="DT321" i="69"/>
  <c r="DT320" i="69" s="1"/>
  <c r="DT319" i="69" s="1"/>
  <c r="DT317" i="69" s="1"/>
  <c r="DS321" i="69"/>
  <c r="DS320" i="69" s="1"/>
  <c r="DS319" i="69" s="1"/>
  <c r="DS317" i="69" s="1"/>
  <c r="DU315" i="69"/>
  <c r="DU314" i="69" s="1"/>
  <c r="DT315" i="69"/>
  <c r="DT314" i="69" s="1"/>
  <c r="DS315" i="69"/>
  <c r="DS314" i="69" s="1"/>
  <c r="DU311" i="69"/>
  <c r="DT311" i="69"/>
  <c r="DS311" i="69"/>
  <c r="DU309" i="69"/>
  <c r="DT309" i="69"/>
  <c r="DS309" i="69"/>
  <c r="DU307" i="69"/>
  <c r="DT307" i="69"/>
  <c r="DS307" i="69"/>
  <c r="DU306" i="69"/>
  <c r="DU305" i="69" s="1"/>
  <c r="DT306" i="69"/>
  <c r="DT305" i="69" s="1"/>
  <c r="DS306" i="69"/>
  <c r="DS305" i="69" s="1"/>
  <c r="DS303" i="69" s="1"/>
  <c r="DU301" i="69"/>
  <c r="DU300" i="69" s="1"/>
  <c r="DU299" i="69" s="1"/>
  <c r="DU297" i="69" s="1"/>
  <c r="DT301" i="69"/>
  <c r="DT300" i="69" s="1"/>
  <c r="DT299" i="69" s="1"/>
  <c r="DT297" i="69" s="1"/>
  <c r="DS301" i="69"/>
  <c r="DS300" i="69" s="1"/>
  <c r="DS299" i="69" s="1"/>
  <c r="DS297" i="69" s="1"/>
  <c r="DU295" i="69"/>
  <c r="DU294" i="69" s="1"/>
  <c r="DU293" i="69" s="1"/>
  <c r="DU292" i="69" s="1"/>
  <c r="DT295" i="69"/>
  <c r="DT294" i="69" s="1"/>
  <c r="DT293" i="69" s="1"/>
  <c r="DS295" i="69"/>
  <c r="DS294" i="69" s="1"/>
  <c r="DS293" i="69" s="1"/>
  <c r="DU289" i="69"/>
  <c r="DU288" i="69" s="1"/>
  <c r="DT289" i="69"/>
  <c r="DT288" i="69" s="1"/>
  <c r="DS289" i="69"/>
  <c r="DS288" i="69" s="1"/>
  <c r="DU286" i="69"/>
  <c r="DT286" i="69"/>
  <c r="DS286" i="69"/>
  <c r="DU284" i="69"/>
  <c r="DT284" i="69"/>
  <c r="DS284" i="69"/>
  <c r="DU274" i="69"/>
  <c r="DT274" i="69"/>
  <c r="DS274" i="69"/>
  <c r="DS273" i="69" s="1"/>
  <c r="DU268" i="69"/>
  <c r="DT268" i="69"/>
  <c r="DS268" i="69"/>
  <c r="DU264" i="69"/>
  <c r="DT264" i="69"/>
  <c r="DS264" i="69"/>
  <c r="DU259" i="69"/>
  <c r="DT259" i="69"/>
  <c r="DS259" i="69"/>
  <c r="DU253" i="69"/>
  <c r="DU252" i="69" s="1"/>
  <c r="DT253" i="69"/>
  <c r="DT252" i="69" s="1"/>
  <c r="DS253" i="69"/>
  <c r="DS252" i="69" s="1"/>
  <c r="DU243" i="69"/>
  <c r="DT243" i="69"/>
  <c r="DS243" i="69"/>
  <c r="DS242" i="69" s="1"/>
  <c r="DU240" i="69"/>
  <c r="DU239" i="69" s="1"/>
  <c r="DT240" i="69"/>
  <c r="DT239" i="69" s="1"/>
  <c r="DS240" i="69"/>
  <c r="DS239" i="69" s="1"/>
  <c r="DU235" i="69"/>
  <c r="DT235" i="69"/>
  <c r="DS235" i="69"/>
  <c r="DU233" i="69"/>
  <c r="DT233" i="69"/>
  <c r="DS233" i="69"/>
  <c r="DS232" i="69" s="1"/>
  <c r="DS231" i="69" s="1"/>
  <c r="DU227" i="69"/>
  <c r="DU226" i="69" s="1"/>
  <c r="DU225" i="69" s="1"/>
  <c r="DT227" i="69"/>
  <c r="DT226" i="69" s="1"/>
  <c r="DT225" i="69" s="1"/>
  <c r="DS227" i="69"/>
  <c r="DS226" i="69" s="1"/>
  <c r="DS225" i="69" s="1"/>
  <c r="DU223" i="69"/>
  <c r="DT223" i="69"/>
  <c r="DS223" i="69"/>
  <c r="DU221" i="69"/>
  <c r="DT221" i="69"/>
  <c r="DS221" i="69"/>
  <c r="DU218" i="69"/>
  <c r="DT218" i="69"/>
  <c r="DS218" i="69"/>
  <c r="DU216" i="69"/>
  <c r="DT216" i="69"/>
  <c r="DS216" i="69"/>
  <c r="DU210" i="69"/>
  <c r="DT210" i="69"/>
  <c r="DS210" i="69"/>
  <c r="DS206" i="69" s="1"/>
  <c r="DS205" i="69" s="1"/>
  <c r="DU205" i="69"/>
  <c r="DU201" i="69"/>
  <c r="DT201" i="69"/>
  <c r="DS201" i="69"/>
  <c r="DU196" i="69"/>
  <c r="DT196" i="69"/>
  <c r="DS196" i="69"/>
  <c r="DU190" i="69"/>
  <c r="DT190" i="69"/>
  <c r="DS190" i="69"/>
  <c r="DU186" i="69"/>
  <c r="DT186" i="69"/>
  <c r="DS186" i="69"/>
  <c r="DU181" i="69"/>
  <c r="DT181" i="69"/>
  <c r="DS181" i="69"/>
  <c r="DU179" i="69"/>
  <c r="DT179" i="69"/>
  <c r="DS179" i="69"/>
  <c r="DU177" i="69"/>
  <c r="DT177" i="69"/>
  <c r="DS177" i="69"/>
  <c r="DU167" i="69"/>
  <c r="DT167" i="69"/>
  <c r="DT162" i="69" s="1"/>
  <c r="DS167" i="69"/>
  <c r="DS162" i="69" s="1"/>
  <c r="DU165" i="69"/>
  <c r="DU161" i="69" s="1"/>
  <c r="DT165" i="69"/>
  <c r="DS165" i="69"/>
  <c r="DS161" i="69" s="1"/>
  <c r="DU158" i="69"/>
  <c r="DT158" i="69"/>
  <c r="DS158" i="69"/>
  <c r="DU156" i="69"/>
  <c r="DT156" i="69"/>
  <c r="DS156" i="69"/>
  <c r="DU154" i="69"/>
  <c r="DT154" i="69"/>
  <c r="DS154" i="69"/>
  <c r="DU148" i="69"/>
  <c r="DU147" i="69" s="1"/>
  <c r="DT148" i="69"/>
  <c r="DT147" i="69" s="1"/>
  <c r="DS148" i="69"/>
  <c r="DS147" i="69" s="1"/>
  <c r="DU144" i="69"/>
  <c r="DT144" i="69"/>
  <c r="DS144" i="69"/>
  <c r="DU138" i="69"/>
  <c r="DT138" i="69"/>
  <c r="DS138" i="69"/>
  <c r="DU136" i="69"/>
  <c r="DU129" i="69" s="1"/>
  <c r="DT136" i="69"/>
  <c r="DT129" i="69" s="1"/>
  <c r="DS136" i="69"/>
  <c r="DS129" i="69" s="1"/>
  <c r="DU134" i="69"/>
  <c r="DT134" i="69"/>
  <c r="DS134" i="69"/>
  <c r="DU132" i="69"/>
  <c r="DT132" i="69"/>
  <c r="DS132" i="69"/>
  <c r="DU124" i="69"/>
  <c r="DU123" i="69" s="1"/>
  <c r="DU122" i="69" s="1"/>
  <c r="DT124" i="69"/>
  <c r="DT123" i="69" s="1"/>
  <c r="DT122" i="69" s="1"/>
  <c r="DS124" i="69"/>
  <c r="DU120" i="69"/>
  <c r="DU119" i="69" s="1"/>
  <c r="DT120" i="69"/>
  <c r="DT119" i="69" s="1"/>
  <c r="DS120" i="69"/>
  <c r="DS119" i="69" s="1"/>
  <c r="DU117" i="69"/>
  <c r="DT117" i="69"/>
  <c r="DS117" i="69"/>
  <c r="DU115" i="69"/>
  <c r="DT115" i="69"/>
  <c r="DS115" i="69"/>
  <c r="DU111" i="69"/>
  <c r="DU110" i="69" s="1"/>
  <c r="DU109" i="69" s="1"/>
  <c r="DT111" i="69"/>
  <c r="DT110" i="69" s="1"/>
  <c r="DT109" i="69" s="1"/>
  <c r="DS111" i="69"/>
  <c r="DS110" i="69" s="1"/>
  <c r="DS109" i="69" s="1"/>
  <c r="DU104" i="69"/>
  <c r="DT104" i="69"/>
  <c r="DS104" i="69"/>
  <c r="DU102" i="69"/>
  <c r="DT102" i="69"/>
  <c r="DS102" i="69"/>
  <c r="DU99" i="69"/>
  <c r="DT99" i="69"/>
  <c r="DS99" i="69"/>
  <c r="DU97" i="69"/>
  <c r="DT97" i="69"/>
  <c r="DS97" i="69"/>
  <c r="DU95" i="69"/>
  <c r="DT95" i="69"/>
  <c r="DS95" i="69"/>
  <c r="DU90" i="69"/>
  <c r="DT90" i="69"/>
  <c r="DS90" i="69"/>
  <c r="DU87" i="69"/>
  <c r="DU86" i="69" s="1"/>
  <c r="DT87" i="69"/>
  <c r="DT86" i="69" s="1"/>
  <c r="DS87" i="69"/>
  <c r="DS86" i="69" s="1"/>
  <c r="DU80" i="69"/>
  <c r="DU78" i="69" s="1"/>
  <c r="DU77" i="69" s="1"/>
  <c r="DT80" i="69"/>
  <c r="DT78" i="69" s="1"/>
  <c r="DS80" i="69"/>
  <c r="DS79" i="69" s="1"/>
  <c r="DS78" i="69" s="1"/>
  <c r="DU70" i="69"/>
  <c r="DU68" i="69" s="1"/>
  <c r="DU66" i="69" s="1"/>
  <c r="DT70" i="69"/>
  <c r="DT68" i="69" s="1"/>
  <c r="DS70" i="69"/>
  <c r="DS69" i="69" s="1"/>
  <c r="DS68" i="69" s="1"/>
  <c r="DU57" i="69"/>
  <c r="DT57" i="69"/>
  <c r="DS57" i="69"/>
  <c r="DU53" i="69"/>
  <c r="DT53" i="69"/>
  <c r="DS53" i="69"/>
  <c r="DU50" i="69"/>
  <c r="DT50" i="69"/>
  <c r="DS50" i="69"/>
  <c r="DT48" i="69"/>
  <c r="DU48" i="69"/>
  <c r="DU44" i="69"/>
  <c r="DT44" i="69"/>
  <c r="DS44" i="69"/>
  <c r="DS43" i="69" s="1"/>
  <c r="DU37" i="69"/>
  <c r="DT37" i="69"/>
  <c r="DU26" i="69"/>
  <c r="DT26" i="69"/>
  <c r="DS26" i="69"/>
  <c r="DU20" i="69"/>
  <c r="DT20" i="69"/>
  <c r="DU16" i="69"/>
  <c r="DT16" i="69"/>
  <c r="DQ404" i="69"/>
  <c r="DQ403" i="69" s="1"/>
  <c r="DP404" i="69"/>
  <c r="DR403" i="69"/>
  <c r="DR396" i="69" s="1"/>
  <c r="DO403" i="69"/>
  <c r="DO396" i="69" s="1"/>
  <c r="DQ402" i="69"/>
  <c r="DQ401" i="69" s="1"/>
  <c r="DQ395" i="69" s="1"/>
  <c r="DP402" i="69"/>
  <c r="DR401" i="69"/>
  <c r="DO401" i="69"/>
  <c r="DQ400" i="69"/>
  <c r="DQ399" i="69" s="1"/>
  <c r="DQ394" i="69" s="1"/>
  <c r="DP400" i="69"/>
  <c r="DR399" i="69"/>
  <c r="DR394" i="69" s="1"/>
  <c r="DO399" i="69"/>
  <c r="DO394" i="69" s="1"/>
  <c r="DQ391" i="69"/>
  <c r="DQ390" i="69" s="1"/>
  <c r="DP391" i="69"/>
  <c r="DR390" i="69"/>
  <c r="DO390" i="69"/>
  <c r="DQ389" i="69"/>
  <c r="DQ388" i="69" s="1"/>
  <c r="DP389" i="69"/>
  <c r="DR388" i="69"/>
  <c r="DO388" i="69"/>
  <c r="DQ387" i="69"/>
  <c r="DQ386" i="69" s="1"/>
  <c r="DP387" i="69"/>
  <c r="DR386" i="69"/>
  <c r="DO386" i="69"/>
  <c r="DQ385" i="69"/>
  <c r="DP385" i="69"/>
  <c r="DQ384" i="69"/>
  <c r="DP384" i="69"/>
  <c r="DQ383" i="69"/>
  <c r="DP383" i="69"/>
  <c r="DR382" i="69"/>
  <c r="DO382" i="69"/>
  <c r="DQ380" i="69"/>
  <c r="DP380" i="69"/>
  <c r="DQ379" i="69"/>
  <c r="DP379" i="69"/>
  <c r="DQ378" i="69"/>
  <c r="DP378" i="69"/>
  <c r="DR377" i="69"/>
  <c r="DO377" i="69"/>
  <c r="DQ376" i="69"/>
  <c r="DQ375" i="69" s="1"/>
  <c r="DP376" i="69"/>
  <c r="DR375" i="69"/>
  <c r="DO375" i="69"/>
  <c r="DQ374" i="69"/>
  <c r="DQ373" i="69" s="1"/>
  <c r="DP374" i="69"/>
  <c r="DR373" i="69"/>
  <c r="DO373" i="69"/>
  <c r="DP369" i="69"/>
  <c r="DP368" i="69"/>
  <c r="DQ365" i="69"/>
  <c r="DQ364" i="69" s="1"/>
  <c r="DQ359" i="69" s="1"/>
  <c r="DP365" i="69"/>
  <c r="DR364" i="69"/>
  <c r="DR359" i="69" s="1"/>
  <c r="DO364" i="69"/>
  <c r="DQ363" i="69"/>
  <c r="DQ362" i="69" s="1"/>
  <c r="DP363" i="69"/>
  <c r="DR362" i="69"/>
  <c r="DR358" i="69" s="1"/>
  <c r="DO362" i="69"/>
  <c r="DO358" i="69" s="1"/>
  <c r="DR361" i="69"/>
  <c r="DR360" i="69" s="1"/>
  <c r="DR357" i="69" s="1"/>
  <c r="DQ356" i="69"/>
  <c r="DQ355" i="69" s="1"/>
  <c r="DQ333" i="69" s="1"/>
  <c r="DP356" i="69"/>
  <c r="DR355" i="69"/>
  <c r="DR333" i="69" s="1"/>
  <c r="DO355" i="69"/>
  <c r="DQ354" i="69"/>
  <c r="DP354" i="69"/>
  <c r="DQ353" i="69"/>
  <c r="DP353" i="69"/>
  <c r="DR352" i="69"/>
  <c r="DR332" i="69" s="1"/>
  <c r="DO352" i="69"/>
  <c r="DQ349" i="69"/>
  <c r="DQ348" i="69" s="1"/>
  <c r="DP349" i="69"/>
  <c r="DR348" i="69"/>
  <c r="DO348" i="69"/>
  <c r="DQ347" i="69"/>
  <c r="DP347" i="69"/>
  <c r="DQ346" i="69"/>
  <c r="DP346" i="69"/>
  <c r="DR345" i="69"/>
  <c r="DO345" i="69"/>
  <c r="DP343" i="69"/>
  <c r="DP342" i="69"/>
  <c r="DP341" i="69"/>
  <c r="DP340" i="69"/>
  <c r="DQ339" i="69"/>
  <c r="DQ338" i="69" s="1"/>
  <c r="DP339" i="69"/>
  <c r="DR338" i="69"/>
  <c r="DR335" i="69" s="1"/>
  <c r="DO338" i="69"/>
  <c r="DO334" i="69"/>
  <c r="DQ330" i="69"/>
  <c r="DQ329" i="69" s="1"/>
  <c r="DP330" i="69"/>
  <c r="DR329" i="69"/>
  <c r="DO329" i="69"/>
  <c r="DQ328" i="69"/>
  <c r="DQ327" i="69" s="1"/>
  <c r="DP328" i="69"/>
  <c r="DR327" i="69"/>
  <c r="DO327" i="69"/>
  <c r="DQ322" i="69"/>
  <c r="DQ321" i="69" s="1"/>
  <c r="DQ320" i="69" s="1"/>
  <c r="DQ319" i="69" s="1"/>
  <c r="DQ317" i="69" s="1"/>
  <c r="DP322" i="69"/>
  <c r="DR321" i="69"/>
  <c r="DR320" i="69" s="1"/>
  <c r="DR319" i="69" s="1"/>
  <c r="DR317" i="69" s="1"/>
  <c r="DO321" i="69"/>
  <c r="DO320" i="69" s="1"/>
  <c r="DO319" i="69" s="1"/>
  <c r="DO317" i="69" s="1"/>
  <c r="DQ318" i="69"/>
  <c r="DP318" i="69"/>
  <c r="DQ316" i="69"/>
  <c r="DQ315" i="69" s="1"/>
  <c r="DQ314" i="69" s="1"/>
  <c r="DP316" i="69"/>
  <c r="DR315" i="69"/>
  <c r="DR314" i="69" s="1"/>
  <c r="DO315" i="69"/>
  <c r="DO314" i="69" s="1"/>
  <c r="DQ312" i="69"/>
  <c r="DQ311" i="69" s="1"/>
  <c r="DP312" i="69"/>
  <c r="DR311" i="69"/>
  <c r="DO311" i="69"/>
  <c r="DQ310" i="69"/>
  <c r="DQ309" i="69" s="1"/>
  <c r="DP310" i="69"/>
  <c r="DR309" i="69"/>
  <c r="DO309" i="69"/>
  <c r="DQ308" i="69"/>
  <c r="DP308" i="69"/>
  <c r="DR307" i="69"/>
  <c r="DO307" i="69"/>
  <c r="DR306" i="69"/>
  <c r="DR305" i="69" s="1"/>
  <c r="DO306" i="69"/>
  <c r="DO305" i="69" s="1"/>
  <c r="DQ302" i="69"/>
  <c r="DQ301" i="69" s="1"/>
  <c r="DQ300" i="69" s="1"/>
  <c r="DQ299" i="69" s="1"/>
  <c r="DQ297" i="69" s="1"/>
  <c r="DP302" i="69"/>
  <c r="DR301" i="69"/>
  <c r="DR300" i="69" s="1"/>
  <c r="DR299" i="69" s="1"/>
  <c r="DR297" i="69" s="1"/>
  <c r="DO301" i="69"/>
  <c r="DO300" i="69" s="1"/>
  <c r="DO299" i="69" s="1"/>
  <c r="DO297" i="69" s="1"/>
  <c r="DQ298" i="69"/>
  <c r="DP298" i="69"/>
  <c r="DQ296" i="69"/>
  <c r="DQ295" i="69" s="1"/>
  <c r="DQ294" i="69" s="1"/>
  <c r="DQ293" i="69" s="1"/>
  <c r="DP296" i="69"/>
  <c r="DR295" i="69"/>
  <c r="DR294" i="69" s="1"/>
  <c r="DR293" i="69" s="1"/>
  <c r="DO295" i="69"/>
  <c r="DO294" i="69" s="1"/>
  <c r="DQ290" i="69"/>
  <c r="DQ289" i="69" s="1"/>
  <c r="DQ288" i="69" s="1"/>
  <c r="DP290" i="69"/>
  <c r="DR289" i="69"/>
  <c r="DR288" i="69" s="1"/>
  <c r="DO289" i="69"/>
  <c r="DO288" i="69" s="1"/>
  <c r="DQ287" i="69"/>
  <c r="DQ286" i="69" s="1"/>
  <c r="DP287" i="69"/>
  <c r="DR286" i="69"/>
  <c r="DO286" i="69"/>
  <c r="DQ285" i="69"/>
  <c r="DQ284" i="69" s="1"/>
  <c r="DP285" i="69"/>
  <c r="DR284" i="69"/>
  <c r="DO284" i="69"/>
  <c r="DQ275" i="69"/>
  <c r="DQ274" i="69" s="1"/>
  <c r="DQ273" i="69" s="1"/>
  <c r="DP275" i="69"/>
  <c r="DR274" i="69"/>
  <c r="DR273" i="69" s="1"/>
  <c r="DO274" i="69"/>
  <c r="DO273" i="69" s="1"/>
  <c r="DP272" i="69"/>
  <c r="DP271" i="69"/>
  <c r="DQ269" i="69"/>
  <c r="DQ268" i="69" s="1"/>
  <c r="DP269" i="69"/>
  <c r="DR268" i="69"/>
  <c r="DO268" i="69"/>
  <c r="DQ267" i="69"/>
  <c r="DP267" i="69"/>
  <c r="DQ266" i="69"/>
  <c r="DP266" i="69"/>
  <c r="DQ265" i="69"/>
  <c r="DP265" i="69"/>
  <c r="DR264" i="69"/>
  <c r="DO264" i="69"/>
  <c r="DQ263" i="69"/>
  <c r="DP263" i="69"/>
  <c r="DQ262" i="69"/>
  <c r="DP262" i="69"/>
  <c r="DQ261" i="69"/>
  <c r="DP261" i="69"/>
  <c r="DP260" i="69"/>
  <c r="DR259" i="69"/>
  <c r="DO259" i="69"/>
  <c r="DQ254" i="69"/>
  <c r="DQ253" i="69" s="1"/>
  <c r="DQ252" i="69" s="1"/>
  <c r="DP254" i="69"/>
  <c r="DR253" i="69"/>
  <c r="DR252" i="69" s="1"/>
  <c r="DO253" i="69"/>
  <c r="DO252" i="69" s="1"/>
  <c r="DQ249" i="69"/>
  <c r="DP249" i="69"/>
  <c r="DQ248" i="69"/>
  <c r="DP248" i="69"/>
  <c r="DQ247" i="69"/>
  <c r="DP247" i="69"/>
  <c r="DQ244" i="69"/>
  <c r="DP244" i="69"/>
  <c r="DR243" i="69"/>
  <c r="DR242" i="69" s="1"/>
  <c r="DO243" i="69"/>
  <c r="DO242" i="69" s="1"/>
  <c r="DQ241" i="69"/>
  <c r="DQ240" i="69" s="1"/>
  <c r="DQ239" i="69" s="1"/>
  <c r="DP241" i="69"/>
  <c r="DR240" i="69"/>
  <c r="DR239" i="69" s="1"/>
  <c r="DO240" i="69"/>
  <c r="DO239" i="69" s="1"/>
  <c r="DQ237" i="69"/>
  <c r="DP237" i="69"/>
  <c r="DQ236" i="69"/>
  <c r="DP236" i="69"/>
  <c r="DR235" i="69"/>
  <c r="DO235" i="69"/>
  <c r="DQ234" i="69"/>
  <c r="DQ233" i="69" s="1"/>
  <c r="DP234" i="69"/>
  <c r="DR233" i="69"/>
  <c r="DR232" i="69" s="1"/>
  <c r="DR231" i="69" s="1"/>
  <c r="DO233" i="69"/>
  <c r="DQ228" i="69"/>
  <c r="DQ227" i="69" s="1"/>
  <c r="DQ226" i="69" s="1"/>
  <c r="DQ225" i="69" s="1"/>
  <c r="DP228" i="69"/>
  <c r="DR227" i="69"/>
  <c r="DO227" i="69"/>
  <c r="DR226" i="69"/>
  <c r="DR225" i="69" s="1"/>
  <c r="DQ224" i="69"/>
  <c r="DQ223" i="69" s="1"/>
  <c r="DP224" i="69"/>
  <c r="DR223" i="69"/>
  <c r="DO223" i="69"/>
  <c r="DQ222" i="69"/>
  <c r="DQ221" i="69" s="1"/>
  <c r="DQ220" i="69" s="1"/>
  <c r="DP222" i="69"/>
  <c r="DR221" i="69"/>
  <c r="DO221" i="69"/>
  <c r="DO220" i="69" s="1"/>
  <c r="DQ219" i="69"/>
  <c r="DQ218" i="69" s="1"/>
  <c r="DP219" i="69"/>
  <c r="DR218" i="69"/>
  <c r="DO218" i="69"/>
  <c r="DQ217" i="69"/>
  <c r="DQ216" i="69" s="1"/>
  <c r="DP217" i="69"/>
  <c r="DR216" i="69"/>
  <c r="DO216" i="69"/>
  <c r="DO215" i="69" s="1"/>
  <c r="DQ213" i="69"/>
  <c r="DP213" i="69"/>
  <c r="DQ211" i="69"/>
  <c r="DQ210" i="69" s="1"/>
  <c r="DP211" i="69"/>
  <c r="DR210" i="69"/>
  <c r="DO210" i="69"/>
  <c r="DQ208" i="69"/>
  <c r="DQ207" i="69" s="1"/>
  <c r="DQ206" i="69" s="1"/>
  <c r="DQ205" i="69" s="1"/>
  <c r="DP208" i="69"/>
  <c r="DR206" i="69"/>
  <c r="DR205" i="69" s="1"/>
  <c r="DO207" i="69"/>
  <c r="DQ204" i="69"/>
  <c r="DP204" i="69"/>
  <c r="DQ203" i="69"/>
  <c r="DQ201" i="69" s="1"/>
  <c r="DP203" i="69"/>
  <c r="DR201" i="69"/>
  <c r="DO201" i="69"/>
  <c r="DQ200" i="69"/>
  <c r="DP200" i="69"/>
  <c r="DQ199" i="69"/>
  <c r="DP199" i="69"/>
  <c r="DQ197" i="69"/>
  <c r="DP197" i="69"/>
  <c r="DR196" i="69"/>
  <c r="DO196" i="69"/>
  <c r="DQ195" i="69"/>
  <c r="DP195" i="69"/>
  <c r="DQ194" i="69"/>
  <c r="DP194" i="69"/>
  <c r="DQ193" i="69"/>
  <c r="DP193" i="69"/>
  <c r="DQ192" i="69"/>
  <c r="DP192" i="69"/>
  <c r="DQ191" i="69"/>
  <c r="DP191" i="69"/>
  <c r="DR190" i="69"/>
  <c r="DO190" i="69"/>
  <c r="DQ189" i="69"/>
  <c r="DP189" i="69"/>
  <c r="DQ188" i="69"/>
  <c r="DP188" i="69"/>
  <c r="DQ187" i="69"/>
  <c r="DP187" i="69"/>
  <c r="DR186" i="69"/>
  <c r="DO186" i="69"/>
  <c r="DO185" i="69" s="1"/>
  <c r="DQ184" i="69"/>
  <c r="DP184" i="69"/>
  <c r="DQ183" i="69"/>
  <c r="DP183" i="69"/>
  <c r="DQ182" i="69"/>
  <c r="DP182" i="69"/>
  <c r="DR181" i="69"/>
  <c r="DO181" i="69"/>
  <c r="DQ180" i="69"/>
  <c r="DQ179" i="69" s="1"/>
  <c r="DP180" i="69"/>
  <c r="DR179" i="69"/>
  <c r="DO179" i="69"/>
  <c r="DQ178" i="69"/>
  <c r="DQ177" i="69" s="1"/>
  <c r="DP178" i="69"/>
  <c r="DR177" i="69"/>
  <c r="DO177" i="69"/>
  <c r="DQ168" i="69"/>
  <c r="DQ167" i="69" s="1"/>
  <c r="DQ162" i="69" s="1"/>
  <c r="DP168" i="69"/>
  <c r="DR167" i="69"/>
  <c r="DO167" i="69"/>
  <c r="DQ166" i="69"/>
  <c r="DQ165" i="69" s="1"/>
  <c r="DP166" i="69"/>
  <c r="DR165" i="69"/>
  <c r="DR164" i="69" s="1"/>
  <c r="DR163" i="69" s="1"/>
  <c r="DR160" i="69" s="1"/>
  <c r="DO165" i="69"/>
  <c r="DO161" i="69" s="1"/>
  <c r="DR162" i="69"/>
  <c r="DQ159" i="69"/>
  <c r="DQ158" i="69" s="1"/>
  <c r="DP159" i="69"/>
  <c r="DR158" i="69"/>
  <c r="DO158" i="69"/>
  <c r="DQ157" i="69"/>
  <c r="DQ156" i="69" s="1"/>
  <c r="DP157" i="69"/>
  <c r="DR156" i="69"/>
  <c r="DO156" i="69"/>
  <c r="DQ155" i="69"/>
  <c r="DQ154" i="69" s="1"/>
  <c r="DP155" i="69"/>
  <c r="DR154" i="69"/>
  <c r="DO154" i="69"/>
  <c r="DQ151" i="69"/>
  <c r="DP151" i="69"/>
  <c r="DQ149" i="69"/>
  <c r="DQ148" i="69" s="1"/>
  <c r="DQ147" i="69" s="1"/>
  <c r="DP149" i="69"/>
  <c r="DR148" i="69"/>
  <c r="DR147" i="69" s="1"/>
  <c r="DO148" i="69"/>
  <c r="DQ145" i="69"/>
  <c r="DQ144" i="69" s="1"/>
  <c r="DP145" i="69"/>
  <c r="DO144" i="69"/>
  <c r="DQ143" i="69"/>
  <c r="DP143" i="69"/>
  <c r="DQ142" i="69"/>
  <c r="DP142" i="69"/>
  <c r="DQ141" i="69"/>
  <c r="DP141" i="69"/>
  <c r="DQ140" i="69"/>
  <c r="DP140" i="69"/>
  <c r="DQ139" i="69"/>
  <c r="DQ138" i="69" s="1"/>
  <c r="DP139" i="69"/>
  <c r="DR138" i="69"/>
  <c r="DO138" i="69"/>
  <c r="DP137" i="69"/>
  <c r="DR136" i="69"/>
  <c r="DQ136" i="69"/>
  <c r="DQ129" i="69" s="1"/>
  <c r="DO136" i="69"/>
  <c r="DP135" i="69"/>
  <c r="DR134" i="69"/>
  <c r="DQ134" i="69"/>
  <c r="DO134" i="69"/>
  <c r="DP133" i="69"/>
  <c r="DR132" i="69"/>
  <c r="DQ132" i="69"/>
  <c r="DO132" i="69"/>
  <c r="DR129" i="69"/>
  <c r="DO129" i="69"/>
  <c r="DQ125" i="69"/>
  <c r="DQ124" i="69" s="1"/>
  <c r="DQ123" i="69" s="1"/>
  <c r="DQ122" i="69" s="1"/>
  <c r="DP125" i="69"/>
  <c r="DR124" i="69"/>
  <c r="DR123" i="69" s="1"/>
  <c r="DR122" i="69" s="1"/>
  <c r="DO124" i="69"/>
  <c r="DO123" i="69" s="1"/>
  <c r="DO122" i="69" s="1"/>
  <c r="DQ121" i="69"/>
  <c r="DQ120" i="69" s="1"/>
  <c r="DQ119" i="69" s="1"/>
  <c r="DP121" i="69"/>
  <c r="DR120" i="69"/>
  <c r="DR119" i="69" s="1"/>
  <c r="DO120" i="69"/>
  <c r="DQ118" i="69"/>
  <c r="DQ117" i="69" s="1"/>
  <c r="DP118" i="69"/>
  <c r="DR117" i="69"/>
  <c r="DO117" i="69"/>
  <c r="DQ116" i="69"/>
  <c r="DQ115" i="69" s="1"/>
  <c r="DP116" i="69"/>
  <c r="DR115" i="69"/>
  <c r="DR114" i="69" s="1"/>
  <c r="DO115" i="69"/>
  <c r="DQ112" i="69"/>
  <c r="DQ111" i="69" s="1"/>
  <c r="DQ110" i="69" s="1"/>
  <c r="DQ109" i="69" s="1"/>
  <c r="DP112" i="69"/>
  <c r="DR111" i="69"/>
  <c r="DR110" i="69" s="1"/>
  <c r="DR109" i="69" s="1"/>
  <c r="DO111" i="69"/>
  <c r="DO110" i="69" s="1"/>
  <c r="DO109" i="69" s="1"/>
  <c r="DQ105" i="69"/>
  <c r="DP105" i="69"/>
  <c r="DR104" i="69"/>
  <c r="DO104" i="69"/>
  <c r="DQ103" i="69"/>
  <c r="DP103" i="69"/>
  <c r="DR102" i="69"/>
  <c r="DO102" i="69"/>
  <c r="DQ100" i="69"/>
  <c r="DQ99" i="69" s="1"/>
  <c r="DP100" i="69"/>
  <c r="DR99" i="69"/>
  <c r="DO99" i="69"/>
  <c r="DQ98" i="69"/>
  <c r="DQ97" i="69" s="1"/>
  <c r="DP98" i="69"/>
  <c r="DR97" i="69"/>
  <c r="DO97" i="69"/>
  <c r="DQ96" i="69"/>
  <c r="DQ95" i="69" s="1"/>
  <c r="DP96" i="69"/>
  <c r="DR95" i="69"/>
  <c r="DO95" i="69"/>
  <c r="DQ94" i="69"/>
  <c r="DP94" i="69"/>
  <c r="DQ93" i="69"/>
  <c r="DP93" i="69"/>
  <c r="DQ92" i="69"/>
  <c r="DP92" i="69"/>
  <c r="DQ91" i="69"/>
  <c r="DP91" i="69"/>
  <c r="DR90" i="69"/>
  <c r="DR89" i="69" s="1"/>
  <c r="DO90" i="69"/>
  <c r="DQ88" i="69"/>
  <c r="DQ87" i="69" s="1"/>
  <c r="DQ86" i="69" s="1"/>
  <c r="DP88" i="69"/>
  <c r="DR87" i="69"/>
  <c r="DR86" i="69" s="1"/>
  <c r="DO87" i="69"/>
  <c r="DO86" i="69" s="1"/>
  <c r="DQ82" i="69"/>
  <c r="DP82" i="69"/>
  <c r="DQ81" i="69"/>
  <c r="DQ80" i="69" s="1"/>
  <c r="DQ79" i="69" s="1"/>
  <c r="DQ78" i="69" s="1"/>
  <c r="DQ76" i="69" s="1"/>
  <c r="DP81" i="69"/>
  <c r="DR80" i="69"/>
  <c r="DR79" i="69" s="1"/>
  <c r="DR78" i="69" s="1"/>
  <c r="DO80" i="69"/>
  <c r="DO79" i="69" s="1"/>
  <c r="DO78" i="69" s="1"/>
  <c r="DQ71" i="69"/>
  <c r="DQ70" i="69" s="1"/>
  <c r="DQ69" i="69" s="1"/>
  <c r="DQ68" i="69" s="1"/>
  <c r="DQ66" i="69" s="1"/>
  <c r="DP71" i="69"/>
  <c r="DR70" i="69"/>
  <c r="DR69" i="69" s="1"/>
  <c r="DR68" i="69" s="1"/>
  <c r="DO70" i="69"/>
  <c r="DQ65" i="69"/>
  <c r="DP65" i="69"/>
  <c r="DQ64" i="69"/>
  <c r="DP64" i="69"/>
  <c r="DQ63" i="69"/>
  <c r="DP63" i="69"/>
  <c r="DQ62" i="69"/>
  <c r="DP62" i="69"/>
  <c r="DQ61" i="69"/>
  <c r="DP61" i="69"/>
  <c r="DQ60" i="69"/>
  <c r="DP60" i="69"/>
  <c r="DQ59" i="69"/>
  <c r="DP59" i="69"/>
  <c r="DQ58" i="69"/>
  <c r="DP58" i="69"/>
  <c r="DR57" i="69"/>
  <c r="DO57" i="69"/>
  <c r="DQ56" i="69"/>
  <c r="DP56" i="69"/>
  <c r="DQ55" i="69"/>
  <c r="DP55" i="69"/>
  <c r="DQ54" i="69"/>
  <c r="DP54" i="69"/>
  <c r="DR53" i="69"/>
  <c r="DO53" i="69"/>
  <c r="DP52" i="69"/>
  <c r="DP51" i="69"/>
  <c r="DR50" i="69"/>
  <c r="DQ50" i="69"/>
  <c r="DO50" i="69"/>
  <c r="DQ45" i="69"/>
  <c r="DQ44" i="69" s="1"/>
  <c r="DQ43" i="69" s="1"/>
  <c r="DP45" i="69"/>
  <c r="DR44" i="69"/>
  <c r="DR43" i="69" s="1"/>
  <c r="DO44" i="69"/>
  <c r="DO43" i="69" s="1"/>
  <c r="DQ42" i="69"/>
  <c r="DP42" i="69"/>
  <c r="DQ41" i="69"/>
  <c r="DP41" i="69"/>
  <c r="DQ40" i="69"/>
  <c r="DP40" i="69"/>
  <c r="DQ39" i="69"/>
  <c r="DP39" i="69"/>
  <c r="DQ38" i="69"/>
  <c r="DP38" i="69"/>
  <c r="DR37" i="69"/>
  <c r="DO37" i="69"/>
  <c r="DQ36" i="69"/>
  <c r="DP36" i="69"/>
  <c r="DQ35" i="69"/>
  <c r="DP35" i="69"/>
  <c r="DQ34" i="69"/>
  <c r="DP34" i="69"/>
  <c r="DQ33" i="69"/>
  <c r="DP33" i="69"/>
  <c r="DQ32" i="69"/>
  <c r="DP32" i="69"/>
  <c r="DQ31" i="69"/>
  <c r="DP31" i="69"/>
  <c r="DQ30" i="69"/>
  <c r="DP30" i="69"/>
  <c r="DQ29" i="69"/>
  <c r="DP29" i="69"/>
  <c r="DQ28" i="69"/>
  <c r="DP28" i="69"/>
  <c r="DQ27" i="69"/>
  <c r="DP27" i="69"/>
  <c r="DO26" i="69"/>
  <c r="DQ25" i="69"/>
  <c r="DP25" i="69"/>
  <c r="DQ24" i="69"/>
  <c r="DP24" i="69"/>
  <c r="DQ23" i="69"/>
  <c r="DP23" i="69"/>
  <c r="DQ22" i="69"/>
  <c r="DP22" i="69"/>
  <c r="DQ21" i="69"/>
  <c r="DP21" i="69"/>
  <c r="DO20" i="69"/>
  <c r="DQ19" i="69"/>
  <c r="DP19" i="69"/>
  <c r="DQ18" i="69"/>
  <c r="DP18" i="69"/>
  <c r="DQ17" i="69"/>
  <c r="DP17" i="69"/>
  <c r="DR16" i="69"/>
  <c r="DO16" i="69"/>
  <c r="DT215" i="69" l="1"/>
  <c r="DT220" i="69"/>
  <c r="DU101" i="69"/>
  <c r="DT101" i="69"/>
  <c r="DS153" i="69"/>
  <c r="DS152" i="69" s="1"/>
  <c r="DS150" i="69" s="1"/>
  <c r="DU220" i="69"/>
  <c r="DT232" i="69"/>
  <c r="DT231" i="69" s="1"/>
  <c r="DS220" i="69"/>
  <c r="DU283" i="69"/>
  <c r="DU282" i="69" s="1"/>
  <c r="DU280" i="69" s="1"/>
  <c r="DO344" i="69"/>
  <c r="DU153" i="69"/>
  <c r="DU152" i="69" s="1"/>
  <c r="DU150" i="69" s="1"/>
  <c r="DR337" i="69"/>
  <c r="DR351" i="69"/>
  <c r="DR350" i="69" s="1"/>
  <c r="DO49" i="69"/>
  <c r="DO258" i="69"/>
  <c r="DS114" i="69"/>
  <c r="DS176" i="69"/>
  <c r="DU215" i="69"/>
  <c r="DU281" i="69"/>
  <c r="DS215" i="69"/>
  <c r="DS381" i="69"/>
  <c r="DR372" i="69"/>
  <c r="DS332" i="69"/>
  <c r="DS326" i="69"/>
  <c r="DS281" i="69"/>
  <c r="DQ196" i="69"/>
  <c r="DQ190" i="69"/>
  <c r="DQ186" i="69"/>
  <c r="DS164" i="69"/>
  <c r="DS163" i="69" s="1"/>
  <c r="DS160" i="69" s="1"/>
  <c r="DR161" i="69"/>
  <c r="DR131" i="69"/>
  <c r="DQ90" i="69"/>
  <c r="DQ53" i="69"/>
  <c r="DQ37" i="69"/>
  <c r="DR153" i="69"/>
  <c r="DR152" i="69" s="1"/>
  <c r="DR150" i="69" s="1"/>
  <c r="DO335" i="69"/>
  <c r="DQ181" i="69"/>
  <c r="DQ176" i="69" s="1"/>
  <c r="DS214" i="69"/>
  <c r="DU47" i="69"/>
  <c r="DU46" i="69"/>
  <c r="DS15" i="69"/>
  <c r="DS14" i="69" s="1"/>
  <c r="DS12" i="69" s="1"/>
  <c r="DU214" i="69"/>
  <c r="DU212" i="69" s="1"/>
  <c r="DT326" i="69"/>
  <c r="DT323" i="69" s="1"/>
  <c r="DS372" i="69"/>
  <c r="DT89" i="69"/>
  <c r="DU114" i="69"/>
  <c r="DU113" i="69" s="1"/>
  <c r="DU108" i="69" s="1"/>
  <c r="DS258" i="69"/>
  <c r="DS257" i="69" s="1"/>
  <c r="DU334" i="69"/>
  <c r="DT397" i="69"/>
  <c r="DT393" i="69" s="1"/>
  <c r="DT392" i="69" s="1"/>
  <c r="DS49" i="69"/>
  <c r="DS47" i="69" s="1"/>
  <c r="DU335" i="69"/>
  <c r="DU291" i="69"/>
  <c r="DS238" i="69"/>
  <c r="DS230" i="69" s="1"/>
  <c r="DS335" i="69"/>
  <c r="DQ243" i="69"/>
  <c r="DQ242" i="69" s="1"/>
  <c r="DQ238" i="69" s="1"/>
  <c r="DT238" i="69"/>
  <c r="DT229" i="69" s="1"/>
  <c r="DS212" i="69"/>
  <c r="DU238" i="69"/>
  <c r="DR130" i="69"/>
  <c r="DR127" i="69" s="1"/>
  <c r="DT85" i="69"/>
  <c r="DT84" i="69" s="1"/>
  <c r="DU130" i="69"/>
  <c r="DU127" i="69" s="1"/>
  <c r="DO77" i="69"/>
  <c r="DO76" i="69"/>
  <c r="DT67" i="69"/>
  <c r="DT66" i="69"/>
  <c r="DQ358" i="69"/>
  <c r="DQ361" i="69"/>
  <c r="DQ360" i="69" s="1"/>
  <c r="DQ357" i="69" s="1"/>
  <c r="DO176" i="69"/>
  <c r="DR258" i="69"/>
  <c r="DT114" i="69"/>
  <c r="DT113" i="69" s="1"/>
  <c r="DT108" i="69" s="1"/>
  <c r="DT257" i="69"/>
  <c r="DR326" i="69"/>
  <c r="DS185" i="69"/>
  <c r="DU371" i="69"/>
  <c r="DQ26" i="69"/>
  <c r="DR215" i="69"/>
  <c r="DR220" i="69"/>
  <c r="DS89" i="69"/>
  <c r="DO232" i="69"/>
  <c r="DT14" i="69"/>
  <c r="CQ27" i="63"/>
  <c r="CR27" i="63"/>
  <c r="CR26" i="63" s="1"/>
  <c r="CT27" i="63"/>
  <c r="CT26" i="63" s="1"/>
  <c r="CS27" i="63"/>
  <c r="CS26" i="63" s="1"/>
  <c r="CU26" i="63"/>
  <c r="CO127" i="63"/>
  <c r="CO109" i="63"/>
  <c r="CO27" i="63"/>
  <c r="DQ235" i="69"/>
  <c r="DQ232" i="69" s="1"/>
  <c r="DQ231" i="69" s="1"/>
  <c r="DQ89" i="69"/>
  <c r="DQ264" i="69"/>
  <c r="DQ215" i="69"/>
  <c r="DQ214" i="69" s="1"/>
  <c r="DQ212" i="69" s="1"/>
  <c r="DQ345" i="69"/>
  <c r="DQ334" i="69" s="1"/>
  <c r="DQ377" i="69"/>
  <c r="DQ372" i="69" s="1"/>
  <c r="DS292" i="69"/>
  <c r="DS291" i="69"/>
  <c r="DO326" i="69"/>
  <c r="DO323" i="69" s="1"/>
  <c r="DS77" i="69"/>
  <c r="DS76" i="69"/>
  <c r="DS255" i="69"/>
  <c r="DS256" i="69"/>
  <c r="DO333" i="69"/>
  <c r="DT175" i="69"/>
  <c r="DT371" i="69"/>
  <c r="DS371" i="69"/>
  <c r="DU397" i="69"/>
  <c r="DU393" i="69" s="1"/>
  <c r="DU392" i="69" s="1"/>
  <c r="DU67" i="69"/>
  <c r="DU76" i="69"/>
  <c r="DS131" i="69"/>
  <c r="DS130" i="69" s="1"/>
  <c r="DT153" i="69"/>
  <c r="DT152" i="69" s="1"/>
  <c r="DT150" i="69" s="1"/>
  <c r="DT164" i="69"/>
  <c r="DT163" i="69" s="1"/>
  <c r="DT160" i="69" s="1"/>
  <c r="DT161" i="69"/>
  <c r="DU164" i="69"/>
  <c r="DU163" i="69" s="1"/>
  <c r="DU160" i="69" s="1"/>
  <c r="DU162" i="69"/>
  <c r="DU257" i="69"/>
  <c r="DS304" i="69"/>
  <c r="DU303" i="69"/>
  <c r="DU304" i="69"/>
  <c r="DT46" i="69"/>
  <c r="DT47" i="69"/>
  <c r="DT291" i="69"/>
  <c r="DT292" i="69"/>
  <c r="DT304" i="69"/>
  <c r="DT303" i="69"/>
  <c r="DS324" i="69"/>
  <c r="DS325" i="69"/>
  <c r="DS323" i="69"/>
  <c r="DU360" i="69"/>
  <c r="DU357" i="69" s="1"/>
  <c r="DS396" i="69"/>
  <c r="DS398" i="69"/>
  <c r="DS397" i="69" s="1"/>
  <c r="DS393" i="69" s="1"/>
  <c r="DS392" i="69" s="1"/>
  <c r="DT76" i="69"/>
  <c r="DT77" i="69"/>
  <c r="DS113" i="69"/>
  <c r="DS108" i="69" s="1"/>
  <c r="DT130" i="69"/>
  <c r="DT256" i="69"/>
  <c r="DT255" i="69"/>
  <c r="DT325" i="69"/>
  <c r="DT324" i="69"/>
  <c r="DS66" i="69"/>
  <c r="DS67" i="69"/>
  <c r="DU89" i="69"/>
  <c r="DU85" i="69" s="1"/>
  <c r="DS101" i="69"/>
  <c r="DS85" i="69" s="1"/>
  <c r="DU336" i="69"/>
  <c r="DS344" i="69"/>
  <c r="DS336" i="69" s="1"/>
  <c r="DS331" i="69" s="1"/>
  <c r="DT351" i="69"/>
  <c r="DT350" i="69" s="1"/>
  <c r="DT332" i="69"/>
  <c r="DU351" i="69"/>
  <c r="DU350" i="69" s="1"/>
  <c r="DU333" i="69"/>
  <c r="DS283" i="69"/>
  <c r="DS282" i="69" s="1"/>
  <c r="DS280" i="69" s="1"/>
  <c r="DT283" i="69"/>
  <c r="DT282" i="69" s="1"/>
  <c r="DT280" i="69" s="1"/>
  <c r="DT281" i="69"/>
  <c r="DT335" i="69"/>
  <c r="DT337" i="69"/>
  <c r="DU14" i="69"/>
  <c r="DS123" i="69"/>
  <c r="DS122" i="69" s="1"/>
  <c r="DT205" i="69"/>
  <c r="DU232" i="69"/>
  <c r="DU231" i="69" s="1"/>
  <c r="DU326" i="69"/>
  <c r="DT344" i="69"/>
  <c r="DS361" i="69"/>
  <c r="DS360" i="69" s="1"/>
  <c r="DS357" i="69" s="1"/>
  <c r="DR304" i="69"/>
  <c r="DR303" i="69"/>
  <c r="DQ57" i="69"/>
  <c r="DQ382" i="69"/>
  <c r="DQ381" i="69" s="1"/>
  <c r="DR395" i="69"/>
  <c r="DR398" i="69"/>
  <c r="DR397" i="69" s="1"/>
  <c r="DR393" i="69" s="1"/>
  <c r="DR392" i="69" s="1"/>
  <c r="DR15" i="69"/>
  <c r="DR14" i="69" s="1"/>
  <c r="DR12" i="69" s="1"/>
  <c r="DQ67" i="69"/>
  <c r="DR334" i="69"/>
  <c r="DR344" i="69"/>
  <c r="DR336" i="69" s="1"/>
  <c r="DR77" i="69"/>
  <c r="DR76" i="69"/>
  <c r="DQ164" i="69"/>
  <c r="DQ163" i="69" s="1"/>
  <c r="DQ160" i="69" s="1"/>
  <c r="DQ161" i="69"/>
  <c r="DR381" i="69"/>
  <c r="DR371" i="69" s="1"/>
  <c r="DQ20" i="69"/>
  <c r="DQ259" i="69"/>
  <c r="DQ16" i="69"/>
  <c r="DR49" i="69"/>
  <c r="DR48" i="69" s="1"/>
  <c r="DR176" i="69"/>
  <c r="DQ398" i="69"/>
  <c r="DQ397" i="69" s="1"/>
  <c r="DQ393" i="69" s="1"/>
  <c r="DQ392" i="69" s="1"/>
  <c r="DQ131" i="69"/>
  <c r="DQ130" i="69" s="1"/>
  <c r="DQ128" i="69" s="1"/>
  <c r="DR292" i="69"/>
  <c r="DR291" i="69"/>
  <c r="DR257" i="69"/>
  <c r="DO303" i="69"/>
  <c r="DO304" i="69"/>
  <c r="DR331" i="69"/>
  <c r="DO372" i="69"/>
  <c r="DQ396" i="69"/>
  <c r="DO89" i="69"/>
  <c r="DO69" i="69"/>
  <c r="DR66" i="69"/>
  <c r="DR67" i="69"/>
  <c r="DR113" i="69"/>
  <c r="DQ114" i="69"/>
  <c r="DQ113" i="69" s="1"/>
  <c r="DQ108" i="69" s="1"/>
  <c r="DO131" i="69"/>
  <c r="DO153" i="69"/>
  <c r="DO206" i="69"/>
  <c r="DO214" i="69"/>
  <c r="DO238" i="69"/>
  <c r="DR238" i="69"/>
  <c r="DR230" i="69" s="1"/>
  <c r="DQ283" i="69"/>
  <c r="DQ282" i="69" s="1"/>
  <c r="DQ280" i="69" s="1"/>
  <c r="DQ281" i="69"/>
  <c r="DO47" i="69"/>
  <c r="DO283" i="69"/>
  <c r="DO281" i="69"/>
  <c r="DR101" i="69"/>
  <c r="DO147" i="69"/>
  <c r="DQ153" i="69"/>
  <c r="DQ152" i="69" s="1"/>
  <c r="DQ150" i="69" s="1"/>
  <c r="DR185" i="69"/>
  <c r="DO226" i="69"/>
  <c r="DO257" i="69"/>
  <c r="DR283" i="69"/>
  <c r="DR282" i="69" s="1"/>
  <c r="DR280" i="69" s="1"/>
  <c r="DR281" i="69"/>
  <c r="DQ292" i="69"/>
  <c r="DQ291" i="69"/>
  <c r="DO101" i="69"/>
  <c r="DO164" i="69"/>
  <c r="DO162" i="69"/>
  <c r="DQ258" i="69"/>
  <c r="DQ257" i="69" s="1"/>
  <c r="DQ255" i="69" s="1"/>
  <c r="DQ337" i="69"/>
  <c r="DQ335" i="69"/>
  <c r="DO351" i="69"/>
  <c r="DO332" i="69"/>
  <c r="DO15" i="69"/>
  <c r="DO46" i="69"/>
  <c r="DO48" i="69"/>
  <c r="DO114" i="69"/>
  <c r="DO119" i="69"/>
  <c r="DO175" i="69"/>
  <c r="DQ185" i="69"/>
  <c r="DO231" i="69"/>
  <c r="DO293" i="69"/>
  <c r="DR324" i="69"/>
  <c r="DO337" i="69"/>
  <c r="DQ344" i="69"/>
  <c r="DO381" i="69"/>
  <c r="DQ307" i="69"/>
  <c r="DQ306" i="69"/>
  <c r="DQ305" i="69" s="1"/>
  <c r="DQ326" i="69"/>
  <c r="DQ352" i="69"/>
  <c r="DO361" i="69"/>
  <c r="DO359" i="69"/>
  <c r="DO398" i="69"/>
  <c r="DO395" i="69"/>
  <c r="DT214" i="69" l="1"/>
  <c r="DT212" i="69" s="1"/>
  <c r="DR13" i="69"/>
  <c r="DS46" i="69"/>
  <c r="DS48" i="69"/>
  <c r="DS175" i="69"/>
  <c r="DS174" i="69" s="1"/>
  <c r="DQ49" i="69"/>
  <c r="DQ48" i="69" s="1"/>
  <c r="DT230" i="69"/>
  <c r="DS13" i="69"/>
  <c r="DU175" i="69"/>
  <c r="DU128" i="69"/>
  <c r="DQ370" i="69"/>
  <c r="DQ175" i="69"/>
  <c r="DQ173" i="69" s="1"/>
  <c r="DR175" i="69"/>
  <c r="DR173" i="69" s="1"/>
  <c r="DQ229" i="69"/>
  <c r="DU107" i="69"/>
  <c r="DU106" i="69" s="1"/>
  <c r="DS229" i="69"/>
  <c r="DR128" i="69"/>
  <c r="DT107" i="69"/>
  <c r="DT106" i="69" s="1"/>
  <c r="DT83" i="69"/>
  <c r="DQ15" i="69"/>
  <c r="DQ14" i="69" s="1"/>
  <c r="DQ13" i="69" s="1"/>
  <c r="DR323" i="69"/>
  <c r="DR325" i="69"/>
  <c r="DR214" i="69"/>
  <c r="DR212" i="69" s="1"/>
  <c r="DT13" i="69"/>
  <c r="DT12" i="69"/>
  <c r="CO26" i="63"/>
  <c r="DS84" i="69"/>
  <c r="DS83" i="69"/>
  <c r="DS11" i="69" s="1"/>
  <c r="DS367" i="69"/>
  <c r="DS366" i="69" s="1"/>
  <c r="DS370" i="69"/>
  <c r="DO325" i="69"/>
  <c r="DS107" i="69"/>
  <c r="DS106" i="69" s="1"/>
  <c r="DU370" i="69"/>
  <c r="DU367" i="69"/>
  <c r="DU366" i="69" s="1"/>
  <c r="DT370" i="69"/>
  <c r="DT367" i="69"/>
  <c r="DT366" i="69" s="1"/>
  <c r="DU256" i="69"/>
  <c r="DU255" i="69"/>
  <c r="DU325" i="69"/>
  <c r="DU323" i="69"/>
  <c r="DU324" i="69"/>
  <c r="DT336" i="69"/>
  <c r="DT331" i="69" s="1"/>
  <c r="DU83" i="69"/>
  <c r="DU84" i="69"/>
  <c r="DT128" i="69"/>
  <c r="DT127" i="69"/>
  <c r="DT174" i="69"/>
  <c r="DT173" i="69"/>
  <c r="DO324" i="69"/>
  <c r="DU230" i="69"/>
  <c r="DU229" i="69"/>
  <c r="DU12" i="69"/>
  <c r="DU13" i="69"/>
  <c r="DU331" i="69"/>
  <c r="DS128" i="69"/>
  <c r="DS127" i="69"/>
  <c r="DQ127" i="69"/>
  <c r="DQ371" i="69"/>
  <c r="DQ367" i="69" s="1"/>
  <c r="DQ366" i="69" s="1"/>
  <c r="DR47" i="69"/>
  <c r="DR46" i="69"/>
  <c r="DR370" i="69"/>
  <c r="DR367" i="69"/>
  <c r="DR366" i="69" s="1"/>
  <c r="DR174" i="69"/>
  <c r="DO225" i="69"/>
  <c r="DO212" i="69" s="1"/>
  <c r="DR256" i="69"/>
  <c r="DR255" i="69"/>
  <c r="DO360" i="69"/>
  <c r="DO291" i="69"/>
  <c r="DO292" i="69"/>
  <c r="DQ336" i="69"/>
  <c r="DO163" i="69"/>
  <c r="DO68" i="69"/>
  <c r="DO397" i="69"/>
  <c r="DQ351" i="69"/>
  <c r="DQ350" i="69" s="1"/>
  <c r="DQ332" i="69"/>
  <c r="DO113" i="69"/>
  <c r="DO350" i="69"/>
  <c r="DO255" i="69"/>
  <c r="DO256" i="69"/>
  <c r="DQ107" i="69"/>
  <c r="DQ106" i="69" s="1"/>
  <c r="DR85" i="69"/>
  <c r="DQ304" i="69"/>
  <c r="DQ303" i="69"/>
  <c r="DO371" i="69"/>
  <c r="DO230" i="69"/>
  <c r="DO229" i="69"/>
  <c r="DO130" i="69"/>
  <c r="DR229" i="69"/>
  <c r="DO85" i="69"/>
  <c r="DO14" i="69"/>
  <c r="DO282" i="69"/>
  <c r="DO205" i="69"/>
  <c r="DO174" i="69" s="1"/>
  <c r="DR108" i="69"/>
  <c r="DR107" i="69"/>
  <c r="DR106" i="69" s="1"/>
  <c r="DQ325" i="69"/>
  <c r="DQ324" i="69"/>
  <c r="DQ323" i="69"/>
  <c r="DO336" i="69"/>
  <c r="DO173" i="69"/>
  <c r="DO152" i="69"/>
  <c r="DQ47" i="69" l="1"/>
  <c r="DS173" i="69"/>
  <c r="DS126" i="69" s="1"/>
  <c r="DS9" i="69" s="1"/>
  <c r="DR126" i="69"/>
  <c r="DQ46" i="69"/>
  <c r="DU173" i="69"/>
  <c r="DU126" i="69" s="1"/>
  <c r="DU174" i="69"/>
  <c r="DT11" i="69"/>
  <c r="DQ12" i="69"/>
  <c r="DU11" i="69"/>
  <c r="DT126" i="69"/>
  <c r="DR84" i="69"/>
  <c r="DR83" i="69"/>
  <c r="DR11" i="69" s="1"/>
  <c r="DO84" i="69"/>
  <c r="DO83" i="69"/>
  <c r="DO160" i="69"/>
  <c r="DO13" i="69"/>
  <c r="DO12" i="69"/>
  <c r="DO128" i="69"/>
  <c r="DO127" i="69"/>
  <c r="DO393" i="69"/>
  <c r="DO108" i="69"/>
  <c r="DO107" i="69"/>
  <c r="DO150" i="69"/>
  <c r="DO280" i="69"/>
  <c r="DO367" i="69"/>
  <c r="DO370" i="69"/>
  <c r="DO331" i="69"/>
  <c r="DO67" i="69"/>
  <c r="DO66" i="69"/>
  <c r="DQ331" i="69"/>
  <c r="DQ126" i="69" s="1"/>
  <c r="DO357" i="69"/>
  <c r="DR9" i="69" l="1"/>
  <c r="DU9" i="69"/>
  <c r="DT9" i="69"/>
  <c r="DO366" i="69"/>
  <c r="DO106" i="69"/>
  <c r="DO126" i="69"/>
  <c r="DO392" i="69"/>
  <c r="DO11" i="69"/>
  <c r="DO9" i="69" l="1"/>
  <c r="CN31" i="63"/>
  <c r="CP31" i="63" s="1"/>
  <c r="CM138" i="63"/>
  <c r="CM137" i="63" s="1"/>
  <c r="CL138" i="63"/>
  <c r="CN137" i="63"/>
  <c r="CP137" i="63" s="1"/>
  <c r="CK137" i="63"/>
  <c r="CN136" i="63"/>
  <c r="CN135" i="63" s="1"/>
  <c r="CP135" i="63" s="1"/>
  <c r="CK135" i="63"/>
  <c r="CM134" i="63"/>
  <c r="CM133" i="63" s="1"/>
  <c r="CL134" i="63"/>
  <c r="CN133" i="63"/>
  <c r="CP133" i="63" s="1"/>
  <c r="CK133" i="63"/>
  <c r="CM132" i="63"/>
  <c r="CM131" i="63" s="1"/>
  <c r="CL132" i="63"/>
  <c r="CN131" i="63"/>
  <c r="CP131" i="63" s="1"/>
  <c r="CK131" i="63"/>
  <c r="CM130" i="63"/>
  <c r="CM129" i="63" s="1"/>
  <c r="CL130" i="63"/>
  <c r="CN129" i="63"/>
  <c r="CP129" i="63" s="1"/>
  <c r="CK129" i="63"/>
  <c r="CM126" i="63"/>
  <c r="CM125" i="63" s="1"/>
  <c r="CM124" i="63" s="1"/>
  <c r="CM123" i="63" s="1"/>
  <c r="CL126" i="63"/>
  <c r="CN125" i="63"/>
  <c r="CP125" i="63" s="1"/>
  <c r="CK125" i="63"/>
  <c r="CK124" i="63" s="1"/>
  <c r="CN121" i="63"/>
  <c r="CP121" i="63" s="1"/>
  <c r="CM121" i="63"/>
  <c r="CK121" i="63"/>
  <c r="CM120" i="63"/>
  <c r="CM119" i="63" s="1"/>
  <c r="CL120" i="63"/>
  <c r="CN119" i="63"/>
  <c r="CP119" i="63" s="1"/>
  <c r="CK119" i="63"/>
  <c r="CM118" i="63"/>
  <c r="CM117" i="63" s="1"/>
  <c r="CM111" i="63" s="1"/>
  <c r="CM109" i="63" s="1"/>
  <c r="CL118" i="63"/>
  <c r="CN117" i="63"/>
  <c r="CP117" i="63" s="1"/>
  <c r="CK117" i="63"/>
  <c r="CK111" i="63" s="1"/>
  <c r="CL116" i="63"/>
  <c r="CL115" i="63"/>
  <c r="CL114" i="63"/>
  <c r="CN112" i="63"/>
  <c r="CP112" i="63" s="1"/>
  <c r="CM112" i="63"/>
  <c r="CK112" i="63"/>
  <c r="CL110" i="63"/>
  <c r="CN107" i="63"/>
  <c r="CP107" i="63" s="1"/>
  <c r="CM107" i="63"/>
  <c r="CK107" i="63"/>
  <c r="CM106" i="63"/>
  <c r="CK106" i="63"/>
  <c r="CN104" i="63"/>
  <c r="CP104" i="63" s="1"/>
  <c r="CM104" i="63"/>
  <c r="CK104" i="63"/>
  <c r="CN101" i="63"/>
  <c r="CP101" i="63" s="1"/>
  <c r="CM101" i="63"/>
  <c r="CK101" i="63"/>
  <c r="CL100" i="63"/>
  <c r="CN98" i="63"/>
  <c r="CP98" i="63" s="1"/>
  <c r="CM98" i="63"/>
  <c r="CK98" i="63"/>
  <c r="CN96" i="63"/>
  <c r="CP96" i="63" s="1"/>
  <c r="CM96" i="63"/>
  <c r="CK96" i="63"/>
  <c r="CM94" i="63"/>
  <c r="CM93" i="63" s="1"/>
  <c r="CL94" i="63"/>
  <c r="CN93" i="63"/>
  <c r="CP93" i="63" s="1"/>
  <c r="CK93" i="63"/>
  <c r="CM92" i="63"/>
  <c r="CM89" i="63" s="1"/>
  <c r="CL92" i="63"/>
  <c r="CM91" i="63"/>
  <c r="CL91" i="63"/>
  <c r="CM90" i="63"/>
  <c r="CL90" i="63"/>
  <c r="CN89" i="63"/>
  <c r="CP89" i="63" s="1"/>
  <c r="CK89" i="63"/>
  <c r="CM88" i="63"/>
  <c r="CL88" i="63"/>
  <c r="CM87" i="63"/>
  <c r="CL87" i="63"/>
  <c r="CM86" i="63"/>
  <c r="CL86" i="63"/>
  <c r="CM85" i="63"/>
  <c r="CM84" i="63" s="1"/>
  <c r="CL85" i="63"/>
  <c r="CN84" i="63"/>
  <c r="CP84" i="63" s="1"/>
  <c r="CK84" i="63"/>
  <c r="CM83" i="63"/>
  <c r="CL83" i="63"/>
  <c r="CM82" i="63"/>
  <c r="CM80" i="63" s="1"/>
  <c r="CL82" i="63"/>
  <c r="CM81" i="63"/>
  <c r="CL81" i="63"/>
  <c r="CN80" i="63"/>
  <c r="CP80" i="63" s="1"/>
  <c r="CK80" i="63"/>
  <c r="CL78" i="63"/>
  <c r="CN77" i="63"/>
  <c r="CM77" i="63"/>
  <c r="CK77" i="63"/>
  <c r="CL76" i="63"/>
  <c r="CL75" i="63"/>
  <c r="CL74" i="63"/>
  <c r="CM73" i="63"/>
  <c r="CM72" i="63" s="1"/>
  <c r="CL73" i="63"/>
  <c r="CN72" i="63"/>
  <c r="CP72" i="63" s="1"/>
  <c r="CK72" i="63"/>
  <c r="CM70" i="63"/>
  <c r="CM69" i="63" s="1"/>
  <c r="CL70" i="63"/>
  <c r="CN69" i="63"/>
  <c r="CP69" i="63" s="1"/>
  <c r="CK69" i="63"/>
  <c r="CM68" i="63"/>
  <c r="CM67" i="63" s="1"/>
  <c r="CL68" i="63"/>
  <c r="CN67" i="63"/>
  <c r="CP67" i="63" s="1"/>
  <c r="CK67" i="63"/>
  <c r="CL66" i="63"/>
  <c r="CL65" i="63"/>
  <c r="CL64" i="63"/>
  <c r="CN63" i="63"/>
  <c r="CP63" i="63" s="1"/>
  <c r="CM63" i="63"/>
  <c r="CK63" i="63"/>
  <c r="CL62" i="63"/>
  <c r="CL61" i="63"/>
  <c r="CL60" i="63"/>
  <c r="CN59" i="63"/>
  <c r="CP59" i="63" s="1"/>
  <c r="CM59" i="63"/>
  <c r="CK59" i="63"/>
  <c r="CL58" i="63"/>
  <c r="CL57" i="63"/>
  <c r="CL56" i="63"/>
  <c r="CN55" i="63"/>
  <c r="CP55" i="63" s="1"/>
  <c r="CM55" i="63"/>
  <c r="CK55" i="63"/>
  <c r="CL54" i="63"/>
  <c r="CL53" i="63"/>
  <c r="CL52" i="63"/>
  <c r="CN51" i="63"/>
  <c r="CP51" i="63" s="1"/>
  <c r="CM51" i="63"/>
  <c r="CK51" i="63"/>
  <c r="CM49" i="63"/>
  <c r="CM48" i="63" s="1"/>
  <c r="CL49" i="63"/>
  <c r="CN48" i="63"/>
  <c r="CP48" i="63" s="1"/>
  <c r="CK48" i="63"/>
  <c r="CL47" i="63"/>
  <c r="CN46" i="63"/>
  <c r="CP46" i="63" s="1"/>
  <c r="CM46" i="63"/>
  <c r="CK46" i="63"/>
  <c r="CL45" i="63"/>
  <c r="CL44" i="63"/>
  <c r="CN43" i="63"/>
  <c r="CP43" i="63" s="1"/>
  <c r="CM43" i="63"/>
  <c r="CK43" i="63"/>
  <c r="CL42" i="63"/>
  <c r="CN41" i="63"/>
  <c r="CP41" i="63" s="1"/>
  <c r="CM41" i="63"/>
  <c r="CK41" i="63"/>
  <c r="CM40" i="63"/>
  <c r="CM39" i="63" s="1"/>
  <c r="CL40" i="63"/>
  <c r="CN39" i="63"/>
  <c r="CP39" i="63" s="1"/>
  <c r="CK39" i="63"/>
  <c r="CM38" i="63"/>
  <c r="CL38" i="63"/>
  <c r="CL37" i="63"/>
  <c r="CN36" i="63"/>
  <c r="CP36" i="63" s="1"/>
  <c r="CM36" i="63"/>
  <c r="CK36" i="63"/>
  <c r="CM35" i="63"/>
  <c r="CM34" i="63" s="1"/>
  <c r="CL35" i="63"/>
  <c r="CN34" i="63"/>
  <c r="CP34" i="63" s="1"/>
  <c r="CK34" i="63"/>
  <c r="CM33" i="63"/>
  <c r="CL33" i="63"/>
  <c r="CM32" i="63"/>
  <c r="CL32" i="63"/>
  <c r="CK31" i="63"/>
  <c r="CM30" i="63"/>
  <c r="CM29" i="63" s="1"/>
  <c r="CL30" i="63"/>
  <c r="CN29" i="63"/>
  <c r="CK29" i="63"/>
  <c r="DM404" i="69"/>
  <c r="DM403" i="69" s="1"/>
  <c r="DM396" i="69" s="1"/>
  <c r="DL404" i="69"/>
  <c r="DN403" i="69"/>
  <c r="DK403" i="69"/>
  <c r="DM402" i="69"/>
  <c r="DM401" i="69" s="1"/>
  <c r="DL402" i="69"/>
  <c r="DN401" i="69"/>
  <c r="DP401" i="69" s="1"/>
  <c r="DK401" i="69"/>
  <c r="DM400" i="69"/>
  <c r="DM399" i="69" s="1"/>
  <c r="DM394" i="69" s="1"/>
  <c r="DL400" i="69"/>
  <c r="DN399" i="69"/>
  <c r="DP399" i="69" s="1"/>
  <c r="DK399" i="69"/>
  <c r="DM391" i="69"/>
  <c r="DM390" i="69" s="1"/>
  <c r="DL391" i="69"/>
  <c r="DN390" i="69"/>
  <c r="DP390" i="69" s="1"/>
  <c r="DK390" i="69"/>
  <c r="DM389" i="69"/>
  <c r="DM388" i="69" s="1"/>
  <c r="DL389" i="69"/>
  <c r="DN388" i="69"/>
  <c r="DP388" i="69" s="1"/>
  <c r="DK388" i="69"/>
  <c r="DM387" i="69"/>
  <c r="DM386" i="69" s="1"/>
  <c r="DL387" i="69"/>
  <c r="DN386" i="69"/>
  <c r="DP386" i="69" s="1"/>
  <c r="DK386" i="69"/>
  <c r="DM385" i="69"/>
  <c r="DL385" i="69"/>
  <c r="DM384" i="69"/>
  <c r="DL384" i="69"/>
  <c r="DM383" i="69"/>
  <c r="DM382" i="69" s="1"/>
  <c r="DL383" i="69"/>
  <c r="DN382" i="69"/>
  <c r="DP382" i="69" s="1"/>
  <c r="DK382" i="69"/>
  <c r="DM380" i="69"/>
  <c r="DL380" i="69"/>
  <c r="DM379" i="69"/>
  <c r="DL379" i="69"/>
  <c r="DM378" i="69"/>
  <c r="DL378" i="69"/>
  <c r="DN377" i="69"/>
  <c r="DP377" i="69" s="1"/>
  <c r="DK377" i="69"/>
  <c r="DM376" i="69"/>
  <c r="DM375" i="69" s="1"/>
  <c r="DL376" i="69"/>
  <c r="DN375" i="69"/>
  <c r="DP375" i="69" s="1"/>
  <c r="DK375" i="69"/>
  <c r="DM374" i="69"/>
  <c r="DM373" i="69" s="1"/>
  <c r="DL374" i="69"/>
  <c r="DN373" i="69"/>
  <c r="DK373" i="69"/>
  <c r="DL369" i="69"/>
  <c r="DL368" i="69"/>
  <c r="DM365" i="69"/>
  <c r="DM364" i="69" s="1"/>
  <c r="DM359" i="69" s="1"/>
  <c r="DL365" i="69"/>
  <c r="DN364" i="69"/>
  <c r="DP364" i="69" s="1"/>
  <c r="DK364" i="69"/>
  <c r="DM363" i="69"/>
  <c r="DM362" i="69" s="1"/>
  <c r="DL363" i="69"/>
  <c r="DN362" i="69"/>
  <c r="DK362" i="69"/>
  <c r="DK361" i="69"/>
  <c r="DK359" i="69"/>
  <c r="DK358" i="69"/>
  <c r="DM356" i="69"/>
  <c r="DM355" i="69" s="1"/>
  <c r="DM333" i="69" s="1"/>
  <c r="DL356" i="69"/>
  <c r="DN355" i="69"/>
  <c r="DK355" i="69"/>
  <c r="DM354" i="69"/>
  <c r="DL354" i="69"/>
  <c r="DM353" i="69"/>
  <c r="DL353" i="69"/>
  <c r="DN352" i="69"/>
  <c r="DP352" i="69" s="1"/>
  <c r="DK352" i="69"/>
  <c r="DM349" i="69"/>
  <c r="DM348" i="69" s="1"/>
  <c r="DL349" i="69"/>
  <c r="DN348" i="69"/>
  <c r="DP348" i="69" s="1"/>
  <c r="DK348" i="69"/>
  <c r="DM347" i="69"/>
  <c r="DL347" i="69"/>
  <c r="DM346" i="69"/>
  <c r="DL346" i="69"/>
  <c r="DN345" i="69"/>
  <c r="DP345" i="69" s="1"/>
  <c r="DK345" i="69"/>
  <c r="DL343" i="69"/>
  <c r="DL342" i="69"/>
  <c r="DL341" i="69"/>
  <c r="DL340" i="69"/>
  <c r="DM339" i="69"/>
  <c r="DM338" i="69" s="1"/>
  <c r="DM337" i="69" s="1"/>
  <c r="DL339" i="69"/>
  <c r="DN338" i="69"/>
  <c r="DP338" i="69" s="1"/>
  <c r="DK338" i="69"/>
  <c r="DK332" i="69"/>
  <c r="DM330" i="69"/>
  <c r="DM329" i="69" s="1"/>
  <c r="DL330" i="69"/>
  <c r="DN329" i="69"/>
  <c r="DP329" i="69" s="1"/>
  <c r="DK329" i="69"/>
  <c r="DM328" i="69"/>
  <c r="DM327" i="69" s="1"/>
  <c r="DL328" i="69"/>
  <c r="DN327" i="69"/>
  <c r="DP327" i="69" s="1"/>
  <c r="DK327" i="69"/>
  <c r="DM322" i="69"/>
  <c r="DM321" i="69" s="1"/>
  <c r="DM320" i="69" s="1"/>
  <c r="DM319" i="69" s="1"/>
  <c r="DM317" i="69" s="1"/>
  <c r="DL322" i="69"/>
  <c r="DN321" i="69"/>
  <c r="DP321" i="69" s="1"/>
  <c r="DK321" i="69"/>
  <c r="DK320" i="69" s="1"/>
  <c r="DN320" i="69"/>
  <c r="DM318" i="69"/>
  <c r="DL318" i="69"/>
  <c r="DM316" i="69"/>
  <c r="DL316" i="69"/>
  <c r="DN315" i="69"/>
  <c r="DP315" i="69" s="1"/>
  <c r="DK315" i="69"/>
  <c r="DM312" i="69"/>
  <c r="DM311" i="69" s="1"/>
  <c r="DL312" i="69"/>
  <c r="DN311" i="69"/>
  <c r="DP311" i="69" s="1"/>
  <c r="DK311" i="69"/>
  <c r="DM310" i="69"/>
  <c r="DM309" i="69" s="1"/>
  <c r="DL310" i="69"/>
  <c r="DN309" i="69"/>
  <c r="DP309" i="69" s="1"/>
  <c r="DK309" i="69"/>
  <c r="DM308" i="69"/>
  <c r="DM307" i="69" s="1"/>
  <c r="DL308" i="69"/>
  <c r="DN307" i="69"/>
  <c r="DP307" i="69" s="1"/>
  <c r="DK307" i="69"/>
  <c r="DN306" i="69"/>
  <c r="DK306" i="69"/>
  <c r="DM302" i="69"/>
  <c r="DM301" i="69" s="1"/>
  <c r="DM300" i="69" s="1"/>
  <c r="DM299" i="69" s="1"/>
  <c r="DM297" i="69" s="1"/>
  <c r="DL302" i="69"/>
  <c r="DN301" i="69"/>
  <c r="DP301" i="69" s="1"/>
  <c r="DK301" i="69"/>
  <c r="DK300" i="69" s="1"/>
  <c r="DK299" i="69" s="1"/>
  <c r="DK297" i="69" s="1"/>
  <c r="DM298" i="69"/>
  <c r="DL298" i="69"/>
  <c r="DM296" i="69"/>
  <c r="DM295" i="69" s="1"/>
  <c r="DM294" i="69" s="1"/>
  <c r="DM293" i="69" s="1"/>
  <c r="DL296" i="69"/>
  <c r="DN295" i="69"/>
  <c r="DK295" i="69"/>
  <c r="DM290" i="69"/>
  <c r="DM289" i="69" s="1"/>
  <c r="DM288" i="69" s="1"/>
  <c r="DL290" i="69"/>
  <c r="DN289" i="69"/>
  <c r="DP289" i="69" s="1"/>
  <c r="DK289" i="69"/>
  <c r="DK288" i="69" s="1"/>
  <c r="DM287" i="69"/>
  <c r="DM286" i="69" s="1"/>
  <c r="DL287" i="69"/>
  <c r="DN286" i="69"/>
  <c r="DP286" i="69" s="1"/>
  <c r="DK286" i="69"/>
  <c r="DM285" i="69"/>
  <c r="DM284" i="69" s="1"/>
  <c r="DL285" i="69"/>
  <c r="DN284" i="69"/>
  <c r="DP284" i="69" s="1"/>
  <c r="DK284" i="69"/>
  <c r="DK281" i="69" s="1"/>
  <c r="DM275" i="69"/>
  <c r="DM274" i="69" s="1"/>
  <c r="DM273" i="69" s="1"/>
  <c r="DL275" i="69"/>
  <c r="DN274" i="69"/>
  <c r="DP274" i="69" s="1"/>
  <c r="DK274" i="69"/>
  <c r="DK273" i="69" s="1"/>
  <c r="DL272" i="69"/>
  <c r="DL271" i="69"/>
  <c r="DM269" i="69"/>
  <c r="DM268" i="69" s="1"/>
  <c r="DL269" i="69"/>
  <c r="DN268" i="69"/>
  <c r="DP268" i="69" s="1"/>
  <c r="DK268" i="69"/>
  <c r="DM267" i="69"/>
  <c r="DL267" i="69"/>
  <c r="DM266" i="69"/>
  <c r="DL266" i="69"/>
  <c r="DM265" i="69"/>
  <c r="DL265" i="69"/>
  <c r="DN264" i="69"/>
  <c r="DK264" i="69"/>
  <c r="DM263" i="69"/>
  <c r="DL263" i="69"/>
  <c r="DM262" i="69"/>
  <c r="DL262" i="69"/>
  <c r="DM261" i="69"/>
  <c r="DL261" i="69"/>
  <c r="DL260" i="69"/>
  <c r="DN259" i="69"/>
  <c r="DP259" i="69" s="1"/>
  <c r="DK259" i="69"/>
  <c r="DM254" i="69"/>
  <c r="DM253" i="69" s="1"/>
  <c r="DM252" i="69" s="1"/>
  <c r="DL254" i="69"/>
  <c r="DN253" i="69"/>
  <c r="DK253" i="69"/>
  <c r="DM249" i="69"/>
  <c r="DL249" i="69"/>
  <c r="DM248" i="69"/>
  <c r="DL248" i="69"/>
  <c r="DM247" i="69"/>
  <c r="DL247" i="69"/>
  <c r="DM244" i="69"/>
  <c r="DL244" i="69"/>
  <c r="DN243" i="69"/>
  <c r="DK243" i="69"/>
  <c r="DM241" i="69"/>
  <c r="DM240" i="69" s="1"/>
  <c r="DM239" i="69" s="1"/>
  <c r="DL241" i="69"/>
  <c r="DN240" i="69"/>
  <c r="DK240" i="69"/>
  <c r="DK239" i="69" s="1"/>
  <c r="DM237" i="69"/>
  <c r="DL237" i="69"/>
  <c r="DM236" i="69"/>
  <c r="DL236" i="69"/>
  <c r="DN235" i="69"/>
  <c r="DP235" i="69" s="1"/>
  <c r="DK235" i="69"/>
  <c r="DM234" i="69"/>
  <c r="DM233" i="69" s="1"/>
  <c r="DL234" i="69"/>
  <c r="DN233" i="69"/>
  <c r="DP233" i="69" s="1"/>
  <c r="DK233" i="69"/>
  <c r="DK232" i="69"/>
  <c r="DK231" i="69" s="1"/>
  <c r="DM228" i="69"/>
  <c r="DM227" i="69" s="1"/>
  <c r="DM226" i="69" s="1"/>
  <c r="DM225" i="69" s="1"/>
  <c r="DL228" i="69"/>
  <c r="DN227" i="69"/>
  <c r="DP227" i="69" s="1"/>
  <c r="DK227" i="69"/>
  <c r="DK226" i="69" s="1"/>
  <c r="DM224" i="69"/>
  <c r="DM223" i="69" s="1"/>
  <c r="DL224" i="69"/>
  <c r="DN223" i="69"/>
  <c r="DK223" i="69"/>
  <c r="DM222" i="69"/>
  <c r="DM221" i="69" s="1"/>
  <c r="DM220" i="69" s="1"/>
  <c r="DL222" i="69"/>
  <c r="DN221" i="69"/>
  <c r="DP221" i="69" s="1"/>
  <c r="DK221" i="69"/>
  <c r="DM219" i="69"/>
  <c r="DM218" i="69" s="1"/>
  <c r="DL219" i="69"/>
  <c r="DN218" i="69"/>
  <c r="DK218" i="69"/>
  <c r="DM217" i="69"/>
  <c r="DM216" i="69" s="1"/>
  <c r="DM215" i="69" s="1"/>
  <c r="DL217" i="69"/>
  <c r="DN216" i="69"/>
  <c r="DP216" i="69" s="1"/>
  <c r="DK216" i="69"/>
  <c r="DM213" i="69"/>
  <c r="DL213" i="69"/>
  <c r="DM211" i="69"/>
  <c r="DM210" i="69" s="1"/>
  <c r="DL211" i="69"/>
  <c r="DN210" i="69"/>
  <c r="DP210" i="69" s="1"/>
  <c r="DK210" i="69"/>
  <c r="DM208" i="69"/>
  <c r="DM207" i="69" s="1"/>
  <c r="DL208" i="69"/>
  <c r="DN207" i="69"/>
  <c r="DP207" i="69" s="1"/>
  <c r="DK207" i="69"/>
  <c r="DM204" i="69"/>
  <c r="DL204" i="69"/>
  <c r="DM203" i="69"/>
  <c r="DL203" i="69"/>
  <c r="DN201" i="69"/>
  <c r="DP201" i="69" s="1"/>
  <c r="DK201" i="69"/>
  <c r="DM200" i="69"/>
  <c r="DL200" i="69"/>
  <c r="DM199" i="69"/>
  <c r="DL199" i="69"/>
  <c r="DM197" i="69"/>
  <c r="DL197" i="69"/>
  <c r="DN196" i="69"/>
  <c r="DP196" i="69" s="1"/>
  <c r="DK196" i="69"/>
  <c r="DM195" i="69"/>
  <c r="DL195" i="69"/>
  <c r="DM194" i="69"/>
  <c r="DL194" i="69"/>
  <c r="DM193" i="69"/>
  <c r="DL193" i="69"/>
  <c r="DM192" i="69"/>
  <c r="DL192" i="69"/>
  <c r="DM191" i="69"/>
  <c r="DL191" i="69"/>
  <c r="DN190" i="69"/>
  <c r="DP190" i="69" s="1"/>
  <c r="DK190" i="69"/>
  <c r="DM189" i="69"/>
  <c r="DL189" i="69"/>
  <c r="DM188" i="69"/>
  <c r="DL188" i="69"/>
  <c r="DM187" i="69"/>
  <c r="DL187" i="69"/>
  <c r="DN186" i="69"/>
  <c r="DP186" i="69" s="1"/>
  <c r="DK186" i="69"/>
  <c r="DM184" i="69"/>
  <c r="DL184" i="69"/>
  <c r="DM183" i="69"/>
  <c r="DL183" i="69"/>
  <c r="DM182" i="69"/>
  <c r="DL182" i="69"/>
  <c r="DN181" i="69"/>
  <c r="DP181" i="69" s="1"/>
  <c r="DK181" i="69"/>
  <c r="DM180" i="69"/>
  <c r="DM179" i="69" s="1"/>
  <c r="DL180" i="69"/>
  <c r="DN179" i="69"/>
  <c r="DP179" i="69" s="1"/>
  <c r="DK179" i="69"/>
  <c r="DM178" i="69"/>
  <c r="DM177" i="69" s="1"/>
  <c r="DL178" i="69"/>
  <c r="DN177" i="69"/>
  <c r="DP177" i="69" s="1"/>
  <c r="DK177" i="69"/>
  <c r="DM168" i="69"/>
  <c r="DM167" i="69" s="1"/>
  <c r="DM162" i="69" s="1"/>
  <c r="DL168" i="69"/>
  <c r="DN167" i="69"/>
  <c r="DK167" i="69"/>
  <c r="DM166" i="69"/>
  <c r="DM165" i="69" s="1"/>
  <c r="DL166" i="69"/>
  <c r="DN165" i="69"/>
  <c r="DK165" i="69"/>
  <c r="DK162" i="69"/>
  <c r="DK161" i="69"/>
  <c r="DM159" i="69"/>
  <c r="DM158" i="69" s="1"/>
  <c r="DL159" i="69"/>
  <c r="DN158" i="69"/>
  <c r="DP158" i="69" s="1"/>
  <c r="DK158" i="69"/>
  <c r="DM157" i="69"/>
  <c r="DM156" i="69" s="1"/>
  <c r="DL157" i="69"/>
  <c r="DN156" i="69"/>
  <c r="DK156" i="69"/>
  <c r="DM155" i="69"/>
  <c r="DM154" i="69" s="1"/>
  <c r="DM153" i="69" s="1"/>
  <c r="DM152" i="69" s="1"/>
  <c r="DM150" i="69" s="1"/>
  <c r="DL155" i="69"/>
  <c r="DN154" i="69"/>
  <c r="DP154" i="69" s="1"/>
  <c r="DK154" i="69"/>
  <c r="DM151" i="69"/>
  <c r="DL151" i="69"/>
  <c r="DM149" i="69"/>
  <c r="DM148" i="69" s="1"/>
  <c r="DM147" i="69" s="1"/>
  <c r="DL149" i="69"/>
  <c r="DN148" i="69"/>
  <c r="DK148" i="69"/>
  <c r="DK147" i="69" s="1"/>
  <c r="DM145" i="69"/>
  <c r="DM144" i="69" s="1"/>
  <c r="DL145" i="69"/>
  <c r="DN144" i="69"/>
  <c r="DP144" i="69" s="1"/>
  <c r="DK144" i="69"/>
  <c r="DM143" i="69"/>
  <c r="DL143" i="69"/>
  <c r="DM142" i="69"/>
  <c r="DL142" i="69"/>
  <c r="DM141" i="69"/>
  <c r="DL141" i="69"/>
  <c r="DM140" i="69"/>
  <c r="DL140" i="69"/>
  <c r="DM139" i="69"/>
  <c r="DL139" i="69"/>
  <c r="DN138" i="69"/>
  <c r="DP138" i="69" s="1"/>
  <c r="DK138" i="69"/>
  <c r="DL137" i="69"/>
  <c r="DN136" i="69"/>
  <c r="DM136" i="69"/>
  <c r="DM129" i="69" s="1"/>
  <c r="DK136" i="69"/>
  <c r="DL135" i="69"/>
  <c r="DN134" i="69"/>
  <c r="DM134" i="69"/>
  <c r="DK134" i="69"/>
  <c r="DL133" i="69"/>
  <c r="DN132" i="69"/>
  <c r="DP132" i="69" s="1"/>
  <c r="DM132" i="69"/>
  <c r="DK132" i="69"/>
  <c r="DM125" i="69"/>
  <c r="DM124" i="69" s="1"/>
  <c r="DM123" i="69" s="1"/>
  <c r="DM122" i="69" s="1"/>
  <c r="DL125" i="69"/>
  <c r="DN124" i="69"/>
  <c r="DP124" i="69" s="1"/>
  <c r="DK124" i="69"/>
  <c r="DK123" i="69" s="1"/>
  <c r="DN123" i="69"/>
  <c r="DM121" i="69"/>
  <c r="DM120" i="69" s="1"/>
  <c r="DM119" i="69" s="1"/>
  <c r="DL121" i="69"/>
  <c r="DN120" i="69"/>
  <c r="DK120" i="69"/>
  <c r="DK119" i="69" s="1"/>
  <c r="DM118" i="69"/>
  <c r="DM117" i="69" s="1"/>
  <c r="DL118" i="69"/>
  <c r="DN117" i="69"/>
  <c r="DP117" i="69" s="1"/>
  <c r="DK117" i="69"/>
  <c r="DM116" i="69"/>
  <c r="DM115" i="69" s="1"/>
  <c r="DL116" i="69"/>
  <c r="DN115" i="69"/>
  <c r="DP115" i="69" s="1"/>
  <c r="DK115" i="69"/>
  <c r="DK114" i="69" s="1"/>
  <c r="DM112" i="69"/>
  <c r="DM111" i="69" s="1"/>
  <c r="DM110" i="69" s="1"/>
  <c r="DM109" i="69" s="1"/>
  <c r="DL112" i="69"/>
  <c r="DN111" i="69"/>
  <c r="DK111" i="69"/>
  <c r="DM105" i="69"/>
  <c r="DL105" i="69"/>
  <c r="DN104" i="69"/>
  <c r="DK104" i="69"/>
  <c r="DM103" i="69"/>
  <c r="DL103" i="69"/>
  <c r="DN102" i="69"/>
  <c r="DK102" i="69"/>
  <c r="DM100" i="69"/>
  <c r="DM99" i="69" s="1"/>
  <c r="DL100" i="69"/>
  <c r="DN99" i="69"/>
  <c r="DP99" i="69" s="1"/>
  <c r="DK99" i="69"/>
  <c r="DM98" i="69"/>
  <c r="DM97" i="69" s="1"/>
  <c r="DL98" i="69"/>
  <c r="DN97" i="69"/>
  <c r="DK97" i="69"/>
  <c r="DM96" i="69"/>
  <c r="DM95" i="69" s="1"/>
  <c r="DL96" i="69"/>
  <c r="DN95" i="69"/>
  <c r="DP95" i="69" s="1"/>
  <c r="DK95" i="69"/>
  <c r="DM94" i="69"/>
  <c r="DL94" i="69"/>
  <c r="DM93" i="69"/>
  <c r="DL93" i="69"/>
  <c r="DM92" i="69"/>
  <c r="DL92" i="69"/>
  <c r="DM91" i="69"/>
  <c r="DL91" i="69"/>
  <c r="DN90" i="69"/>
  <c r="DP90" i="69" s="1"/>
  <c r="DK90" i="69"/>
  <c r="DM88" i="69"/>
  <c r="DM87" i="69" s="1"/>
  <c r="DM86" i="69" s="1"/>
  <c r="DL88" i="69"/>
  <c r="DN87" i="69"/>
  <c r="DK87" i="69"/>
  <c r="DM82" i="69"/>
  <c r="DL82" i="69"/>
  <c r="DM81" i="69"/>
  <c r="DM80" i="69" s="1"/>
  <c r="DM79" i="69" s="1"/>
  <c r="DM78" i="69" s="1"/>
  <c r="DM76" i="69" s="1"/>
  <c r="DL81" i="69"/>
  <c r="DN80" i="69"/>
  <c r="DK80" i="69"/>
  <c r="DK79" i="69" s="1"/>
  <c r="DM71" i="69"/>
  <c r="DM70" i="69" s="1"/>
  <c r="DM69" i="69" s="1"/>
  <c r="DM68" i="69" s="1"/>
  <c r="DL71" i="69"/>
  <c r="DN70" i="69"/>
  <c r="DK70" i="69"/>
  <c r="DM65" i="69"/>
  <c r="DL65" i="69"/>
  <c r="DM64" i="69"/>
  <c r="DL64" i="69"/>
  <c r="DM63" i="69"/>
  <c r="DL63" i="69"/>
  <c r="DM62" i="69"/>
  <c r="DL62" i="69"/>
  <c r="DM61" i="69"/>
  <c r="DL61" i="69"/>
  <c r="DM60" i="69"/>
  <c r="DL60" i="69"/>
  <c r="DM59" i="69"/>
  <c r="DL59" i="69"/>
  <c r="DM58" i="69"/>
  <c r="DL58" i="69"/>
  <c r="DN57" i="69"/>
  <c r="DP57" i="69" s="1"/>
  <c r="DK57" i="69"/>
  <c r="DM56" i="69"/>
  <c r="DL56" i="69"/>
  <c r="DM55" i="69"/>
  <c r="DL55" i="69"/>
  <c r="DM54" i="69"/>
  <c r="DL54" i="69"/>
  <c r="DN53" i="69"/>
  <c r="DK53" i="69"/>
  <c r="DL52" i="69"/>
  <c r="DL51" i="69"/>
  <c r="DN50" i="69"/>
  <c r="DP50" i="69" s="1"/>
  <c r="DM50" i="69"/>
  <c r="DK50" i="69"/>
  <c r="DM45" i="69"/>
  <c r="DL45" i="69"/>
  <c r="DN44" i="69"/>
  <c r="DM44" i="69"/>
  <c r="DM43" i="69" s="1"/>
  <c r="DK44" i="69"/>
  <c r="DK43" i="69" s="1"/>
  <c r="DM42" i="69"/>
  <c r="DL42" i="69"/>
  <c r="DM41" i="69"/>
  <c r="DL41" i="69"/>
  <c r="DM40" i="69"/>
  <c r="DL40" i="69"/>
  <c r="DM39" i="69"/>
  <c r="DL39" i="69"/>
  <c r="DM38" i="69"/>
  <c r="DL38" i="69"/>
  <c r="DN37" i="69"/>
  <c r="DP37" i="69" s="1"/>
  <c r="DK37" i="69"/>
  <c r="DM36" i="69"/>
  <c r="DL36" i="69"/>
  <c r="DM35" i="69"/>
  <c r="DL35" i="69"/>
  <c r="DM34" i="69"/>
  <c r="DL34" i="69"/>
  <c r="DM33" i="69"/>
  <c r="DL33" i="69"/>
  <c r="DM32" i="69"/>
  <c r="DL32" i="69"/>
  <c r="DM31" i="69"/>
  <c r="DL31" i="69"/>
  <c r="DM30" i="69"/>
  <c r="DL30" i="69"/>
  <c r="DM29" i="69"/>
  <c r="DL29" i="69"/>
  <c r="DM28" i="69"/>
  <c r="DL28" i="69"/>
  <c r="DM27" i="69"/>
  <c r="DL27" i="69"/>
  <c r="DN26" i="69"/>
  <c r="DP26" i="69" s="1"/>
  <c r="DK26" i="69"/>
  <c r="DM25" i="69"/>
  <c r="DL25" i="69"/>
  <c r="DM24" i="69"/>
  <c r="DL24" i="69"/>
  <c r="DM23" i="69"/>
  <c r="DL23" i="69"/>
  <c r="DM22" i="69"/>
  <c r="DL22" i="69"/>
  <c r="DM21" i="69"/>
  <c r="DL21" i="69"/>
  <c r="DN20" i="69"/>
  <c r="DP20" i="69" s="1"/>
  <c r="DK20" i="69"/>
  <c r="DM19" i="69"/>
  <c r="DL19" i="69"/>
  <c r="DM18" i="69"/>
  <c r="DL18" i="69"/>
  <c r="DM17" i="69"/>
  <c r="DM16" i="69" s="1"/>
  <c r="DL17" i="69"/>
  <c r="DN16" i="69"/>
  <c r="DP16" i="69" s="1"/>
  <c r="DK16" i="69"/>
  <c r="CM71" i="63" l="1"/>
  <c r="CN79" i="63"/>
  <c r="CP79" i="63" s="1"/>
  <c r="DM138" i="69"/>
  <c r="DM259" i="69"/>
  <c r="CK95" i="63"/>
  <c r="DP264" i="69"/>
  <c r="DN258" i="69"/>
  <c r="DK344" i="69"/>
  <c r="DK334" i="69"/>
  <c r="DM235" i="69"/>
  <c r="DN226" i="69"/>
  <c r="DM352" i="69"/>
  <c r="DM398" i="69"/>
  <c r="DM397" i="69" s="1"/>
  <c r="DM393" i="69" s="1"/>
  <c r="DM392" i="69" s="1"/>
  <c r="DN206" i="69"/>
  <c r="DM381" i="69"/>
  <c r="DK394" i="69"/>
  <c r="DM90" i="69"/>
  <c r="DN281" i="69"/>
  <c r="DP281" i="69" s="1"/>
  <c r="CN50" i="63"/>
  <c r="CP50" i="63" s="1"/>
  <c r="CK79" i="63"/>
  <c r="CN106" i="63"/>
  <c r="CP106" i="63" s="1"/>
  <c r="CN28" i="63"/>
  <c r="CP28" i="63" s="1"/>
  <c r="CP29" i="63"/>
  <c r="CQ136" i="63"/>
  <c r="CQ135" i="63" s="1"/>
  <c r="CQ128" i="63" s="1"/>
  <c r="CQ127" i="63" s="1"/>
  <c r="CQ26" i="63" s="1"/>
  <c r="CP136" i="63"/>
  <c r="CN71" i="63"/>
  <c r="CP71" i="63" s="1"/>
  <c r="CP77" i="63"/>
  <c r="CN124" i="63"/>
  <c r="DN79" i="69"/>
  <c r="DP80" i="69"/>
  <c r="DN161" i="69"/>
  <c r="DP161" i="69" s="1"/>
  <c r="DP165" i="69"/>
  <c r="DN305" i="69"/>
  <c r="DP305" i="69" s="1"/>
  <c r="DP306" i="69"/>
  <c r="DN69" i="69"/>
  <c r="DP70" i="69"/>
  <c r="DQ104" i="69"/>
  <c r="DP104" i="69"/>
  <c r="DN110" i="69"/>
  <c r="DP111" i="69"/>
  <c r="DN215" i="69"/>
  <c r="DP215" i="69" s="1"/>
  <c r="DP218" i="69"/>
  <c r="DN232" i="69"/>
  <c r="DN89" i="69"/>
  <c r="DP89" i="69" s="1"/>
  <c r="DP97" i="69"/>
  <c r="DN122" i="69"/>
  <c r="DP122" i="69" s="1"/>
  <c r="DP123" i="69"/>
  <c r="DM37" i="69"/>
  <c r="DN49" i="69"/>
  <c r="DP49" i="69" s="1"/>
  <c r="DP53" i="69"/>
  <c r="DQ102" i="69"/>
  <c r="DP102" i="69"/>
  <c r="DN153" i="69"/>
  <c r="DP156" i="69"/>
  <c r="DM206" i="69"/>
  <c r="DM205" i="69" s="1"/>
  <c r="DN220" i="69"/>
  <c r="DP223" i="69"/>
  <c r="DN273" i="69"/>
  <c r="DP273" i="69" s="1"/>
  <c r="DN283" i="69"/>
  <c r="DN288" i="69"/>
  <c r="DP288" i="69" s="1"/>
  <c r="DN300" i="69"/>
  <c r="DP300" i="69" s="1"/>
  <c r="DN332" i="69"/>
  <c r="DP332" i="69" s="1"/>
  <c r="DN351" i="69"/>
  <c r="DN372" i="69"/>
  <c r="DP372" i="69" s="1"/>
  <c r="DP373" i="69"/>
  <c r="DN394" i="69"/>
  <c r="DP394" i="69" s="1"/>
  <c r="DN396" i="69"/>
  <c r="DP396" i="69" s="1"/>
  <c r="DP403" i="69"/>
  <c r="DN162" i="69"/>
  <c r="DP167" i="69"/>
  <c r="DN205" i="69"/>
  <c r="DP205" i="69" s="1"/>
  <c r="DP206" i="69"/>
  <c r="DN225" i="69"/>
  <c r="DP225" i="69" s="1"/>
  <c r="DP226" i="69"/>
  <c r="DN131" i="69"/>
  <c r="DP131" i="69" s="1"/>
  <c r="DP134" i="69"/>
  <c r="DN129" i="69"/>
  <c r="DP129" i="69" s="1"/>
  <c r="DP136" i="69"/>
  <c r="DN294" i="69"/>
  <c r="DP295" i="69"/>
  <c r="DN314" i="69"/>
  <c r="DP314" i="69" s="1"/>
  <c r="DN333" i="69"/>
  <c r="DP333" i="69" s="1"/>
  <c r="DP355" i="69"/>
  <c r="DN358" i="69"/>
  <c r="DP358" i="69" s="1"/>
  <c r="DP362" i="69"/>
  <c r="DM377" i="69"/>
  <c r="DM326" i="69"/>
  <c r="DM324" i="69" s="1"/>
  <c r="DM335" i="69"/>
  <c r="DN242" i="69"/>
  <c r="DP242" i="69" s="1"/>
  <c r="DP243" i="69"/>
  <c r="DN319" i="69"/>
  <c r="DP320" i="69"/>
  <c r="DN252" i="69"/>
  <c r="DP252" i="69" s="1"/>
  <c r="DP253" i="69"/>
  <c r="DN43" i="69"/>
  <c r="DP43" i="69" s="1"/>
  <c r="DP44" i="69"/>
  <c r="DN86" i="69"/>
  <c r="DP86" i="69" s="1"/>
  <c r="DP87" i="69"/>
  <c r="DN119" i="69"/>
  <c r="DP119" i="69" s="1"/>
  <c r="DP120" i="69"/>
  <c r="DN147" i="69"/>
  <c r="DP147" i="69" s="1"/>
  <c r="DP148" i="69"/>
  <c r="DN239" i="69"/>
  <c r="DP240" i="69"/>
  <c r="DN257" i="69"/>
  <c r="DP257" i="69" s="1"/>
  <c r="DP258" i="69"/>
  <c r="CM31" i="63"/>
  <c r="CK28" i="63"/>
  <c r="CK123" i="63"/>
  <c r="CK71" i="63"/>
  <c r="CM28" i="63"/>
  <c r="CN128" i="63"/>
  <c r="CK128" i="63"/>
  <c r="CM95" i="63"/>
  <c r="CK50" i="63"/>
  <c r="CM50" i="63"/>
  <c r="CM79" i="63"/>
  <c r="CK109" i="63"/>
  <c r="CN111" i="63"/>
  <c r="CN95" i="63"/>
  <c r="DK314" i="69"/>
  <c r="DK225" i="69"/>
  <c r="DM243" i="69"/>
  <c r="DM242" i="69" s="1"/>
  <c r="DM238" i="69" s="1"/>
  <c r="DM57" i="69"/>
  <c r="DK372" i="69"/>
  <c r="DK395" i="69"/>
  <c r="DK69" i="69"/>
  <c r="DK176" i="69"/>
  <c r="DM26" i="69"/>
  <c r="DM114" i="69"/>
  <c r="DM113" i="69" s="1"/>
  <c r="DM107" i="69" s="1"/>
  <c r="DM106" i="69" s="1"/>
  <c r="DM131" i="69"/>
  <c r="DM130" i="69" s="1"/>
  <c r="DM127" i="69" s="1"/>
  <c r="DM20" i="69"/>
  <c r="DM291" i="69"/>
  <c r="DM292" i="69"/>
  <c r="DN344" i="69"/>
  <c r="DP344" i="69" s="1"/>
  <c r="DN334" i="69"/>
  <c r="DP334" i="69" s="1"/>
  <c r="DN185" i="69"/>
  <c r="DP185" i="69" s="1"/>
  <c r="DN303" i="69"/>
  <c r="DP303" i="69" s="1"/>
  <c r="DN304" i="69"/>
  <c r="DP304" i="69" s="1"/>
  <c r="DM53" i="69"/>
  <c r="DM186" i="69"/>
  <c r="DM345" i="69"/>
  <c r="DN15" i="69"/>
  <c r="DP15" i="69" s="1"/>
  <c r="DM196" i="69"/>
  <c r="DM264" i="69"/>
  <c r="DM258" i="69" s="1"/>
  <c r="DM257" i="69" s="1"/>
  <c r="DM255" i="69" s="1"/>
  <c r="DN326" i="69"/>
  <c r="DN381" i="69"/>
  <c r="DN114" i="69"/>
  <c r="DP114" i="69" s="1"/>
  <c r="DK49" i="69"/>
  <c r="DM67" i="69"/>
  <c r="DM66" i="69"/>
  <c r="DK86" i="69"/>
  <c r="DK113" i="69"/>
  <c r="DK129" i="69"/>
  <c r="DK206" i="69"/>
  <c r="DK220" i="69"/>
  <c r="DN255" i="69"/>
  <c r="DP255" i="69" s="1"/>
  <c r="DN256" i="69"/>
  <c r="DK258" i="69"/>
  <c r="DK305" i="69"/>
  <c r="DM315" i="69"/>
  <c r="DM314" i="69" s="1"/>
  <c r="DM306" i="69"/>
  <c r="DM305" i="69" s="1"/>
  <c r="DK337" i="69"/>
  <c r="DK335" i="69"/>
  <c r="DM334" i="69"/>
  <c r="DM344" i="69"/>
  <c r="DM336" i="69" s="1"/>
  <c r="DK396" i="69"/>
  <c r="DK78" i="69"/>
  <c r="DK101" i="69"/>
  <c r="DK122" i="69"/>
  <c r="DN164" i="69"/>
  <c r="DM164" i="69"/>
  <c r="DM163" i="69" s="1"/>
  <c r="DM160" i="69" s="1"/>
  <c r="DM161" i="69"/>
  <c r="DK185" i="69"/>
  <c r="DM214" i="69"/>
  <c r="DM212" i="69" s="1"/>
  <c r="DK215" i="69"/>
  <c r="DK326" i="69"/>
  <c r="DK333" i="69"/>
  <c r="DK351" i="69"/>
  <c r="DK398" i="69"/>
  <c r="DN48" i="69"/>
  <c r="DP48" i="69" s="1"/>
  <c r="DN47" i="69"/>
  <c r="DP47" i="69" s="1"/>
  <c r="DN46" i="69"/>
  <c r="DP46" i="69" s="1"/>
  <c r="DK89" i="69"/>
  <c r="DN101" i="69"/>
  <c r="DK110" i="69"/>
  <c r="DK131" i="69"/>
  <c r="DK175" i="69"/>
  <c r="DK319" i="69"/>
  <c r="DN335" i="69"/>
  <c r="DP335" i="69" s="1"/>
  <c r="DN337" i="69"/>
  <c r="DP337" i="69" s="1"/>
  <c r="DK360" i="69"/>
  <c r="DK15" i="69"/>
  <c r="DM89" i="69"/>
  <c r="DK153" i="69"/>
  <c r="DN176" i="69"/>
  <c r="DK242" i="69"/>
  <c r="DM283" i="69"/>
  <c r="DM282" i="69" s="1"/>
  <c r="DM280" i="69" s="1"/>
  <c r="DM281" i="69"/>
  <c r="DK283" i="69"/>
  <c r="DK294" i="69"/>
  <c r="DN324" i="69"/>
  <c r="DP324" i="69" s="1"/>
  <c r="DN323" i="69"/>
  <c r="DP323" i="69" s="1"/>
  <c r="DM351" i="69"/>
  <c r="DM350" i="69" s="1"/>
  <c r="DM332" i="69"/>
  <c r="DM358" i="69"/>
  <c r="DM361" i="69"/>
  <c r="DM360" i="69" s="1"/>
  <c r="DM357" i="69" s="1"/>
  <c r="DM395" i="69"/>
  <c r="DK164" i="69"/>
  <c r="DK252" i="69"/>
  <c r="DM323" i="69"/>
  <c r="DM325" i="69"/>
  <c r="DK381" i="69"/>
  <c r="DM181" i="69"/>
  <c r="DM176" i="69" s="1"/>
  <c r="DM190" i="69"/>
  <c r="DM370" i="69"/>
  <c r="DM372" i="69"/>
  <c r="DM371" i="69" s="1"/>
  <c r="DM367" i="69" s="1"/>
  <c r="DM366" i="69" s="1"/>
  <c r="DM201" i="69"/>
  <c r="DM232" i="69"/>
  <c r="DM231" i="69" s="1"/>
  <c r="DN361" i="69"/>
  <c r="DN359" i="69"/>
  <c r="DP359" i="69" s="1"/>
  <c r="DN398" i="69"/>
  <c r="DN395" i="69"/>
  <c r="DP395" i="69" s="1"/>
  <c r="DN14" i="69" l="1"/>
  <c r="DP14" i="69" s="1"/>
  <c r="DN299" i="69"/>
  <c r="DN297" i="69" s="1"/>
  <c r="DP297" i="69" s="1"/>
  <c r="DN130" i="69"/>
  <c r="DN128" i="69" s="1"/>
  <c r="DP128" i="69" s="1"/>
  <c r="DM49" i="69"/>
  <c r="DM48" i="69" s="1"/>
  <c r="CN109" i="63"/>
  <c r="CP109" i="63" s="1"/>
  <c r="CP111" i="63"/>
  <c r="CN27" i="63"/>
  <c r="CP27" i="63" s="1"/>
  <c r="CP95" i="63"/>
  <c r="CN127" i="63"/>
  <c r="CP127" i="63" s="1"/>
  <c r="CP128" i="63"/>
  <c r="CN123" i="63"/>
  <c r="CP123" i="63" s="1"/>
  <c r="CP124" i="63"/>
  <c r="DQ101" i="69"/>
  <c r="DQ85" i="69" s="1"/>
  <c r="DP101" i="69"/>
  <c r="DN350" i="69"/>
  <c r="DP350" i="69" s="1"/>
  <c r="DP351" i="69"/>
  <c r="DN360" i="69"/>
  <c r="DP361" i="69"/>
  <c r="DN175" i="69"/>
  <c r="DP175" i="69" s="1"/>
  <c r="DP176" i="69"/>
  <c r="DN163" i="69"/>
  <c r="DP164" i="69"/>
  <c r="DN325" i="69"/>
  <c r="DP325" i="69" s="1"/>
  <c r="DP326" i="69"/>
  <c r="DN214" i="69"/>
  <c r="DP220" i="69"/>
  <c r="DN231" i="69"/>
  <c r="DP231" i="69" s="1"/>
  <c r="DP232" i="69"/>
  <c r="DN109" i="69"/>
  <c r="DP109" i="69" s="1"/>
  <c r="DP110" i="69"/>
  <c r="DN68" i="69"/>
  <c r="DP69" i="69"/>
  <c r="DN397" i="69"/>
  <c r="DP398" i="69"/>
  <c r="DN293" i="69"/>
  <c r="DP294" i="69"/>
  <c r="DN282" i="69"/>
  <c r="DP283" i="69"/>
  <c r="DN371" i="69"/>
  <c r="DP381" i="69"/>
  <c r="DP162" i="69"/>
  <c r="DN152" i="69"/>
  <c r="DP153" i="69"/>
  <c r="DN78" i="69"/>
  <c r="DP79" i="69"/>
  <c r="DN238" i="69"/>
  <c r="DP239" i="69"/>
  <c r="DN317" i="69"/>
  <c r="DP317" i="69" s="1"/>
  <c r="DP319" i="69"/>
  <c r="DP256" i="69"/>
  <c r="DQ256" i="69"/>
  <c r="DN113" i="69"/>
  <c r="DN107" i="69" s="1"/>
  <c r="CK27" i="63"/>
  <c r="CK127" i="63"/>
  <c r="CM27" i="63"/>
  <c r="DM108" i="69"/>
  <c r="DM229" i="69"/>
  <c r="DM15" i="69"/>
  <c r="DM14" i="69" s="1"/>
  <c r="DM12" i="69" s="1"/>
  <c r="DK68" i="69"/>
  <c r="DM331" i="69"/>
  <c r="DM128" i="69"/>
  <c r="DM185" i="69"/>
  <c r="DN336" i="69"/>
  <c r="DM175" i="69"/>
  <c r="DM173" i="69" s="1"/>
  <c r="DK238" i="69"/>
  <c r="DK324" i="69"/>
  <c r="DK325" i="69"/>
  <c r="DK323" i="69"/>
  <c r="DM304" i="69"/>
  <c r="DM303" i="69"/>
  <c r="DK257" i="69"/>
  <c r="DN173" i="69"/>
  <c r="DP173" i="69" s="1"/>
  <c r="DK130" i="69"/>
  <c r="DK214" i="69"/>
  <c r="DK282" i="69"/>
  <c r="DK357" i="69"/>
  <c r="DK317" i="69"/>
  <c r="DK85" i="69"/>
  <c r="DK350" i="69"/>
  <c r="DK152" i="69"/>
  <c r="DK14" i="69"/>
  <c r="DK76" i="69"/>
  <c r="DK77" i="69"/>
  <c r="DK336" i="69"/>
  <c r="DK303" i="69"/>
  <c r="DK304" i="69"/>
  <c r="DN85" i="69"/>
  <c r="DP85" i="69" s="1"/>
  <c r="DK109" i="69"/>
  <c r="DK205" i="69"/>
  <c r="DK47" i="69"/>
  <c r="DK46" i="69"/>
  <c r="DK48" i="69"/>
  <c r="DK371" i="69"/>
  <c r="DK163" i="69"/>
  <c r="DK293" i="69"/>
  <c r="DK397" i="69"/>
  <c r="DK107" i="69"/>
  <c r="DN13" i="69" l="1"/>
  <c r="DP13" i="69" s="1"/>
  <c r="DN12" i="69"/>
  <c r="DP12" i="69" s="1"/>
  <c r="DN174" i="69"/>
  <c r="DQ174" i="69" s="1"/>
  <c r="DN127" i="69"/>
  <c r="DP299" i="69"/>
  <c r="DM46" i="69"/>
  <c r="DM47" i="69"/>
  <c r="DP130" i="69"/>
  <c r="CN26" i="63"/>
  <c r="CP26" i="63" s="1"/>
  <c r="DN292" i="69"/>
  <c r="DP292" i="69" s="1"/>
  <c r="DP293" i="69"/>
  <c r="DN291" i="69"/>
  <c r="DP291" i="69" s="1"/>
  <c r="DP152" i="69"/>
  <c r="DN150" i="69"/>
  <c r="DP150" i="69" s="1"/>
  <c r="DN393" i="69"/>
  <c r="DP397" i="69"/>
  <c r="DP214" i="69"/>
  <c r="DN212" i="69"/>
  <c r="DP212" i="69" s="1"/>
  <c r="DN160" i="69"/>
  <c r="DP160" i="69" s="1"/>
  <c r="DP163" i="69"/>
  <c r="DQ84" i="69"/>
  <c r="DQ83" i="69"/>
  <c r="DQ11" i="69" s="1"/>
  <c r="DQ9" i="69" s="1"/>
  <c r="DP174" i="69"/>
  <c r="DN280" i="69"/>
  <c r="DP280" i="69" s="1"/>
  <c r="DP282" i="69"/>
  <c r="DN357" i="69"/>
  <c r="DP357" i="69" s="1"/>
  <c r="DP360" i="69"/>
  <c r="DN331" i="69"/>
  <c r="DP331" i="69" s="1"/>
  <c r="DP336" i="69"/>
  <c r="DN76" i="69"/>
  <c r="DP76" i="69" s="1"/>
  <c r="DP78" i="69"/>
  <c r="DN77" i="69"/>
  <c r="DN367" i="69"/>
  <c r="DP371" i="69"/>
  <c r="DN370" i="69"/>
  <c r="DP370" i="69" s="1"/>
  <c r="DP68" i="69"/>
  <c r="DN66" i="69"/>
  <c r="DP66" i="69" s="1"/>
  <c r="DN67" i="69"/>
  <c r="DP67" i="69" s="1"/>
  <c r="DP238" i="69"/>
  <c r="DN230" i="69"/>
  <c r="DN229" i="69"/>
  <c r="DP229" i="69" s="1"/>
  <c r="DP127" i="69"/>
  <c r="DN106" i="69"/>
  <c r="DP106" i="69" s="1"/>
  <c r="DP107" i="69"/>
  <c r="DN108" i="69"/>
  <c r="DP108" i="69" s="1"/>
  <c r="DP113" i="69"/>
  <c r="CK26" i="63"/>
  <c r="DM13" i="69"/>
  <c r="DK67" i="69"/>
  <c r="DK66" i="69"/>
  <c r="DM126" i="69"/>
  <c r="DK331" i="69"/>
  <c r="DK12" i="69"/>
  <c r="DK13" i="69"/>
  <c r="DK280" i="69"/>
  <c r="DK393" i="69"/>
  <c r="DK367" i="69"/>
  <c r="DK370" i="69"/>
  <c r="DK84" i="69"/>
  <c r="DK83" i="69"/>
  <c r="DK128" i="69"/>
  <c r="DK127" i="69"/>
  <c r="DK256" i="69"/>
  <c r="DK255" i="69"/>
  <c r="DK174" i="69"/>
  <c r="DK230" i="69"/>
  <c r="DK229" i="69"/>
  <c r="DK108" i="69"/>
  <c r="DK150" i="69"/>
  <c r="DK106" i="69"/>
  <c r="DK292" i="69"/>
  <c r="DK291" i="69"/>
  <c r="DK160" i="69"/>
  <c r="DN84" i="69"/>
  <c r="DN83" i="69"/>
  <c r="DK212" i="69"/>
  <c r="DK173" i="69"/>
  <c r="DP77" i="69" l="1"/>
  <c r="DQ77" i="69"/>
  <c r="DN392" i="69"/>
  <c r="DP392" i="69" s="1"/>
  <c r="DP393" i="69"/>
  <c r="DN366" i="69"/>
  <c r="DP366" i="69" s="1"/>
  <c r="DP367" i="69"/>
  <c r="DN126" i="69"/>
  <c r="DP126" i="69" s="1"/>
  <c r="DP83" i="69"/>
  <c r="DP84" i="69"/>
  <c r="DQ230" i="69"/>
  <c r="DP230" i="69"/>
  <c r="DN11" i="69"/>
  <c r="DK126" i="69"/>
  <c r="DK366" i="69"/>
  <c r="DK392" i="69"/>
  <c r="DK11" i="69"/>
  <c r="DN9" i="69" l="1"/>
  <c r="DP9" i="69" s="1"/>
  <c r="DP11" i="69"/>
  <c r="DK9" i="69"/>
  <c r="CC136" i="63" l="1"/>
  <c r="CC135" i="63" s="1"/>
  <c r="CC133" i="63"/>
  <c r="CC131" i="63"/>
  <c r="CC129" i="63"/>
  <c r="CB31" i="63"/>
  <c r="CE138" i="63"/>
  <c r="CD138" i="63"/>
  <c r="CD136" i="63"/>
  <c r="CE134" i="63"/>
  <c r="CD134" i="63"/>
  <c r="CE132" i="63"/>
  <c r="CD132" i="63"/>
  <c r="CE130" i="63"/>
  <c r="CD130" i="63"/>
  <c r="CE126" i="63"/>
  <c r="CD126" i="63"/>
  <c r="CE120" i="63"/>
  <c r="CD120" i="63"/>
  <c r="CE118" i="63"/>
  <c r="CD118" i="63"/>
  <c r="CE116" i="63"/>
  <c r="CD116" i="63"/>
  <c r="CE115" i="63"/>
  <c r="CD115" i="63"/>
  <c r="CE114" i="63"/>
  <c r="CD114" i="63"/>
  <c r="CE110" i="63"/>
  <c r="CD110" i="63"/>
  <c r="CE100" i="63"/>
  <c r="CD100" i="63"/>
  <c r="CE94" i="63"/>
  <c r="CD94" i="63"/>
  <c r="CE92" i="63"/>
  <c r="CD92" i="63"/>
  <c r="CE91" i="63"/>
  <c r="CD91" i="63"/>
  <c r="CE90" i="63"/>
  <c r="CD90" i="63"/>
  <c r="CE88" i="63"/>
  <c r="CD88" i="63"/>
  <c r="CE87" i="63"/>
  <c r="CD87" i="63"/>
  <c r="CE86" i="63"/>
  <c r="CD86" i="63"/>
  <c r="CE85" i="63"/>
  <c r="CD85" i="63"/>
  <c r="CE83" i="63"/>
  <c r="CD83" i="63"/>
  <c r="CE82" i="63"/>
  <c r="CD82" i="63"/>
  <c r="CE81" i="63"/>
  <c r="CD81" i="63"/>
  <c r="CE78" i="63"/>
  <c r="CD78" i="63"/>
  <c r="CE76" i="63"/>
  <c r="CD76" i="63"/>
  <c r="CE75" i="63"/>
  <c r="CD75" i="63"/>
  <c r="CE74" i="63"/>
  <c r="CD74" i="63"/>
  <c r="CE73" i="63"/>
  <c r="CD73" i="63"/>
  <c r="CE70" i="63"/>
  <c r="CD70" i="63"/>
  <c r="CE68" i="63"/>
  <c r="CD68" i="63"/>
  <c r="CE66" i="63"/>
  <c r="CD66" i="63"/>
  <c r="CE65" i="63"/>
  <c r="CD65" i="63"/>
  <c r="CE64" i="63"/>
  <c r="CD64" i="63"/>
  <c r="CE62" i="63"/>
  <c r="CD62" i="63"/>
  <c r="CE61" i="63"/>
  <c r="CD61" i="63"/>
  <c r="CE60" i="63"/>
  <c r="CD60" i="63"/>
  <c r="CE58" i="63"/>
  <c r="CD58" i="63"/>
  <c r="CE57" i="63"/>
  <c r="CD57" i="63"/>
  <c r="CE56" i="63"/>
  <c r="CD56" i="63"/>
  <c r="CE54" i="63"/>
  <c r="CD54" i="63"/>
  <c r="CE53" i="63"/>
  <c r="CD53" i="63"/>
  <c r="CE52" i="63"/>
  <c r="CD52" i="63"/>
  <c r="CE49" i="63"/>
  <c r="CD49" i="63"/>
  <c r="CE47" i="63"/>
  <c r="CD47" i="63"/>
  <c r="CE45" i="63"/>
  <c r="CD45" i="63"/>
  <c r="CE44" i="63"/>
  <c r="CD44" i="63"/>
  <c r="CE42" i="63"/>
  <c r="CD42" i="63"/>
  <c r="CE40" i="63"/>
  <c r="CD40" i="63"/>
  <c r="CE38" i="63"/>
  <c r="CD38" i="63"/>
  <c r="CE37" i="63"/>
  <c r="CD37" i="63"/>
  <c r="CE35" i="63"/>
  <c r="CD35" i="63"/>
  <c r="CE33" i="63"/>
  <c r="CD33" i="63"/>
  <c r="CE32" i="63"/>
  <c r="CD32" i="63"/>
  <c r="CE30" i="63"/>
  <c r="CD30" i="63"/>
  <c r="CC137" i="63"/>
  <c r="CC125" i="63"/>
  <c r="CC121" i="63"/>
  <c r="CC119" i="63"/>
  <c r="CC117" i="63"/>
  <c r="CC112" i="63"/>
  <c r="CC107" i="63"/>
  <c r="CC104" i="63"/>
  <c r="CC101" i="63"/>
  <c r="CC98" i="63"/>
  <c r="CC96" i="63"/>
  <c r="CC93" i="63"/>
  <c r="CC89" i="63"/>
  <c r="CC84" i="63"/>
  <c r="CC80" i="63"/>
  <c r="CC77" i="63"/>
  <c r="CC72" i="63"/>
  <c r="CC69" i="63"/>
  <c r="CC67" i="63"/>
  <c r="CC63" i="63"/>
  <c r="CC59" i="63"/>
  <c r="CC55" i="63"/>
  <c r="CC51" i="63"/>
  <c r="CC48" i="63"/>
  <c r="CC46" i="63"/>
  <c r="CC43" i="63"/>
  <c r="CC41" i="63"/>
  <c r="CC39" i="63"/>
  <c r="CC36" i="63"/>
  <c r="CC34" i="63"/>
  <c r="CC31" i="63"/>
  <c r="CC29" i="63"/>
  <c r="CB137" i="63"/>
  <c r="CB135" i="63"/>
  <c r="CB133" i="63"/>
  <c r="CB131" i="63"/>
  <c r="CD131" i="63" s="1"/>
  <c r="CB129" i="63"/>
  <c r="CB125" i="63"/>
  <c r="CB124" i="63" s="1"/>
  <c r="CB123" i="63" s="1"/>
  <c r="CB121" i="63"/>
  <c r="CB119" i="63"/>
  <c r="CB117" i="63"/>
  <c r="CB112" i="63"/>
  <c r="CB107" i="63"/>
  <c r="CB106" i="63" s="1"/>
  <c r="CB104" i="63"/>
  <c r="CB101" i="63"/>
  <c r="CB98" i="63"/>
  <c r="CB96" i="63"/>
  <c r="CB93" i="63"/>
  <c r="CB89" i="63"/>
  <c r="CB84" i="63"/>
  <c r="CB80" i="63"/>
  <c r="CB77" i="63"/>
  <c r="CB72" i="63"/>
  <c r="CB69" i="63"/>
  <c r="CB67" i="63"/>
  <c r="CB63" i="63"/>
  <c r="CD63" i="63" s="1"/>
  <c r="CB59" i="63"/>
  <c r="CB55" i="63"/>
  <c r="CB51" i="63"/>
  <c r="CB48" i="63"/>
  <c r="CB46" i="63"/>
  <c r="CB43" i="63"/>
  <c r="CB41" i="63"/>
  <c r="CB39" i="63"/>
  <c r="CB36" i="63"/>
  <c r="CB34" i="63"/>
  <c r="CB29" i="63"/>
  <c r="CD129" i="63" l="1"/>
  <c r="CD133" i="63"/>
  <c r="CB111" i="63"/>
  <c r="CB109" i="63" s="1"/>
  <c r="CB50" i="63"/>
  <c r="CB79" i="63"/>
  <c r="CD39" i="63"/>
  <c r="CD80" i="63"/>
  <c r="CD96" i="63"/>
  <c r="CD121" i="63"/>
  <c r="CD43" i="63"/>
  <c r="CD55" i="63"/>
  <c r="CC128" i="63"/>
  <c r="CC127" i="63" s="1"/>
  <c r="CD59" i="63"/>
  <c r="CC95" i="63"/>
  <c r="CD69" i="63"/>
  <c r="CD125" i="63"/>
  <c r="CB128" i="63"/>
  <c r="CB127" i="63" s="1"/>
  <c r="CD29" i="63"/>
  <c r="CD48" i="63"/>
  <c r="CD93" i="63"/>
  <c r="CD101" i="63"/>
  <c r="CC111" i="63"/>
  <c r="CD117" i="63"/>
  <c r="CD137" i="63"/>
  <c r="CD77" i="63"/>
  <c r="CD112" i="63"/>
  <c r="CB95" i="63"/>
  <c r="CD31" i="63"/>
  <c r="CC50" i="63"/>
  <c r="CD104" i="63"/>
  <c r="CD119" i="63"/>
  <c r="CD36" i="63"/>
  <c r="CD46" i="63"/>
  <c r="CD89" i="63"/>
  <c r="CD98" i="63"/>
  <c r="CB71" i="63"/>
  <c r="CD34" i="63"/>
  <c r="CC106" i="63"/>
  <c r="CD41" i="63"/>
  <c r="CD51" i="63"/>
  <c r="CD67" i="63"/>
  <c r="CD84" i="63"/>
  <c r="CD107" i="63"/>
  <c r="CD135" i="63"/>
  <c r="CD72" i="63"/>
  <c r="CC71" i="63"/>
  <c r="CD71" i="63" s="1"/>
  <c r="CC124" i="63"/>
  <c r="CB28" i="63"/>
  <c r="CC79" i="63"/>
  <c r="CC28" i="63"/>
  <c r="CD95" i="63" l="1"/>
  <c r="CB27" i="63"/>
  <c r="CB26" i="63" s="1"/>
  <c r="CD50" i="63"/>
  <c r="CD106" i="63"/>
  <c r="CD124" i="63"/>
  <c r="CC109" i="63"/>
  <c r="CD111" i="63"/>
  <c r="CD128" i="63"/>
  <c r="CD28" i="63"/>
  <c r="CD79" i="63"/>
  <c r="CC27" i="63"/>
  <c r="CC123" i="63"/>
  <c r="CD123" i="63" l="1"/>
  <c r="CD109" i="63"/>
  <c r="CD127" i="63"/>
  <c r="CD27" i="63"/>
  <c r="CC26" i="63"/>
  <c r="CD26" i="63" l="1"/>
  <c r="DB190" i="69" l="1"/>
  <c r="DB196" i="69"/>
  <c r="DB201" i="69"/>
  <c r="DB37" i="69"/>
  <c r="DC311" i="69" l="1"/>
  <c r="DJ201" i="69"/>
  <c r="DL201" i="69" s="1"/>
  <c r="DC201" i="69"/>
  <c r="DE202" i="69"/>
  <c r="DD202" i="69"/>
  <c r="DE198" i="69"/>
  <c r="DD198" i="69"/>
  <c r="DE249" i="69"/>
  <c r="DD249" i="69"/>
  <c r="DE247" i="69"/>
  <c r="DD247" i="69"/>
  <c r="DE246" i="69"/>
  <c r="DD246" i="69"/>
  <c r="DE245" i="69"/>
  <c r="DD245" i="69"/>
  <c r="DD404" i="69"/>
  <c r="DD402" i="69"/>
  <c r="DD400" i="69"/>
  <c r="DD391" i="69"/>
  <c r="DD389" i="69"/>
  <c r="DD387" i="69"/>
  <c r="DD385" i="69"/>
  <c r="DD384" i="69"/>
  <c r="DD383" i="69"/>
  <c r="DD380" i="69"/>
  <c r="DD378" i="69"/>
  <c r="DD376" i="69"/>
  <c r="DD374" i="69"/>
  <c r="DD369" i="69"/>
  <c r="DD368" i="69"/>
  <c r="DD365" i="69"/>
  <c r="DD363" i="69"/>
  <c r="DD356" i="69"/>
  <c r="DD354" i="69"/>
  <c r="DD353" i="69"/>
  <c r="DD349" i="69"/>
  <c r="DD347" i="69"/>
  <c r="DD346" i="69"/>
  <c r="DD343" i="69"/>
  <c r="DD342" i="69"/>
  <c r="DD341" i="69"/>
  <c r="DD340" i="69"/>
  <c r="DD339" i="69"/>
  <c r="DD330" i="69"/>
  <c r="DD328" i="69"/>
  <c r="DD322" i="69"/>
  <c r="DD318" i="69"/>
  <c r="DD316" i="69"/>
  <c r="DD312" i="69"/>
  <c r="DD310" i="69"/>
  <c r="DD308" i="69"/>
  <c r="DD302" i="69"/>
  <c r="DD298" i="69"/>
  <c r="DD296" i="69"/>
  <c r="DD290" i="69"/>
  <c r="DD287" i="69"/>
  <c r="DD285" i="69"/>
  <c r="DD275" i="69"/>
  <c r="DD272" i="69"/>
  <c r="DD271" i="69"/>
  <c r="DD269" i="69"/>
  <c r="DD267" i="69"/>
  <c r="DD266" i="69"/>
  <c r="DD265" i="69"/>
  <c r="DD263" i="69"/>
  <c r="DD262" i="69"/>
  <c r="DD261" i="69"/>
  <c r="DD260" i="69"/>
  <c r="DD254" i="69"/>
  <c r="DD248" i="69"/>
  <c r="DD244" i="69"/>
  <c r="DD241" i="69"/>
  <c r="DD237" i="69"/>
  <c r="DD236" i="69"/>
  <c r="DD234" i="69"/>
  <c r="DD228" i="69"/>
  <c r="DD224" i="69"/>
  <c r="DD222" i="69"/>
  <c r="DD219" i="69"/>
  <c r="DD217" i="69"/>
  <c r="DD213" i="69"/>
  <c r="DD211" i="69"/>
  <c r="DD208" i="69"/>
  <c r="DD204" i="69"/>
  <c r="DD203" i="69"/>
  <c r="DD200" i="69"/>
  <c r="DD199" i="69"/>
  <c r="DD197" i="69"/>
  <c r="DD195" i="69"/>
  <c r="DD194" i="69"/>
  <c r="DD193" i="69"/>
  <c r="DD192" i="69"/>
  <c r="DD191" i="69"/>
  <c r="DD189" i="69"/>
  <c r="DD188" i="69"/>
  <c r="DD187" i="69"/>
  <c r="DD184" i="69"/>
  <c r="DD183" i="69"/>
  <c r="DD182" i="69"/>
  <c r="DD180" i="69"/>
  <c r="DD178" i="69"/>
  <c r="DD168" i="69"/>
  <c r="DD166" i="69"/>
  <c r="DD159" i="69"/>
  <c r="DD157" i="69"/>
  <c r="DD155" i="69"/>
  <c r="DD151" i="69"/>
  <c r="DD149" i="69"/>
  <c r="DD145" i="69"/>
  <c r="DD143" i="69"/>
  <c r="DD142" i="69"/>
  <c r="DD141" i="69"/>
  <c r="DD140" i="69"/>
  <c r="DD139" i="69"/>
  <c r="DD137" i="69"/>
  <c r="DD135" i="69"/>
  <c r="DD133" i="69"/>
  <c r="DD125" i="69"/>
  <c r="DD121" i="69"/>
  <c r="DD118" i="69"/>
  <c r="DD116" i="69"/>
  <c r="DD112" i="69"/>
  <c r="DD105" i="69"/>
  <c r="DD103" i="69"/>
  <c r="DD100" i="69"/>
  <c r="DD98" i="69"/>
  <c r="DD96" i="69"/>
  <c r="DD94" i="69"/>
  <c r="DD93" i="69"/>
  <c r="DD92" i="69"/>
  <c r="DD91" i="69"/>
  <c r="DD88" i="69"/>
  <c r="DD82" i="69"/>
  <c r="DD81" i="69"/>
  <c r="DD71" i="69"/>
  <c r="DD65" i="69"/>
  <c r="DD64" i="69"/>
  <c r="DD63" i="69"/>
  <c r="DD62" i="69"/>
  <c r="DD61" i="69"/>
  <c r="DD60" i="69"/>
  <c r="DD59" i="69"/>
  <c r="DD58" i="69"/>
  <c r="DD56" i="69"/>
  <c r="DD55" i="69"/>
  <c r="DD54" i="69"/>
  <c r="DD52" i="69"/>
  <c r="DD51" i="69"/>
  <c r="DD45" i="69"/>
  <c r="DD42" i="69"/>
  <c r="DD41" i="69"/>
  <c r="DD40" i="69"/>
  <c r="DD39" i="69"/>
  <c r="DD38" i="69"/>
  <c r="DD36" i="69"/>
  <c r="DD35" i="69"/>
  <c r="DD34" i="69"/>
  <c r="DD33" i="69"/>
  <c r="DD32" i="69"/>
  <c r="DD31" i="69"/>
  <c r="DD30" i="69"/>
  <c r="DD29" i="69"/>
  <c r="DD28" i="69"/>
  <c r="DD27" i="69"/>
  <c r="DD25" i="69"/>
  <c r="DD24" i="69"/>
  <c r="DD23" i="69"/>
  <c r="DD22" i="69"/>
  <c r="DD21" i="69"/>
  <c r="DD19" i="69"/>
  <c r="DD18" i="69"/>
  <c r="DD17" i="69"/>
  <c r="DE404" i="69"/>
  <c r="DE402" i="69"/>
  <c r="DE400" i="69"/>
  <c r="DE391" i="69"/>
  <c r="DE389" i="69"/>
  <c r="DE387" i="69"/>
  <c r="DE385" i="69"/>
  <c r="DE384" i="69"/>
  <c r="DE383" i="69"/>
  <c r="DE380" i="69"/>
  <c r="DE379" i="69"/>
  <c r="DE378" i="69"/>
  <c r="DE376" i="69"/>
  <c r="DE374" i="69"/>
  <c r="DE369" i="69"/>
  <c r="DE368" i="69"/>
  <c r="DE365" i="69"/>
  <c r="DE363" i="69"/>
  <c r="DE356" i="69"/>
  <c r="DE354" i="69"/>
  <c r="DE353" i="69"/>
  <c r="DE349" i="69"/>
  <c r="DE347" i="69"/>
  <c r="DE346" i="69"/>
  <c r="DE343" i="69"/>
  <c r="DE342" i="69"/>
  <c r="DE341" i="69"/>
  <c r="DE340" i="69"/>
  <c r="DE339" i="69"/>
  <c r="DE330" i="69"/>
  <c r="DE328" i="69"/>
  <c r="DE322" i="69"/>
  <c r="DE318" i="69"/>
  <c r="DE316" i="69"/>
  <c r="DE312" i="69"/>
  <c r="DE310" i="69"/>
  <c r="DE308" i="69"/>
  <c r="DE302" i="69"/>
  <c r="DE298" i="69"/>
  <c r="DE296" i="69"/>
  <c r="DE290" i="69"/>
  <c r="DE287" i="69"/>
  <c r="DE285" i="69"/>
  <c r="DE275" i="69"/>
  <c r="DE272" i="69"/>
  <c r="DE271" i="69"/>
  <c r="DE269" i="69"/>
  <c r="DE267" i="69"/>
  <c r="DE266" i="69"/>
  <c r="DE265" i="69"/>
  <c r="DE263" i="69"/>
  <c r="DE262" i="69"/>
  <c r="DE261" i="69"/>
  <c r="DE260" i="69"/>
  <c r="DE254" i="69"/>
  <c r="DE248" i="69"/>
  <c r="DE244" i="69"/>
  <c r="DE241" i="69"/>
  <c r="DE237" i="69"/>
  <c r="DE236" i="69"/>
  <c r="DE234" i="69"/>
  <c r="DE228" i="69"/>
  <c r="DE224" i="69"/>
  <c r="DE222" i="69"/>
  <c r="DE219" i="69"/>
  <c r="DE217" i="69"/>
  <c r="DE213" i="69"/>
  <c r="DE211" i="69"/>
  <c r="DE208" i="69"/>
  <c r="DE204" i="69"/>
  <c r="DE203" i="69"/>
  <c r="DE200" i="69"/>
  <c r="DE199" i="69"/>
  <c r="DE197" i="69"/>
  <c r="DE195" i="69"/>
  <c r="DE194" i="69"/>
  <c r="DE193" i="69"/>
  <c r="DE192" i="69"/>
  <c r="DE191" i="69"/>
  <c r="DE189" i="69"/>
  <c r="DE188" i="69"/>
  <c r="DE187" i="69"/>
  <c r="DE184" i="69"/>
  <c r="DE183" i="69"/>
  <c r="DE182" i="69"/>
  <c r="DE180" i="69"/>
  <c r="DE178" i="69"/>
  <c r="DE168" i="69"/>
  <c r="DE166" i="69"/>
  <c r="DE159" i="69"/>
  <c r="DE157" i="69"/>
  <c r="DE155" i="69"/>
  <c r="DE151" i="69"/>
  <c r="DE149" i="69"/>
  <c r="DE145" i="69"/>
  <c r="DE143" i="69"/>
  <c r="DE142" i="69"/>
  <c r="DE141" i="69"/>
  <c r="DE140" i="69"/>
  <c r="DE139" i="69"/>
  <c r="DE137" i="69"/>
  <c r="DE135" i="69"/>
  <c r="DE133" i="69"/>
  <c r="DE125" i="69"/>
  <c r="DE121" i="69"/>
  <c r="DE118" i="69"/>
  <c r="DE116" i="69"/>
  <c r="DE112" i="69"/>
  <c r="DE105" i="69"/>
  <c r="DE103" i="69"/>
  <c r="DE100" i="69"/>
  <c r="DE98" i="69"/>
  <c r="DE96" i="69"/>
  <c r="DE94" i="69"/>
  <c r="DE93" i="69"/>
  <c r="DE92" i="69"/>
  <c r="DE91" i="69"/>
  <c r="DE88" i="69"/>
  <c r="DE82" i="69"/>
  <c r="DE81" i="69"/>
  <c r="DE71" i="69"/>
  <c r="DE65" i="69"/>
  <c r="DE64" i="69"/>
  <c r="DE63" i="69"/>
  <c r="DE62" i="69"/>
  <c r="DE61" i="69"/>
  <c r="DE60" i="69"/>
  <c r="DE59" i="69"/>
  <c r="DE58" i="69"/>
  <c r="DE56" i="69"/>
  <c r="DE55" i="69"/>
  <c r="DE54" i="69"/>
  <c r="DE52" i="69"/>
  <c r="DE51" i="69"/>
  <c r="DE45" i="69"/>
  <c r="DE42" i="69"/>
  <c r="DE41" i="69"/>
  <c r="DE40" i="69"/>
  <c r="DE39" i="69"/>
  <c r="DE38" i="69"/>
  <c r="DE36" i="69"/>
  <c r="DE35" i="69"/>
  <c r="DE34" i="69"/>
  <c r="DE33" i="69"/>
  <c r="DE32" i="69"/>
  <c r="DE31" i="69"/>
  <c r="DE30" i="69"/>
  <c r="DE29" i="69"/>
  <c r="DE28" i="69"/>
  <c r="DE27" i="69"/>
  <c r="DE25" i="69"/>
  <c r="DE24" i="69"/>
  <c r="DE23" i="69"/>
  <c r="DE22" i="69"/>
  <c r="DE21" i="69"/>
  <c r="DE19" i="69"/>
  <c r="DE18" i="69"/>
  <c r="DE17" i="69"/>
  <c r="DC403" i="69"/>
  <c r="DC396" i="69" s="1"/>
  <c r="DC401" i="69"/>
  <c r="DC399" i="69"/>
  <c r="DC390" i="69"/>
  <c r="DC388" i="69"/>
  <c r="DC386" i="69"/>
  <c r="DC382" i="69"/>
  <c r="DC377" i="69"/>
  <c r="DC375" i="69"/>
  <c r="DC373" i="69"/>
  <c r="DC364" i="69"/>
  <c r="DC362" i="69"/>
  <c r="DC355" i="69"/>
  <c r="DC352" i="69"/>
  <c r="DC348" i="69"/>
  <c r="DC345" i="69"/>
  <c r="DC338" i="69"/>
  <c r="DC329" i="69"/>
  <c r="DC327" i="69"/>
  <c r="DC321" i="69"/>
  <c r="DC320" i="69" s="1"/>
  <c r="DC319" i="69" s="1"/>
  <c r="DC315" i="69"/>
  <c r="DC314" i="69" s="1"/>
  <c r="DC309" i="69"/>
  <c r="DC307" i="69"/>
  <c r="DC301" i="69"/>
  <c r="DC300" i="69" s="1"/>
  <c r="DC299" i="69" s="1"/>
  <c r="DC297" i="69" s="1"/>
  <c r="DC295" i="69"/>
  <c r="DC289" i="69"/>
  <c r="DC286" i="69"/>
  <c r="DC284" i="69"/>
  <c r="DC274" i="69"/>
  <c r="DC268" i="69"/>
  <c r="DC264" i="69"/>
  <c r="DC259" i="69"/>
  <c r="DC253" i="69"/>
  <c r="DC252" i="69" s="1"/>
  <c r="DC243" i="69"/>
  <c r="DC240" i="69"/>
  <c r="DC235" i="69"/>
  <c r="DC233" i="69"/>
  <c r="DC227" i="69"/>
  <c r="DC223" i="69"/>
  <c r="DC221" i="69"/>
  <c r="DC218" i="69"/>
  <c r="DC216" i="69"/>
  <c r="DC210" i="69"/>
  <c r="DC207" i="69"/>
  <c r="DC196" i="69"/>
  <c r="DC190" i="69"/>
  <c r="DC186" i="69"/>
  <c r="DC181" i="69"/>
  <c r="DC179" i="69"/>
  <c r="DC177" i="69"/>
  <c r="DC167" i="69"/>
  <c r="DC162" i="69" s="1"/>
  <c r="DC165" i="69"/>
  <c r="DC158" i="69"/>
  <c r="DC156" i="69"/>
  <c r="DC154" i="69"/>
  <c r="DC148" i="69"/>
  <c r="DC144" i="69"/>
  <c r="DC138" i="69"/>
  <c r="DC136" i="69"/>
  <c r="DC134" i="69"/>
  <c r="DC132" i="69"/>
  <c r="DC124" i="69"/>
  <c r="DC120" i="69"/>
  <c r="DC117" i="69"/>
  <c r="DC115" i="69"/>
  <c r="DC111" i="69"/>
  <c r="DC104" i="69"/>
  <c r="DC102" i="69"/>
  <c r="DC99" i="69"/>
  <c r="DC97" i="69"/>
  <c r="DC95" i="69"/>
  <c r="DC90" i="69"/>
  <c r="DC87" i="69"/>
  <c r="DC80" i="69"/>
  <c r="DC70" i="69"/>
  <c r="DC57" i="69"/>
  <c r="DC53" i="69"/>
  <c r="DC50" i="69"/>
  <c r="DC44" i="69"/>
  <c r="DC37" i="69"/>
  <c r="DC26" i="69"/>
  <c r="DC20" i="69"/>
  <c r="DC16" i="69"/>
  <c r="DB396" i="69"/>
  <c r="DB401" i="69"/>
  <c r="DB395" i="69" s="1"/>
  <c r="DB399" i="69"/>
  <c r="DB394" i="69" s="1"/>
  <c r="DD386" i="69"/>
  <c r="DB373" i="69"/>
  <c r="DB364" i="69"/>
  <c r="DB362" i="69"/>
  <c r="DB355" i="69"/>
  <c r="DB352" i="69"/>
  <c r="DB332" i="69" s="1"/>
  <c r="DB348" i="69"/>
  <c r="DB345" i="69"/>
  <c r="DB334" i="69" s="1"/>
  <c r="DB338" i="69"/>
  <c r="DB329" i="69"/>
  <c r="DB327" i="69"/>
  <c r="DB321" i="69"/>
  <c r="DB320" i="69" s="1"/>
  <c r="DB319" i="69" s="1"/>
  <c r="DB315" i="69"/>
  <c r="DB314" i="69" s="1"/>
  <c r="DB311" i="69"/>
  <c r="DB309" i="69"/>
  <c r="DB307" i="69"/>
  <c r="DB306" i="69"/>
  <c r="DB305" i="69" s="1"/>
  <c r="DB301" i="69"/>
  <c r="DB295" i="69"/>
  <c r="DB294" i="69" s="1"/>
  <c r="DB293" i="69" s="1"/>
  <c r="DB289" i="69"/>
  <c r="DB288" i="69" s="1"/>
  <c r="DB286" i="69"/>
  <c r="DB284" i="69"/>
  <c r="DB274" i="69"/>
  <c r="DB273" i="69" s="1"/>
  <c r="DB268" i="69"/>
  <c r="DB264" i="69"/>
  <c r="DB259" i="69"/>
  <c r="DB253" i="69"/>
  <c r="DB252" i="69" s="1"/>
  <c r="DB243" i="69"/>
  <c r="DB242" i="69" s="1"/>
  <c r="DB240" i="69"/>
  <c r="DB239" i="69" s="1"/>
  <c r="DB235" i="69"/>
  <c r="DB233" i="69"/>
  <c r="DB227" i="69"/>
  <c r="DB223" i="69"/>
  <c r="DB221" i="69"/>
  <c r="DB218" i="69"/>
  <c r="DB216" i="69"/>
  <c r="DB210" i="69"/>
  <c r="DB207" i="69"/>
  <c r="DB186" i="69"/>
  <c r="DB177" i="69"/>
  <c r="DB167" i="69"/>
  <c r="DB165" i="69"/>
  <c r="DB161" i="69" s="1"/>
  <c r="DB158" i="69"/>
  <c r="DB156" i="69"/>
  <c r="DB154" i="69"/>
  <c r="DB148" i="69"/>
  <c r="DB147" i="69" s="1"/>
  <c r="DB144" i="69"/>
  <c r="DB138" i="69"/>
  <c r="DB136" i="69"/>
  <c r="DB129" i="69" s="1"/>
  <c r="DB134" i="69"/>
  <c r="DB132" i="69"/>
  <c r="DB124" i="69"/>
  <c r="DB120" i="69"/>
  <c r="DB119" i="69" s="1"/>
  <c r="DB117" i="69"/>
  <c r="DB115" i="69"/>
  <c r="DB111" i="69"/>
  <c r="DB104" i="69"/>
  <c r="DB102" i="69"/>
  <c r="DB99" i="69"/>
  <c r="DB97" i="69"/>
  <c r="DD97" i="69" s="1"/>
  <c r="DB95" i="69"/>
  <c r="DB90" i="69"/>
  <c r="DB87" i="69"/>
  <c r="DB86" i="69" s="1"/>
  <c r="DB80" i="69"/>
  <c r="DB79" i="69" s="1"/>
  <c r="DB78" i="69" s="1"/>
  <c r="DB70" i="69"/>
  <c r="DB69" i="69" s="1"/>
  <c r="DB57" i="69"/>
  <c r="DB53" i="69"/>
  <c r="DB50" i="69"/>
  <c r="DB26" i="69"/>
  <c r="DB20" i="69"/>
  <c r="DB16" i="69"/>
  <c r="DC306" i="69" l="1"/>
  <c r="DC305" i="69" s="1"/>
  <c r="DC303" i="69" s="1"/>
  <c r="DB206" i="69"/>
  <c r="DB205" i="69" s="1"/>
  <c r="DD286" i="69"/>
  <c r="DD314" i="69"/>
  <c r="DD221" i="69"/>
  <c r="DD364" i="69"/>
  <c r="DC361" i="69"/>
  <c r="DC360" i="69" s="1"/>
  <c r="DC357" i="69" s="1"/>
  <c r="DD373" i="69"/>
  <c r="DD111" i="69"/>
  <c r="DB114" i="69"/>
  <c r="DB113" i="69" s="1"/>
  <c r="DB107" i="69" s="1"/>
  <c r="DC220" i="69"/>
  <c r="DD102" i="69"/>
  <c r="DD305" i="69"/>
  <c r="DD99" i="69"/>
  <c r="DD177" i="69"/>
  <c r="DD307" i="69"/>
  <c r="DD218" i="69"/>
  <c r="DD216" i="69"/>
  <c r="DD388" i="69"/>
  <c r="DD223" i="69"/>
  <c r="DD309" i="69"/>
  <c r="DD375" i="69"/>
  <c r="DB101" i="69"/>
  <c r="DD390" i="69"/>
  <c r="DC114" i="69"/>
  <c r="DD44" i="69"/>
  <c r="DD264" i="69"/>
  <c r="DC317" i="69"/>
  <c r="DD16" i="69"/>
  <c r="DD165" i="69"/>
  <c r="DD201" i="69"/>
  <c r="DC226" i="69"/>
  <c r="DD284" i="69"/>
  <c r="DB238" i="69"/>
  <c r="DB49" i="69"/>
  <c r="DB46" i="69" s="1"/>
  <c r="DD95" i="69"/>
  <c r="DB131" i="69"/>
  <c r="DB130" i="69" s="1"/>
  <c r="DB128" i="69" s="1"/>
  <c r="DB232" i="69"/>
  <c r="DB231" i="69" s="1"/>
  <c r="DD311" i="69"/>
  <c r="DD37" i="69"/>
  <c r="DD57" i="69"/>
  <c r="DD90" i="69"/>
  <c r="DC101" i="69"/>
  <c r="DC123" i="69"/>
  <c r="DC122" i="69" s="1"/>
  <c r="DC129" i="69"/>
  <c r="DD136" i="69"/>
  <c r="DC153" i="69"/>
  <c r="DD179" i="69"/>
  <c r="DD196" i="69"/>
  <c r="DD240" i="69"/>
  <c r="DC239" i="69"/>
  <c r="DD259" i="69"/>
  <c r="DC283" i="69"/>
  <c r="DC282" i="69" s="1"/>
  <c r="DD352" i="69"/>
  <c r="DD115" i="69"/>
  <c r="DD138" i="69"/>
  <c r="DD181" i="69"/>
  <c r="DC242" i="69"/>
  <c r="DD242" i="69" s="1"/>
  <c r="DD243" i="69"/>
  <c r="DC304" i="69"/>
  <c r="DD396" i="69"/>
  <c r="DD154" i="69"/>
  <c r="DD210" i="69"/>
  <c r="DC359" i="69"/>
  <c r="DD382" i="69"/>
  <c r="DD207" i="69"/>
  <c r="DC206" i="69"/>
  <c r="DD233" i="69"/>
  <c r="DD321" i="69"/>
  <c r="DD377" i="69"/>
  <c r="DD403" i="69"/>
  <c r="DD20" i="69"/>
  <c r="DD50" i="69"/>
  <c r="DD80" i="69"/>
  <c r="DD104" i="69"/>
  <c r="DD117" i="69"/>
  <c r="DD132" i="69"/>
  <c r="DD144" i="69"/>
  <c r="DD156" i="69"/>
  <c r="DD167" i="69"/>
  <c r="DD186" i="69"/>
  <c r="DD235" i="69"/>
  <c r="DD252" i="69"/>
  <c r="DD268" i="69"/>
  <c r="DD306" i="69"/>
  <c r="DD345" i="69"/>
  <c r="DD26" i="69"/>
  <c r="DD53" i="69"/>
  <c r="DC86" i="69"/>
  <c r="DD87" i="69"/>
  <c r="DD120" i="69"/>
  <c r="DD134" i="69"/>
  <c r="DD148" i="69"/>
  <c r="DD158" i="69"/>
  <c r="DD190" i="69"/>
  <c r="DC215" i="69"/>
  <c r="DD253" i="69"/>
  <c r="DC273" i="69"/>
  <c r="DD274" i="69"/>
  <c r="DC288" i="69"/>
  <c r="DD289" i="69"/>
  <c r="DC395" i="69"/>
  <c r="DD401" i="69"/>
  <c r="DD301" i="69"/>
  <c r="DB300" i="69"/>
  <c r="DD327" i="69"/>
  <c r="DD329" i="69"/>
  <c r="DC326" i="69"/>
  <c r="DC323" i="69" s="1"/>
  <c r="DD70" i="69"/>
  <c r="DD338" i="69"/>
  <c r="DD355" i="69"/>
  <c r="DB77" i="69"/>
  <c r="DB226" i="69"/>
  <c r="DD227" i="69"/>
  <c r="DB317" i="69"/>
  <c r="DD319" i="69"/>
  <c r="DB344" i="69"/>
  <c r="DD348" i="69"/>
  <c r="DD295" i="69"/>
  <c r="DD399" i="69"/>
  <c r="DB68" i="69"/>
  <c r="DB123" i="69"/>
  <c r="DD124" i="69"/>
  <c r="DD315" i="69"/>
  <c r="DB358" i="69"/>
  <c r="DD362" i="69"/>
  <c r="DD320" i="69"/>
  <c r="DC110" i="69"/>
  <c r="DC119" i="69"/>
  <c r="DD119" i="69" s="1"/>
  <c r="DC147" i="69"/>
  <c r="DD147" i="69" s="1"/>
  <c r="DC185" i="69"/>
  <c r="DC232" i="69"/>
  <c r="DC294" i="69"/>
  <c r="DD294" i="69" s="1"/>
  <c r="DB164" i="69"/>
  <c r="DB163" i="69" s="1"/>
  <c r="DB160" i="69" s="1"/>
  <c r="DB162" i="69"/>
  <c r="DD162" i="69" s="1"/>
  <c r="DB185" i="69"/>
  <c r="DB258" i="69"/>
  <c r="DB257" i="69" s="1"/>
  <c r="DC43" i="69"/>
  <c r="DD43" i="69" s="1"/>
  <c r="DC69" i="69"/>
  <c r="DD69" i="69" s="1"/>
  <c r="DC89" i="69"/>
  <c r="DC176" i="69"/>
  <c r="DC358" i="69"/>
  <c r="DB15" i="69"/>
  <c r="DB14" i="69" s="1"/>
  <c r="DB12" i="69" s="1"/>
  <c r="DC49" i="69"/>
  <c r="DC46" i="69" s="1"/>
  <c r="DC79" i="69"/>
  <c r="DD79" i="69" s="1"/>
  <c r="DC15" i="69"/>
  <c r="DC281" i="69"/>
  <c r="DC394" i="69"/>
  <c r="DD394" i="69" s="1"/>
  <c r="DB283" i="69"/>
  <c r="DC381" i="69"/>
  <c r="DC335" i="69"/>
  <c r="DB89" i="69"/>
  <c r="DB361" i="69"/>
  <c r="DC337" i="69"/>
  <c r="DB176" i="69"/>
  <c r="DB359" i="69"/>
  <c r="DD359" i="69" s="1"/>
  <c r="DC333" i="69"/>
  <c r="DB76" i="69"/>
  <c r="DB153" i="69"/>
  <c r="DB215" i="69"/>
  <c r="DC351" i="69"/>
  <c r="DC332" i="69"/>
  <c r="DB220" i="69"/>
  <c r="DB335" i="69"/>
  <c r="DB337" i="69"/>
  <c r="DC164" i="69"/>
  <c r="DC161" i="69"/>
  <c r="DD161" i="69" s="1"/>
  <c r="DB372" i="69"/>
  <c r="DC131" i="69"/>
  <c r="DC344" i="69"/>
  <c r="DC334" i="69"/>
  <c r="DC398" i="69"/>
  <c r="DB281" i="69"/>
  <c r="DC258" i="69"/>
  <c r="DC372" i="69"/>
  <c r="DB110" i="69"/>
  <c r="DB351" i="69"/>
  <c r="DB350" i="69" s="1"/>
  <c r="DB333" i="69"/>
  <c r="DB292" i="69"/>
  <c r="DB291" i="69"/>
  <c r="DB303" i="69"/>
  <c r="DD303" i="69" s="1"/>
  <c r="DB304" i="69"/>
  <c r="DB326" i="69"/>
  <c r="DB398" i="69"/>
  <c r="DB336" i="69" l="1"/>
  <c r="DD232" i="69"/>
  <c r="DD215" i="69"/>
  <c r="DD46" i="69"/>
  <c r="DB48" i="69"/>
  <c r="DB47" i="69"/>
  <c r="DC325" i="69"/>
  <c r="DD15" i="69"/>
  <c r="DC214" i="69"/>
  <c r="DB13" i="69"/>
  <c r="DD114" i="69"/>
  <c r="DD220" i="69"/>
  <c r="DC14" i="69"/>
  <c r="DD14" i="69" s="1"/>
  <c r="DD304" i="69"/>
  <c r="DB127" i="69"/>
  <c r="DD381" i="69"/>
  <c r="DD164" i="69"/>
  <c r="DD281" i="69"/>
  <c r="DD131" i="69"/>
  <c r="DD372" i="69"/>
  <c r="DB331" i="69"/>
  <c r="DD395" i="69"/>
  <c r="DD239" i="69"/>
  <c r="DC152" i="69"/>
  <c r="DC257" i="69"/>
  <c r="DD257" i="69" s="1"/>
  <c r="DD258" i="69"/>
  <c r="DD273" i="69"/>
  <c r="DD334" i="69"/>
  <c r="DC113" i="69"/>
  <c r="DD113" i="69" s="1"/>
  <c r="DD49" i="69"/>
  <c r="DC48" i="69"/>
  <c r="DD185" i="69"/>
  <c r="DC225" i="69"/>
  <c r="DD332" i="69"/>
  <c r="DD337" i="69"/>
  <c r="DD358" i="69"/>
  <c r="DD317" i="69"/>
  <c r="DD86" i="69"/>
  <c r="DD129" i="69"/>
  <c r="DD344" i="69"/>
  <c r="DD206" i="69"/>
  <c r="DC205" i="69"/>
  <c r="DD101" i="69"/>
  <c r="DC238" i="69"/>
  <c r="DD238" i="69" s="1"/>
  <c r="DD288" i="69"/>
  <c r="DD326" i="69"/>
  <c r="DB229" i="69"/>
  <c r="DC324" i="69"/>
  <c r="DB230" i="69"/>
  <c r="DB66" i="69"/>
  <c r="DC336" i="69"/>
  <c r="DD336" i="69" s="1"/>
  <c r="DD351" i="69"/>
  <c r="DD335" i="69"/>
  <c r="DB299" i="69"/>
  <c r="DD300" i="69"/>
  <c r="DB109" i="69"/>
  <c r="DD110" i="69"/>
  <c r="DB282" i="69"/>
  <c r="DD283" i="69"/>
  <c r="DD333" i="69"/>
  <c r="DB175" i="69"/>
  <c r="DB173" i="69" s="1"/>
  <c r="DD176" i="69"/>
  <c r="DB397" i="69"/>
  <c r="DD398" i="69"/>
  <c r="DB106" i="69"/>
  <c r="DB360" i="69"/>
  <c r="DD361" i="69"/>
  <c r="DB67" i="69"/>
  <c r="DB152" i="69"/>
  <c r="DD153" i="69"/>
  <c r="DB85" i="69"/>
  <c r="DD89" i="69"/>
  <c r="DB122" i="69"/>
  <c r="DD122" i="69" s="1"/>
  <c r="DD123" i="69"/>
  <c r="DB225" i="69"/>
  <c r="DD226" i="69"/>
  <c r="DC397" i="69"/>
  <c r="DC78" i="69"/>
  <c r="DD78" i="69" s="1"/>
  <c r="DC175" i="69"/>
  <c r="DC85" i="69"/>
  <c r="DC280" i="69"/>
  <c r="DC109" i="69"/>
  <c r="DC163" i="69"/>
  <c r="DD163" i="69" s="1"/>
  <c r="DC47" i="69"/>
  <c r="DD47" i="69" s="1"/>
  <c r="DC231" i="69"/>
  <c r="DD231" i="69" s="1"/>
  <c r="DC371" i="69"/>
  <c r="DC367" i="69" s="1"/>
  <c r="DC130" i="69"/>
  <c r="DD130" i="69" s="1"/>
  <c r="DC68" i="69"/>
  <c r="DD68" i="69" s="1"/>
  <c r="DC293" i="69"/>
  <c r="DD293" i="69" s="1"/>
  <c r="DB214" i="69"/>
  <c r="DC350" i="69"/>
  <c r="DD350" i="69" s="1"/>
  <c r="DB371" i="69"/>
  <c r="DB256" i="69"/>
  <c r="DB255" i="69"/>
  <c r="DB324" i="69"/>
  <c r="DB323" i="69"/>
  <c r="DB325" i="69"/>
  <c r="DD48" i="69" l="1"/>
  <c r="DC107" i="69"/>
  <c r="DD107" i="69" s="1"/>
  <c r="DC256" i="69"/>
  <c r="DD256" i="69" s="1"/>
  <c r="DC370" i="69"/>
  <c r="DD325" i="69"/>
  <c r="DC212" i="69"/>
  <c r="DC13" i="69"/>
  <c r="DD13" i="69" s="1"/>
  <c r="DC12" i="69"/>
  <c r="DD12" i="69" s="1"/>
  <c r="DC128" i="69"/>
  <c r="DD128" i="69" s="1"/>
  <c r="DC127" i="69"/>
  <c r="DD127" i="69" s="1"/>
  <c r="DC255" i="69"/>
  <c r="DD255" i="69" s="1"/>
  <c r="DD371" i="69"/>
  <c r="DC229" i="69"/>
  <c r="DD229" i="69" s="1"/>
  <c r="DD225" i="69"/>
  <c r="DD205" i="69"/>
  <c r="DC150" i="69"/>
  <c r="DD323" i="69"/>
  <c r="DD324" i="69"/>
  <c r="DC331" i="69"/>
  <c r="DD331" i="69" s="1"/>
  <c r="DB297" i="69"/>
  <c r="DD297" i="69" s="1"/>
  <c r="DD299" i="69"/>
  <c r="DB83" i="69"/>
  <c r="DD85" i="69"/>
  <c r="DB84" i="69"/>
  <c r="DB357" i="69"/>
  <c r="DD357" i="69" s="1"/>
  <c r="DD360" i="69"/>
  <c r="DB280" i="69"/>
  <c r="DD280" i="69" s="1"/>
  <c r="DD282" i="69"/>
  <c r="DB212" i="69"/>
  <c r="DD214" i="69"/>
  <c r="DB150" i="69"/>
  <c r="DD152" i="69"/>
  <c r="DB393" i="69"/>
  <c r="DD397" i="69"/>
  <c r="DB174" i="69"/>
  <c r="DD175" i="69"/>
  <c r="DB108" i="69"/>
  <c r="DD109" i="69"/>
  <c r="DC292" i="69"/>
  <c r="DD292" i="69" s="1"/>
  <c r="DC291" i="69"/>
  <c r="DD291" i="69" s="1"/>
  <c r="DC160" i="69"/>
  <c r="DD160" i="69" s="1"/>
  <c r="DC366" i="69"/>
  <c r="DC84" i="69"/>
  <c r="DC83" i="69"/>
  <c r="DC77" i="69"/>
  <c r="DD77" i="69" s="1"/>
  <c r="DC76" i="69"/>
  <c r="DD76" i="69" s="1"/>
  <c r="DC173" i="69"/>
  <c r="DD173" i="69" s="1"/>
  <c r="DC174" i="69"/>
  <c r="DC230" i="69"/>
  <c r="DD230" i="69" s="1"/>
  <c r="DC108" i="69"/>
  <c r="DC66" i="69"/>
  <c r="DD66" i="69" s="1"/>
  <c r="DC67" i="69"/>
  <c r="DD67" i="69" s="1"/>
  <c r="DC393" i="69"/>
  <c r="DB370" i="69"/>
  <c r="DB367" i="69"/>
  <c r="DC106" i="69" l="1"/>
  <c r="DD106" i="69" s="1"/>
  <c r="DD212" i="69"/>
  <c r="DD84" i="69"/>
  <c r="DD108" i="69"/>
  <c r="DD150" i="69"/>
  <c r="DD174" i="69"/>
  <c r="DB366" i="69"/>
  <c r="DD366" i="69" s="1"/>
  <c r="DD367" i="69"/>
  <c r="DD370" i="69"/>
  <c r="DD83" i="69"/>
  <c r="DB11" i="69"/>
  <c r="DB126" i="69"/>
  <c r="DB392" i="69"/>
  <c r="DD393" i="69"/>
  <c r="DC126" i="69"/>
  <c r="DC392" i="69"/>
  <c r="DC11" i="69"/>
  <c r="DD392" i="69" l="1"/>
  <c r="DD11" i="69"/>
  <c r="DD126" i="69"/>
  <c r="DB9" i="69"/>
  <c r="DV10" i="69" s="1"/>
  <c r="DC9" i="69"/>
  <c r="DD9" i="69" l="1"/>
  <c r="CJ137" i="63" l="1"/>
  <c r="CJ136" i="63"/>
  <c r="CJ133" i="63"/>
  <c r="CL133" i="63" s="1"/>
  <c r="CJ131" i="63"/>
  <c r="CL131" i="63" s="1"/>
  <c r="CJ129" i="63"/>
  <c r="CL129" i="63" s="1"/>
  <c r="CJ125" i="63"/>
  <c r="CL125" i="63" s="1"/>
  <c r="CJ121" i="63"/>
  <c r="CJ119" i="63"/>
  <c r="CJ117" i="63"/>
  <c r="CL117" i="63" s="1"/>
  <c r="CJ112" i="63"/>
  <c r="CJ107" i="63"/>
  <c r="CL107" i="63" s="1"/>
  <c r="CJ104" i="63"/>
  <c r="CJ101" i="63"/>
  <c r="CJ98" i="63"/>
  <c r="CJ96" i="63"/>
  <c r="CJ93" i="63"/>
  <c r="CJ89" i="63"/>
  <c r="CL89" i="63" s="1"/>
  <c r="CJ84" i="63"/>
  <c r="CJ80" i="63"/>
  <c r="CJ77" i="63"/>
  <c r="CL77" i="63" s="1"/>
  <c r="CJ72" i="63"/>
  <c r="CJ69" i="63"/>
  <c r="CJ67" i="63"/>
  <c r="CJ63" i="63"/>
  <c r="CJ59" i="63"/>
  <c r="CJ55" i="63"/>
  <c r="CJ51" i="63"/>
  <c r="CL51" i="63" s="1"/>
  <c r="CJ48" i="63"/>
  <c r="CJ46" i="63"/>
  <c r="CJ43" i="63"/>
  <c r="CJ41" i="63"/>
  <c r="CJ39" i="63"/>
  <c r="CJ36" i="63"/>
  <c r="CJ34" i="63"/>
  <c r="CJ31" i="63"/>
  <c r="CJ29" i="63"/>
  <c r="CL29" i="63" s="1"/>
  <c r="CE34" i="63" l="1"/>
  <c r="CL34" i="63"/>
  <c r="CE43" i="63"/>
  <c r="CL43" i="63"/>
  <c r="CE55" i="63"/>
  <c r="CL55" i="63"/>
  <c r="CE69" i="63"/>
  <c r="CL69" i="63"/>
  <c r="CE84" i="63"/>
  <c r="CL84" i="63"/>
  <c r="CE98" i="63"/>
  <c r="CL98" i="63"/>
  <c r="CE112" i="63"/>
  <c r="CL112" i="63"/>
  <c r="CE136" i="63"/>
  <c r="CL136" i="63"/>
  <c r="CM136" i="63"/>
  <c r="CM135" i="63" s="1"/>
  <c r="CM128" i="63" s="1"/>
  <c r="CM127" i="63" s="1"/>
  <c r="CM26" i="63" s="1"/>
  <c r="CE36" i="63"/>
  <c r="CL36" i="63"/>
  <c r="CE46" i="63"/>
  <c r="CL46" i="63"/>
  <c r="CE59" i="63"/>
  <c r="CL59" i="63"/>
  <c r="CE72" i="63"/>
  <c r="CL72" i="63"/>
  <c r="CE101" i="63"/>
  <c r="CL101" i="63"/>
  <c r="CE137" i="63"/>
  <c r="CL137" i="63"/>
  <c r="CE39" i="63"/>
  <c r="CL39" i="63"/>
  <c r="CE48" i="63"/>
  <c r="CL48" i="63"/>
  <c r="CE63" i="63"/>
  <c r="CL63" i="63"/>
  <c r="CE93" i="63"/>
  <c r="CL93" i="63"/>
  <c r="CE104" i="63"/>
  <c r="CL104" i="63"/>
  <c r="CE119" i="63"/>
  <c r="CL119" i="63"/>
  <c r="CE31" i="63"/>
  <c r="CL31" i="63"/>
  <c r="CE41" i="63"/>
  <c r="CL41" i="63"/>
  <c r="CE67" i="63"/>
  <c r="CL67" i="63"/>
  <c r="CE80" i="63"/>
  <c r="CL80" i="63"/>
  <c r="CE96" i="63"/>
  <c r="CL96" i="63"/>
  <c r="CE121" i="63"/>
  <c r="CL121" i="63"/>
  <c r="CJ79" i="63"/>
  <c r="CE89" i="63"/>
  <c r="CE117" i="63"/>
  <c r="CE129" i="63"/>
  <c r="CJ28" i="63"/>
  <c r="CE29" i="63"/>
  <c r="CJ71" i="63"/>
  <c r="CE77" i="63"/>
  <c r="CE131" i="63"/>
  <c r="CJ50" i="63"/>
  <c r="CE51" i="63"/>
  <c r="CJ106" i="63"/>
  <c r="CE107" i="63"/>
  <c r="CE133" i="63"/>
  <c r="CJ124" i="63"/>
  <c r="CL124" i="63" s="1"/>
  <c r="CE125" i="63"/>
  <c r="CJ135" i="63"/>
  <c r="CL135" i="63" s="1"/>
  <c r="CJ95" i="63"/>
  <c r="CJ128" i="63"/>
  <c r="CL128" i="63" s="1"/>
  <c r="CJ111" i="63"/>
  <c r="CL111" i="63" s="1"/>
  <c r="CJ27" i="63"/>
  <c r="CE27" i="63" l="1"/>
  <c r="CL27" i="63"/>
  <c r="CE50" i="63"/>
  <c r="CL50" i="63"/>
  <c r="CE71" i="63"/>
  <c r="CL71" i="63"/>
  <c r="CE79" i="63"/>
  <c r="CL79" i="63"/>
  <c r="CE95" i="63"/>
  <c r="CL95" i="63"/>
  <c r="CE106" i="63"/>
  <c r="CL106" i="63"/>
  <c r="CE28" i="63"/>
  <c r="CL28" i="63"/>
  <c r="CJ109" i="63"/>
  <c r="CL109" i="63" s="1"/>
  <c r="CE111" i="63"/>
  <c r="CJ127" i="63"/>
  <c r="CE128" i="63"/>
  <c r="CJ123" i="63"/>
  <c r="CL123" i="63" s="1"/>
  <c r="CE124" i="63"/>
  <c r="CE135" i="63"/>
  <c r="CJ26" i="63"/>
  <c r="CE127" i="63" l="1"/>
  <c r="CL127" i="63"/>
  <c r="CE26" i="63"/>
  <c r="CL26" i="63"/>
  <c r="CE123" i="63"/>
  <c r="CE109" i="63"/>
  <c r="CF80" i="63" l="1"/>
  <c r="CG80" i="63"/>
  <c r="CH138" i="63"/>
  <c r="CH136" i="63"/>
  <c r="CH134" i="63"/>
  <c r="CH132" i="63"/>
  <c r="CH130" i="63"/>
  <c r="CH126" i="63"/>
  <c r="CH120" i="63"/>
  <c r="CH118" i="63"/>
  <c r="CH116" i="63"/>
  <c r="CH115" i="63"/>
  <c r="CH114" i="63"/>
  <c r="CH110" i="63"/>
  <c r="CH100" i="63"/>
  <c r="CH94" i="63"/>
  <c r="CH92" i="63"/>
  <c r="CH91" i="63"/>
  <c r="CH90" i="63"/>
  <c r="CH88" i="63"/>
  <c r="CH87" i="63"/>
  <c r="CH86" i="63"/>
  <c r="CH85" i="63"/>
  <c r="CH83" i="63"/>
  <c r="CH82" i="63"/>
  <c r="CH81" i="63"/>
  <c r="CH78" i="63"/>
  <c r="CH76" i="63"/>
  <c r="CH75" i="63"/>
  <c r="CH74" i="63"/>
  <c r="CH73" i="63"/>
  <c r="CH70" i="63"/>
  <c r="CH68" i="63"/>
  <c r="CH66" i="63"/>
  <c r="CH65" i="63"/>
  <c r="CH64" i="63"/>
  <c r="CH62" i="63"/>
  <c r="CH61" i="63"/>
  <c r="CH60" i="63"/>
  <c r="CH58" i="63"/>
  <c r="CH57" i="63"/>
  <c r="CH56" i="63"/>
  <c r="CH54" i="63"/>
  <c r="CH53" i="63"/>
  <c r="CH52" i="63"/>
  <c r="CH49" i="63"/>
  <c r="CH47" i="63"/>
  <c r="CH45" i="63"/>
  <c r="CH44" i="63"/>
  <c r="CH42" i="63"/>
  <c r="CH40" i="63"/>
  <c r="CH38" i="63"/>
  <c r="CH37" i="63"/>
  <c r="CH35" i="63"/>
  <c r="CH33" i="63"/>
  <c r="CH32" i="63"/>
  <c r="CH30" i="63"/>
  <c r="CG29" i="63"/>
  <c r="CG31" i="63"/>
  <c r="CG39" i="63"/>
  <c r="CG69" i="63"/>
  <c r="CG72" i="63"/>
  <c r="CG93" i="63"/>
  <c r="CG125" i="63"/>
  <c r="CG124" i="63" s="1"/>
  <c r="CG123" i="63" s="1"/>
  <c r="CG129" i="63"/>
  <c r="CG131" i="63"/>
  <c r="CG133" i="63"/>
  <c r="CG135" i="63"/>
  <c r="CH80" i="63" l="1"/>
  <c r="DI193" i="69" l="1"/>
  <c r="DH193" i="69"/>
  <c r="DJ268" i="69"/>
  <c r="DL268" i="69" s="1"/>
  <c r="DF268" i="69"/>
  <c r="DG268" i="69"/>
  <c r="DI249" i="69"/>
  <c r="DH249" i="69"/>
  <c r="DI248" i="69"/>
  <c r="DH248" i="69"/>
  <c r="DI247" i="69"/>
  <c r="DH247" i="69"/>
  <c r="DJ243" i="69"/>
  <c r="DL243" i="69" s="1"/>
  <c r="DF243" i="69"/>
  <c r="DG243" i="69"/>
  <c r="DE243" i="69" l="1"/>
  <c r="DE268" i="69"/>
  <c r="CI130" i="63" l="1"/>
  <c r="CI129" i="63" s="1"/>
  <c r="CF129" i="63"/>
  <c r="CH129" i="63" s="1"/>
  <c r="CI132" i="63"/>
  <c r="CI131" i="63" s="1"/>
  <c r="CF131" i="63"/>
  <c r="CH131" i="63" s="1"/>
  <c r="CI134" i="63"/>
  <c r="CI133" i="63" s="1"/>
  <c r="CF133" i="63"/>
  <c r="CH133" i="63" s="1"/>
  <c r="CF135" i="63"/>
  <c r="CH135" i="63" s="1"/>
  <c r="CI136" i="63" l="1"/>
  <c r="CI135" i="63" s="1"/>
  <c r="DF57" i="69" l="1"/>
  <c r="DG57" i="69"/>
  <c r="DJ57" i="69"/>
  <c r="DJ403" i="69"/>
  <c r="DJ401" i="69"/>
  <c r="DL401" i="69" s="1"/>
  <c r="DJ399" i="69"/>
  <c r="DL399" i="69" s="1"/>
  <c r="DJ390" i="69"/>
  <c r="DJ388" i="69"/>
  <c r="DJ386" i="69"/>
  <c r="DJ382" i="69"/>
  <c r="DJ377" i="69"/>
  <c r="DJ375" i="69"/>
  <c r="DJ373" i="69"/>
  <c r="DJ364" i="69"/>
  <c r="DI356" i="69"/>
  <c r="DI355" i="69" s="1"/>
  <c r="DI333" i="69" s="1"/>
  <c r="DH356" i="69"/>
  <c r="DI353" i="69"/>
  <c r="DH353" i="69"/>
  <c r="DI354" i="69"/>
  <c r="DH354" i="69"/>
  <c r="DI349" i="69"/>
  <c r="DI348" i="69" s="1"/>
  <c r="DH349" i="69"/>
  <c r="DI347" i="69"/>
  <c r="DH347" i="69"/>
  <c r="DI346" i="69"/>
  <c r="DH346" i="69"/>
  <c r="DI339" i="69"/>
  <c r="DI338" i="69" s="1"/>
  <c r="DI337" i="69" s="1"/>
  <c r="DH339" i="69"/>
  <c r="DI322" i="69"/>
  <c r="DI321" i="69" s="1"/>
  <c r="DI320" i="69" s="1"/>
  <c r="DI319" i="69" s="1"/>
  <c r="DI317" i="69" s="1"/>
  <c r="DI316" i="69"/>
  <c r="DI312" i="69"/>
  <c r="DI311" i="69" s="1"/>
  <c r="DI310" i="69"/>
  <c r="DI309" i="69" s="1"/>
  <c r="DI308" i="69"/>
  <c r="DI307" i="69" s="1"/>
  <c r="DG315" i="69"/>
  <c r="DG314" i="69" s="1"/>
  <c r="DF315" i="69"/>
  <c r="DF314" i="69" s="1"/>
  <c r="DG311" i="69"/>
  <c r="DF311" i="69"/>
  <c r="DG309" i="69"/>
  <c r="DF309" i="69"/>
  <c r="DG307" i="69"/>
  <c r="DF307" i="69"/>
  <c r="DG306" i="69"/>
  <c r="DG305" i="69" s="1"/>
  <c r="DF306" i="69"/>
  <c r="DF305" i="69" s="1"/>
  <c r="DH343" i="69"/>
  <c r="DH342" i="69"/>
  <c r="DH341" i="69"/>
  <c r="DH340" i="69"/>
  <c r="DH330" i="69"/>
  <c r="DH328" i="69"/>
  <c r="DH322" i="69"/>
  <c r="DH318" i="69"/>
  <c r="DH316" i="69"/>
  <c r="DH312" i="69"/>
  <c r="DH310" i="69"/>
  <c r="DH308" i="69"/>
  <c r="DH302" i="69"/>
  <c r="DH298" i="69"/>
  <c r="DG327" i="69"/>
  <c r="DF327" i="69"/>
  <c r="DG329" i="69"/>
  <c r="DF329" i="69"/>
  <c r="DI330" i="69"/>
  <c r="DI329" i="69" s="1"/>
  <c r="DI328" i="69"/>
  <c r="DI327" i="69" s="1"/>
  <c r="DG338" i="69"/>
  <c r="DG337" i="69" s="1"/>
  <c r="DF338" i="69"/>
  <c r="DF337" i="69" s="1"/>
  <c r="DG355" i="69"/>
  <c r="DG333" i="69" s="1"/>
  <c r="DF355" i="69"/>
  <c r="DF333" i="69" s="1"/>
  <c r="DG352" i="69"/>
  <c r="DF352" i="69"/>
  <c r="DJ352" i="69"/>
  <c r="DG348" i="69"/>
  <c r="DF348" i="69"/>
  <c r="DF345" i="69"/>
  <c r="DF334" i="69" s="1"/>
  <c r="DG345" i="69"/>
  <c r="DG334" i="69" s="1"/>
  <c r="DJ345" i="69"/>
  <c r="DL345" i="69" s="1"/>
  <c r="DJ348" i="69"/>
  <c r="DJ338" i="69"/>
  <c r="DJ355" i="69"/>
  <c r="DL355" i="69" s="1"/>
  <c r="DJ329" i="69"/>
  <c r="DJ327" i="69"/>
  <c r="DJ321" i="69"/>
  <c r="DL321" i="69" s="1"/>
  <c r="DG321" i="69"/>
  <c r="DF321" i="69"/>
  <c r="DF320" i="69" s="1"/>
  <c r="DF319" i="69" s="1"/>
  <c r="DF317" i="69" s="1"/>
  <c r="DI318" i="69"/>
  <c r="DJ315" i="69"/>
  <c r="DJ311" i="69"/>
  <c r="DJ309" i="69"/>
  <c r="DJ307" i="69"/>
  <c r="DJ306" i="69"/>
  <c r="DL306" i="69" s="1"/>
  <c r="DJ295" i="69"/>
  <c r="DL295" i="69" s="1"/>
  <c r="DJ289" i="69"/>
  <c r="DL289" i="69" s="1"/>
  <c r="DJ286" i="69"/>
  <c r="DJ284" i="69"/>
  <c r="DJ274" i="69"/>
  <c r="DL274" i="69" s="1"/>
  <c r="DJ264" i="69"/>
  <c r="DI254" i="69"/>
  <c r="DI253" i="69" s="1"/>
  <c r="DI252" i="69" s="1"/>
  <c r="DH254" i="69"/>
  <c r="DI241" i="69"/>
  <c r="DI240" i="69" s="1"/>
  <c r="DI239" i="69" s="1"/>
  <c r="DH241" i="69"/>
  <c r="DJ253" i="69"/>
  <c r="DL253" i="69" s="1"/>
  <c r="DG253" i="69"/>
  <c r="DG252" i="69" s="1"/>
  <c r="DF253" i="69"/>
  <c r="DF252" i="69" s="1"/>
  <c r="DJ240" i="69"/>
  <c r="DL240" i="69" s="1"/>
  <c r="DG240" i="69"/>
  <c r="DG239" i="69" s="1"/>
  <c r="DF240" i="69"/>
  <c r="DF239" i="69" s="1"/>
  <c r="DJ210" i="69"/>
  <c r="DJ207" i="69"/>
  <c r="DE201" i="69"/>
  <c r="DJ196" i="69"/>
  <c r="DJ190" i="69"/>
  <c r="DJ186" i="69"/>
  <c r="DJ181" i="69"/>
  <c r="DJ179" i="69"/>
  <c r="DJ177" i="69"/>
  <c r="DJ167" i="69"/>
  <c r="DL167" i="69" s="1"/>
  <c r="DJ165" i="69"/>
  <c r="DL165" i="69" s="1"/>
  <c r="DJ158" i="69"/>
  <c r="DJ156" i="69"/>
  <c r="DJ154" i="69"/>
  <c r="DJ148" i="69"/>
  <c r="DL148" i="69" s="1"/>
  <c r="DJ144" i="69"/>
  <c r="DF120" i="69"/>
  <c r="DF119" i="69" s="1"/>
  <c r="DG120" i="69"/>
  <c r="DG119" i="69" s="1"/>
  <c r="DF117" i="69"/>
  <c r="DG117" i="69"/>
  <c r="DF115" i="69"/>
  <c r="DG115" i="69"/>
  <c r="DH121" i="69"/>
  <c r="DH118" i="69"/>
  <c r="DH116" i="69"/>
  <c r="DI121" i="69"/>
  <c r="DI120" i="69" s="1"/>
  <c r="DI119" i="69" s="1"/>
  <c r="DJ120" i="69"/>
  <c r="DL120" i="69" s="1"/>
  <c r="DI118" i="69"/>
  <c r="DI117" i="69" s="1"/>
  <c r="DJ117" i="69"/>
  <c r="DI116" i="69"/>
  <c r="DI115" i="69" s="1"/>
  <c r="DJ115" i="69"/>
  <c r="DJ102" i="69"/>
  <c r="DJ99" i="69"/>
  <c r="DJ97" i="69"/>
  <c r="DJ95" i="69"/>
  <c r="DJ90" i="69"/>
  <c r="DJ87" i="69"/>
  <c r="DL87" i="69" s="1"/>
  <c r="DJ80" i="69"/>
  <c r="DL80" i="69" s="1"/>
  <c r="DJ70" i="69"/>
  <c r="DL70" i="69" s="1"/>
  <c r="DJ53" i="69"/>
  <c r="DJ50" i="69"/>
  <c r="DJ44" i="69"/>
  <c r="DL44" i="69" s="1"/>
  <c r="DJ37" i="69"/>
  <c r="DJ26" i="69"/>
  <c r="DJ20" i="69"/>
  <c r="DE26" i="69" l="1"/>
  <c r="DL26" i="69"/>
  <c r="DE53" i="69"/>
  <c r="DL53" i="69"/>
  <c r="DE90" i="69"/>
  <c r="DL90" i="69"/>
  <c r="DE102" i="69"/>
  <c r="DL102" i="69"/>
  <c r="DM102" i="69"/>
  <c r="DE144" i="69"/>
  <c r="DL144" i="69"/>
  <c r="DE158" i="69"/>
  <c r="DL158" i="69"/>
  <c r="DE179" i="69"/>
  <c r="DL179" i="69"/>
  <c r="DE196" i="69"/>
  <c r="DL196" i="69"/>
  <c r="DE284" i="69"/>
  <c r="DL284" i="69"/>
  <c r="DJ314" i="69"/>
  <c r="DL315" i="69"/>
  <c r="DE338" i="69"/>
  <c r="DL338" i="69"/>
  <c r="DE373" i="69"/>
  <c r="DL373" i="69"/>
  <c r="DE386" i="69"/>
  <c r="DL386" i="69"/>
  <c r="DE37" i="69"/>
  <c r="DL37" i="69"/>
  <c r="DE95" i="69"/>
  <c r="DL95" i="69"/>
  <c r="DE115" i="69"/>
  <c r="DL115" i="69"/>
  <c r="DE181" i="69"/>
  <c r="DL181" i="69"/>
  <c r="DE286" i="69"/>
  <c r="DL286" i="69"/>
  <c r="DE307" i="69"/>
  <c r="DL307" i="69"/>
  <c r="DE327" i="69"/>
  <c r="DL327" i="69"/>
  <c r="DE348" i="69"/>
  <c r="DL348" i="69"/>
  <c r="DE375" i="69"/>
  <c r="DL375" i="69"/>
  <c r="DE388" i="69"/>
  <c r="DL388" i="69"/>
  <c r="DE403" i="69"/>
  <c r="DL403" i="69"/>
  <c r="DE97" i="69"/>
  <c r="DL97" i="69"/>
  <c r="DE154" i="69"/>
  <c r="DL154" i="69"/>
  <c r="DE186" i="69"/>
  <c r="DL186" i="69"/>
  <c r="DE207" i="69"/>
  <c r="DL207" i="69"/>
  <c r="DE264" i="69"/>
  <c r="DL264" i="69"/>
  <c r="DE309" i="69"/>
  <c r="DL309" i="69"/>
  <c r="DE329" i="69"/>
  <c r="DL329" i="69"/>
  <c r="DE377" i="69"/>
  <c r="DL377" i="69"/>
  <c r="DE390" i="69"/>
  <c r="DL390" i="69"/>
  <c r="DE57" i="69"/>
  <c r="DL57" i="69"/>
  <c r="DE20" i="69"/>
  <c r="DL20" i="69"/>
  <c r="DE50" i="69"/>
  <c r="DL50" i="69"/>
  <c r="DE99" i="69"/>
  <c r="DL99" i="69"/>
  <c r="DE117" i="69"/>
  <c r="DL117" i="69"/>
  <c r="DE156" i="69"/>
  <c r="DL156" i="69"/>
  <c r="DE177" i="69"/>
  <c r="DL177" i="69"/>
  <c r="DE190" i="69"/>
  <c r="DL190" i="69"/>
  <c r="DE210" i="69"/>
  <c r="DL210" i="69"/>
  <c r="DE311" i="69"/>
  <c r="DL311" i="69"/>
  <c r="DE352" i="69"/>
  <c r="DL352" i="69"/>
  <c r="DE364" i="69"/>
  <c r="DL364" i="69"/>
  <c r="DE382" i="69"/>
  <c r="DL382" i="69"/>
  <c r="DH314" i="69"/>
  <c r="DJ43" i="69"/>
  <c r="DE44" i="69"/>
  <c r="DJ79" i="69"/>
  <c r="DL79" i="69" s="1"/>
  <c r="DE80" i="69"/>
  <c r="DJ162" i="69"/>
  <c r="DL162" i="69" s="1"/>
  <c r="DE167" i="69"/>
  <c r="DJ239" i="69"/>
  <c r="DE240" i="69"/>
  <c r="DJ288" i="69"/>
  <c r="DE289" i="69"/>
  <c r="DJ334" i="69"/>
  <c r="DL334" i="69" s="1"/>
  <c r="DE345" i="69"/>
  <c r="DJ86" i="69"/>
  <c r="DE87" i="69"/>
  <c r="DJ273" i="69"/>
  <c r="DE274" i="69"/>
  <c r="DJ294" i="69"/>
  <c r="DL294" i="69" s="1"/>
  <c r="DE295" i="69"/>
  <c r="DJ333" i="69"/>
  <c r="DL333" i="69" s="1"/>
  <c r="DE355" i="69"/>
  <c r="DJ394" i="69"/>
  <c r="DL394" i="69" s="1"/>
  <c r="DE399" i="69"/>
  <c r="DJ305" i="69"/>
  <c r="DL305" i="69" s="1"/>
  <c r="DE306" i="69"/>
  <c r="DE315" i="69"/>
  <c r="DJ320" i="69"/>
  <c r="DL320" i="69" s="1"/>
  <c r="DE321" i="69"/>
  <c r="DJ395" i="69"/>
  <c r="DL395" i="69" s="1"/>
  <c r="DE401" i="69"/>
  <c r="DJ69" i="69"/>
  <c r="DL69" i="69" s="1"/>
  <c r="DE70" i="69"/>
  <c r="DJ119" i="69"/>
  <c r="DE120" i="69"/>
  <c r="DJ147" i="69"/>
  <c r="DE148" i="69"/>
  <c r="DJ161" i="69"/>
  <c r="DL161" i="69" s="1"/>
  <c r="DE165" i="69"/>
  <c r="DJ252" i="69"/>
  <c r="DE253" i="69"/>
  <c r="DJ337" i="69"/>
  <c r="DJ335" i="69"/>
  <c r="DL335" i="69" s="1"/>
  <c r="DH307" i="69"/>
  <c r="DH309" i="69"/>
  <c r="DH311" i="69"/>
  <c r="DH334" i="69"/>
  <c r="DJ398" i="69"/>
  <c r="DL398" i="69" s="1"/>
  <c r="DG351" i="69"/>
  <c r="DG350" i="69" s="1"/>
  <c r="DI345" i="69"/>
  <c r="DI334" i="69" s="1"/>
  <c r="DH338" i="69"/>
  <c r="DH327" i="69"/>
  <c r="DJ396" i="69"/>
  <c r="DL396" i="69" s="1"/>
  <c r="DJ344" i="69"/>
  <c r="DJ336" i="69" s="1"/>
  <c r="DH329" i="69"/>
  <c r="DI306" i="69"/>
  <c r="DI305" i="69" s="1"/>
  <c r="DI303" i="69" s="1"/>
  <c r="DJ206" i="69"/>
  <c r="DL206" i="69" s="1"/>
  <c r="DH315" i="69"/>
  <c r="DI352" i="69"/>
  <c r="DI332" i="69" s="1"/>
  <c r="DI315" i="69"/>
  <c r="DI314" i="69" s="1"/>
  <c r="DH321" i="69"/>
  <c r="DH333" i="69"/>
  <c r="DF335" i="69"/>
  <c r="DJ381" i="69"/>
  <c r="DI326" i="69"/>
  <c r="DI324" i="69" s="1"/>
  <c r="DJ372" i="69"/>
  <c r="DF344" i="69"/>
  <c r="DF336" i="69" s="1"/>
  <c r="DH345" i="69"/>
  <c r="DH337" i="69"/>
  <c r="DG344" i="69"/>
  <c r="DG336" i="69" s="1"/>
  <c r="DG335" i="69"/>
  <c r="DF351" i="69"/>
  <c r="DF350" i="69" s="1"/>
  <c r="DH350" i="69" s="1"/>
  <c r="DF326" i="69"/>
  <c r="DF325" i="69" s="1"/>
  <c r="DG332" i="69"/>
  <c r="DG326" i="69"/>
  <c r="DI335" i="69"/>
  <c r="DH348" i="69"/>
  <c r="DH355" i="69"/>
  <c r="DF332" i="69"/>
  <c r="DH352" i="69"/>
  <c r="DF304" i="69"/>
  <c r="DF303" i="69"/>
  <c r="DG303" i="69"/>
  <c r="DH305" i="69"/>
  <c r="DG304" i="69"/>
  <c r="DH304" i="69" s="1"/>
  <c r="DH306" i="69"/>
  <c r="DJ351" i="69"/>
  <c r="DL351" i="69" s="1"/>
  <c r="DJ326" i="69"/>
  <c r="DL326" i="69" s="1"/>
  <c r="DJ153" i="69"/>
  <c r="DL153" i="69" s="1"/>
  <c r="DJ332" i="69"/>
  <c r="DL332" i="69" s="1"/>
  <c r="DG320" i="69"/>
  <c r="DJ114" i="69"/>
  <c r="DL114" i="69" s="1"/>
  <c r="DJ303" i="69"/>
  <c r="DJ164" i="69"/>
  <c r="DL164" i="69" s="1"/>
  <c r="DH117" i="69"/>
  <c r="DJ283" i="69"/>
  <c r="DL283" i="69" s="1"/>
  <c r="DJ281" i="69"/>
  <c r="DL281" i="69" s="1"/>
  <c r="DH253" i="69"/>
  <c r="DH252" i="69"/>
  <c r="DH239" i="69"/>
  <c r="DJ89" i="69"/>
  <c r="DI114" i="69"/>
  <c r="DI113" i="69" s="1"/>
  <c r="DJ185" i="69"/>
  <c r="DJ176" i="69"/>
  <c r="DF114" i="69"/>
  <c r="DF113" i="69" s="1"/>
  <c r="DH119" i="69"/>
  <c r="DH120" i="69"/>
  <c r="DG114" i="69"/>
  <c r="DH115" i="69"/>
  <c r="DJ49" i="69"/>
  <c r="DL49" i="69" s="1"/>
  <c r="DE176" i="69" l="1"/>
  <c r="DL176" i="69"/>
  <c r="DE185" i="69"/>
  <c r="DL185" i="69"/>
  <c r="DE381" i="69"/>
  <c r="DL381" i="69"/>
  <c r="DE336" i="69"/>
  <c r="DL336" i="69"/>
  <c r="DE273" i="69"/>
  <c r="DL273" i="69"/>
  <c r="DE288" i="69"/>
  <c r="DL288" i="69"/>
  <c r="DE89" i="69"/>
  <c r="DL89" i="69"/>
  <c r="DE303" i="69"/>
  <c r="DL303" i="69"/>
  <c r="DE372" i="69"/>
  <c r="DL372" i="69"/>
  <c r="DE344" i="69"/>
  <c r="DL344" i="69"/>
  <c r="DE314" i="69"/>
  <c r="DL314" i="69"/>
  <c r="DE337" i="69"/>
  <c r="DL337" i="69"/>
  <c r="DE252" i="69"/>
  <c r="DL252" i="69"/>
  <c r="DE147" i="69"/>
  <c r="DL147" i="69"/>
  <c r="DE86" i="69"/>
  <c r="DL86" i="69"/>
  <c r="DE239" i="69"/>
  <c r="DL239" i="69"/>
  <c r="DE119" i="69"/>
  <c r="DL119" i="69"/>
  <c r="DE43" i="69"/>
  <c r="DL43" i="69"/>
  <c r="DJ163" i="69"/>
  <c r="DL163" i="69" s="1"/>
  <c r="DE164" i="69"/>
  <c r="DE332" i="69"/>
  <c r="DJ205" i="69"/>
  <c r="DE206" i="69"/>
  <c r="DE396" i="69"/>
  <c r="DJ152" i="69"/>
  <c r="DL152" i="69" s="1"/>
  <c r="DE153" i="69"/>
  <c r="DE161" i="69"/>
  <c r="DJ319" i="69"/>
  <c r="DL319" i="69" s="1"/>
  <c r="DE320" i="69"/>
  <c r="DJ304" i="69"/>
  <c r="DL304" i="69" s="1"/>
  <c r="DE305" i="69"/>
  <c r="DE333" i="69"/>
  <c r="DE162" i="69"/>
  <c r="DJ46" i="69"/>
  <c r="DE49" i="69"/>
  <c r="DJ282" i="69"/>
  <c r="DL282" i="69" s="1"/>
  <c r="DE283" i="69"/>
  <c r="DJ113" i="69"/>
  <c r="DE114" i="69"/>
  <c r="DJ323" i="69"/>
  <c r="DL323" i="69" s="1"/>
  <c r="DE326" i="69"/>
  <c r="DJ397" i="69"/>
  <c r="DL397" i="69" s="1"/>
  <c r="DE398" i="69"/>
  <c r="DE335" i="69"/>
  <c r="DE281" i="69"/>
  <c r="DJ350" i="69"/>
  <c r="DJ331" i="69" s="1"/>
  <c r="DL331" i="69" s="1"/>
  <c r="DE351" i="69"/>
  <c r="DJ68" i="69"/>
  <c r="DL68" i="69" s="1"/>
  <c r="DE69" i="69"/>
  <c r="DE395" i="69"/>
  <c r="DE394" i="69"/>
  <c r="DJ293" i="69"/>
  <c r="DL293" i="69" s="1"/>
  <c r="DE294" i="69"/>
  <c r="DE334" i="69"/>
  <c r="DJ78" i="69"/>
  <c r="DL78" i="69" s="1"/>
  <c r="DE79" i="69"/>
  <c r="DI344" i="69"/>
  <c r="DI336" i="69" s="1"/>
  <c r="DF324" i="69"/>
  <c r="DI304" i="69"/>
  <c r="DF323" i="69"/>
  <c r="DH335" i="69"/>
  <c r="DH351" i="69"/>
  <c r="DI323" i="69"/>
  <c r="DH344" i="69"/>
  <c r="DI325" i="69"/>
  <c r="DI351" i="69"/>
  <c r="DI350" i="69" s="1"/>
  <c r="DH332" i="69"/>
  <c r="DJ325" i="69"/>
  <c r="DH303" i="69"/>
  <c r="DF331" i="69"/>
  <c r="DJ371" i="69"/>
  <c r="DG324" i="69"/>
  <c r="DH324" i="69" s="1"/>
  <c r="DG323" i="69"/>
  <c r="DG325" i="69"/>
  <c r="DH325" i="69" s="1"/>
  <c r="DH326" i="69"/>
  <c r="DH336" i="69"/>
  <c r="DG331" i="69"/>
  <c r="DG319" i="69"/>
  <c r="DH319" i="69" s="1"/>
  <c r="DH320" i="69"/>
  <c r="DJ324" i="69"/>
  <c r="DL324" i="69" s="1"/>
  <c r="DJ175" i="69"/>
  <c r="DL175" i="69" s="1"/>
  <c r="DJ47" i="69"/>
  <c r="DL47" i="69" s="1"/>
  <c r="DH114" i="69"/>
  <c r="DJ48" i="69"/>
  <c r="DG113" i="69"/>
  <c r="DH113" i="69" s="1"/>
  <c r="DE48" i="69" l="1"/>
  <c r="DL48" i="69"/>
  <c r="DE46" i="69"/>
  <c r="DL46" i="69"/>
  <c r="DE325" i="69"/>
  <c r="DL325" i="69"/>
  <c r="DE371" i="69"/>
  <c r="DL371" i="69"/>
  <c r="DE350" i="69"/>
  <c r="DL350" i="69"/>
  <c r="DE205" i="69"/>
  <c r="DL205" i="69"/>
  <c r="DE113" i="69"/>
  <c r="DL113" i="69"/>
  <c r="DE78" i="69"/>
  <c r="DJ77" i="69"/>
  <c r="DJ76" i="69"/>
  <c r="DJ393" i="69"/>
  <c r="DL393" i="69" s="1"/>
  <c r="DE397" i="69"/>
  <c r="DE304" i="69"/>
  <c r="DJ174" i="69"/>
  <c r="DE175" i="69"/>
  <c r="DE293" i="69"/>
  <c r="DJ292" i="69"/>
  <c r="DL292" i="69" s="1"/>
  <c r="DJ291" i="69"/>
  <c r="DJ67" i="69"/>
  <c r="DL67" i="69" s="1"/>
  <c r="DE68" i="69"/>
  <c r="DJ66" i="69"/>
  <c r="DE323" i="69"/>
  <c r="DJ280" i="69"/>
  <c r="DE282" i="69"/>
  <c r="DE47" i="69"/>
  <c r="DE324" i="69"/>
  <c r="DE331" i="69"/>
  <c r="DJ317" i="69"/>
  <c r="DE319" i="69"/>
  <c r="DJ150" i="69"/>
  <c r="DE152" i="69"/>
  <c r="DJ160" i="69"/>
  <c r="DE163" i="69"/>
  <c r="DI331" i="69"/>
  <c r="DH323" i="69"/>
  <c r="DG317" i="69"/>
  <c r="DH317" i="69" s="1"/>
  <c r="DH331" i="69"/>
  <c r="DJ173" i="69"/>
  <c r="DJ370" i="69"/>
  <c r="DL370" i="69" s="1"/>
  <c r="DJ367" i="69"/>
  <c r="DL367" i="69" s="1"/>
  <c r="DE280" i="69" l="1"/>
  <c r="DL280" i="69"/>
  <c r="DL77" i="69"/>
  <c r="DM77" i="69"/>
  <c r="DE160" i="69"/>
  <c r="DL160" i="69"/>
  <c r="DE291" i="69"/>
  <c r="DL291" i="69"/>
  <c r="DM174" i="69"/>
  <c r="DL174" i="69"/>
  <c r="DE66" i="69"/>
  <c r="DL66" i="69"/>
  <c r="DE173" i="69"/>
  <c r="DL173" i="69"/>
  <c r="DE150" i="69"/>
  <c r="DL150" i="69"/>
  <c r="DE76" i="69"/>
  <c r="DL76" i="69"/>
  <c r="DE317" i="69"/>
  <c r="DL317" i="69"/>
  <c r="DJ366" i="69"/>
  <c r="DE367" i="69"/>
  <c r="DE292" i="69"/>
  <c r="DJ392" i="69"/>
  <c r="DE393" i="69"/>
  <c r="DE370" i="69"/>
  <c r="DE67" i="69"/>
  <c r="DE77" i="69"/>
  <c r="DE174" i="69"/>
  <c r="DE392" i="69" l="1"/>
  <c r="DL392" i="69"/>
  <c r="DE366" i="69"/>
  <c r="DL366" i="69"/>
  <c r="DI404" i="69" l="1"/>
  <c r="DI402" i="69"/>
  <c r="DI401" i="69" s="1"/>
  <c r="DI395" i="69" s="1"/>
  <c r="DI400" i="69"/>
  <c r="DI391" i="69"/>
  <c r="DI389" i="69"/>
  <c r="DI387" i="69"/>
  <c r="DI386" i="69" s="1"/>
  <c r="DI385" i="69"/>
  <c r="DI384" i="69"/>
  <c r="DI383" i="69"/>
  <c r="DI380" i="69"/>
  <c r="DI379" i="69"/>
  <c r="DI378" i="69"/>
  <c r="DI376" i="69"/>
  <c r="DI374" i="69"/>
  <c r="DI373" i="69" s="1"/>
  <c r="DI365" i="69"/>
  <c r="DI364" i="69" s="1"/>
  <c r="DI363" i="69"/>
  <c r="DI302" i="69"/>
  <c r="DI298" i="69"/>
  <c r="DI296" i="69"/>
  <c r="DI295" i="69" s="1"/>
  <c r="DI294" i="69" s="1"/>
  <c r="DI293" i="69" s="1"/>
  <c r="DI290" i="69"/>
  <c r="DI287" i="69"/>
  <c r="DI285" i="69"/>
  <c r="DI284" i="69" s="1"/>
  <c r="DI275" i="69"/>
  <c r="DI274" i="69" s="1"/>
  <c r="DI273" i="69" s="1"/>
  <c r="DI269" i="69"/>
  <c r="DI268" i="69" s="1"/>
  <c r="DI267" i="69"/>
  <c r="DI266" i="69"/>
  <c r="DI265" i="69"/>
  <c r="DI263" i="69"/>
  <c r="DI262" i="69"/>
  <c r="DI261" i="69"/>
  <c r="DI244" i="69"/>
  <c r="DI243" i="69" s="1"/>
  <c r="DI237" i="69"/>
  <c r="DI236" i="69"/>
  <c r="DI234" i="69"/>
  <c r="DI228" i="69"/>
  <c r="DI224" i="69"/>
  <c r="DI222" i="69"/>
  <c r="DI221" i="69" s="1"/>
  <c r="DI219" i="69"/>
  <c r="DI217" i="69"/>
  <c r="DI216" i="69" s="1"/>
  <c r="DI213" i="69"/>
  <c r="DI211" i="69"/>
  <c r="DI210" i="69" s="1"/>
  <c r="DI208" i="69"/>
  <c r="DI204" i="69"/>
  <c r="DI201" i="69" s="1"/>
  <c r="DI203" i="69"/>
  <c r="DI200" i="69"/>
  <c r="DI199" i="69"/>
  <c r="DI197" i="69"/>
  <c r="DI195" i="69"/>
  <c r="DI194" i="69"/>
  <c r="DI192" i="69"/>
  <c r="DI191" i="69"/>
  <c r="DI189" i="69"/>
  <c r="DI188" i="69"/>
  <c r="DI187" i="69"/>
  <c r="DI184" i="69"/>
  <c r="DI183" i="69"/>
  <c r="DI182" i="69"/>
  <c r="DI180" i="69"/>
  <c r="DI178" i="69"/>
  <c r="DI177" i="69" s="1"/>
  <c r="DI168" i="69"/>
  <c r="DI166" i="69"/>
  <c r="DI165" i="69" s="1"/>
  <c r="DI159" i="69"/>
  <c r="DI157" i="69"/>
  <c r="DI156" i="69" s="1"/>
  <c r="DI155" i="69"/>
  <c r="DI151" i="69"/>
  <c r="DI149" i="69"/>
  <c r="DI145" i="69"/>
  <c r="DI144" i="69" s="1"/>
  <c r="DI143" i="69"/>
  <c r="DI142" i="69"/>
  <c r="DI141" i="69"/>
  <c r="DI140" i="69"/>
  <c r="DI139" i="69"/>
  <c r="DI125" i="69"/>
  <c r="DI124" i="69" s="1"/>
  <c r="DI123" i="69" s="1"/>
  <c r="DI122" i="69" s="1"/>
  <c r="DI112" i="69"/>
  <c r="DI111" i="69" s="1"/>
  <c r="DI105" i="69"/>
  <c r="DI103" i="69"/>
  <c r="DI100" i="69"/>
  <c r="DI99" i="69" s="1"/>
  <c r="DI98" i="69"/>
  <c r="DI96" i="69"/>
  <c r="DI95" i="69" s="1"/>
  <c r="DI94" i="69"/>
  <c r="DI93" i="69"/>
  <c r="DI92" i="69"/>
  <c r="DI91" i="69"/>
  <c r="DI88" i="69"/>
  <c r="DI82" i="69"/>
  <c r="DI81" i="69"/>
  <c r="DI71" i="69"/>
  <c r="DI70" i="69" s="1"/>
  <c r="DI69" i="69" s="1"/>
  <c r="DI68" i="69" s="1"/>
  <c r="DI65" i="69"/>
  <c r="DI64" i="69"/>
  <c r="DI63" i="69"/>
  <c r="DI62" i="69"/>
  <c r="DI61" i="69"/>
  <c r="DI60" i="69"/>
  <c r="DI59" i="69"/>
  <c r="DI58" i="69"/>
  <c r="DI56" i="69"/>
  <c r="DI55" i="69"/>
  <c r="DI54" i="69"/>
  <c r="DI45" i="69"/>
  <c r="DI44" i="69" s="1"/>
  <c r="DI43" i="69" s="1"/>
  <c r="DI42" i="69"/>
  <c r="DI41" i="69"/>
  <c r="DI40" i="69"/>
  <c r="DI39" i="69"/>
  <c r="DI38" i="69"/>
  <c r="DI36" i="69"/>
  <c r="DI35" i="69"/>
  <c r="DI34" i="69"/>
  <c r="DI33" i="69"/>
  <c r="DI32" i="69"/>
  <c r="DI31" i="69"/>
  <c r="DI30" i="69"/>
  <c r="DI29" i="69"/>
  <c r="DI28" i="69"/>
  <c r="DI27" i="69"/>
  <c r="DI25" i="69"/>
  <c r="DI24" i="69"/>
  <c r="DI23" i="69"/>
  <c r="DI22" i="69"/>
  <c r="DI21" i="69"/>
  <c r="DI19" i="69"/>
  <c r="DI18" i="69"/>
  <c r="DI17" i="69"/>
  <c r="CI138" i="63"/>
  <c r="CI137" i="63" s="1"/>
  <c r="CI126" i="63"/>
  <c r="CI125" i="63" s="1"/>
  <c r="CI124" i="63" s="1"/>
  <c r="CI123" i="63" s="1"/>
  <c r="CI121" i="63"/>
  <c r="CI120" i="63"/>
  <c r="CI119" i="63" s="1"/>
  <c r="CI118" i="63"/>
  <c r="CI117" i="63" s="1"/>
  <c r="CI112" i="63"/>
  <c r="CI107" i="63"/>
  <c r="CI106" i="63" s="1"/>
  <c r="CI104" i="63"/>
  <c r="CI101" i="63"/>
  <c r="CI98" i="63"/>
  <c r="CI96" i="63"/>
  <c r="CI94" i="63"/>
  <c r="CI93" i="63" s="1"/>
  <c r="CI92" i="63"/>
  <c r="CI89" i="63" s="1"/>
  <c r="CI91" i="63"/>
  <c r="CI90" i="63"/>
  <c r="CI88" i="63"/>
  <c r="CI87" i="63"/>
  <c r="CI86" i="63"/>
  <c r="CI85" i="63"/>
  <c r="CI84" i="63" s="1"/>
  <c r="CI83" i="63"/>
  <c r="CI82" i="63"/>
  <c r="CI81" i="63"/>
  <c r="CI77" i="63"/>
  <c r="CI73" i="63"/>
  <c r="CI72" i="63" s="1"/>
  <c r="CI70" i="63"/>
  <c r="CI69" i="63" s="1"/>
  <c r="CI68" i="63"/>
  <c r="CI67" i="63" s="1"/>
  <c r="CI63" i="63"/>
  <c r="CI59" i="63"/>
  <c r="CI55" i="63"/>
  <c r="CI51" i="63"/>
  <c r="CI49" i="63"/>
  <c r="CI48" i="63" s="1"/>
  <c r="CI46" i="63"/>
  <c r="CI43" i="63"/>
  <c r="CI41" i="63"/>
  <c r="CI40" i="63"/>
  <c r="CI39" i="63" s="1"/>
  <c r="CI38" i="63"/>
  <c r="CI36" i="63" s="1"/>
  <c r="CI35" i="63"/>
  <c r="CI34" i="63" s="1"/>
  <c r="CI33" i="63"/>
  <c r="CI32" i="63"/>
  <c r="CI30" i="63"/>
  <c r="CI29" i="63" s="1"/>
  <c r="CG137" i="63"/>
  <c r="CG121" i="63"/>
  <c r="CG119" i="63"/>
  <c r="CG117" i="63"/>
  <c r="CG112" i="63"/>
  <c r="CG107" i="63"/>
  <c r="CG104" i="63"/>
  <c r="CG101" i="63"/>
  <c r="CG98" i="63"/>
  <c r="CG96" i="63"/>
  <c r="CG89" i="63"/>
  <c r="CG84" i="63"/>
  <c r="CG77" i="63"/>
  <c r="CG67" i="63"/>
  <c r="CG63" i="63"/>
  <c r="CG59" i="63"/>
  <c r="CG55" i="63"/>
  <c r="CG51" i="63"/>
  <c r="CG48" i="63"/>
  <c r="CG46" i="63"/>
  <c r="CG43" i="63"/>
  <c r="CG41" i="63"/>
  <c r="CG36" i="63"/>
  <c r="CG34" i="63"/>
  <c r="DJ359" i="69"/>
  <c r="DL359" i="69" s="1"/>
  <c r="DJ362" i="69"/>
  <c r="DL362" i="69" s="1"/>
  <c r="DJ301" i="69"/>
  <c r="DL301" i="69" s="1"/>
  <c r="DJ259" i="69"/>
  <c r="DJ242" i="69"/>
  <c r="DL242" i="69" s="1"/>
  <c r="DJ235" i="69"/>
  <c r="DJ233" i="69"/>
  <c r="DJ227" i="69"/>
  <c r="DL227" i="69" s="1"/>
  <c r="DJ223" i="69"/>
  <c r="DJ221" i="69"/>
  <c r="DJ218" i="69"/>
  <c r="DJ216" i="69"/>
  <c r="DJ138" i="69"/>
  <c r="DJ136" i="69"/>
  <c r="DL136" i="69" s="1"/>
  <c r="DJ134" i="69"/>
  <c r="DJ132" i="69"/>
  <c r="DJ124" i="69"/>
  <c r="DL124" i="69" s="1"/>
  <c r="DJ111" i="69"/>
  <c r="DJ104" i="69"/>
  <c r="DJ16" i="69"/>
  <c r="DI403" i="69"/>
  <c r="DI396" i="69" s="1"/>
  <c r="DH404" i="69"/>
  <c r="DH402" i="69"/>
  <c r="DI399" i="69"/>
  <c r="DI394" i="69" s="1"/>
  <c r="DH400" i="69"/>
  <c r="DI390" i="69"/>
  <c r="DH391" i="69"/>
  <c r="DI388" i="69"/>
  <c r="DH389" i="69"/>
  <c r="DH387" i="69"/>
  <c r="DH385" i="69"/>
  <c r="DH384" i="69"/>
  <c r="DH383" i="69"/>
  <c r="DH380" i="69"/>
  <c r="DH379" i="69"/>
  <c r="DH378" i="69"/>
  <c r="DI375" i="69"/>
  <c r="DH376" i="69"/>
  <c r="DH374" i="69"/>
  <c r="DH369" i="69"/>
  <c r="DH368" i="69"/>
  <c r="DH365" i="69"/>
  <c r="DI362" i="69"/>
  <c r="DI358" i="69" s="1"/>
  <c r="DH363" i="69"/>
  <c r="DI301" i="69"/>
  <c r="DI300" i="69" s="1"/>
  <c r="DI299" i="69" s="1"/>
  <c r="DI297" i="69" s="1"/>
  <c r="DH296" i="69"/>
  <c r="DI289" i="69"/>
  <c r="DI288" i="69" s="1"/>
  <c r="DH290" i="69"/>
  <c r="DI286" i="69"/>
  <c r="DH287" i="69"/>
  <c r="DH285" i="69"/>
  <c r="DH275" i="69"/>
  <c r="DH272" i="69"/>
  <c r="DH271" i="69"/>
  <c r="DH269" i="69"/>
  <c r="DH267" i="69"/>
  <c r="DH266" i="69"/>
  <c r="DH265" i="69"/>
  <c r="DH263" i="69"/>
  <c r="DH262" i="69"/>
  <c r="DH261" i="69"/>
  <c r="DH260" i="69"/>
  <c r="DH244" i="69"/>
  <c r="DH237" i="69"/>
  <c r="DH236" i="69"/>
  <c r="DI233" i="69"/>
  <c r="DH234" i="69"/>
  <c r="DI227" i="69"/>
  <c r="DI226" i="69" s="1"/>
  <c r="DI225" i="69" s="1"/>
  <c r="DH228" i="69"/>
  <c r="DI223" i="69"/>
  <c r="DH224" i="69"/>
  <c r="DH222" i="69"/>
  <c r="DI218" i="69"/>
  <c r="DH219" i="69"/>
  <c r="DH217" i="69"/>
  <c r="DH213" i="69"/>
  <c r="DH211" i="69"/>
  <c r="DI207" i="69"/>
  <c r="DH208" i="69"/>
  <c r="DH204" i="69"/>
  <c r="DH203" i="69"/>
  <c r="DH200" i="69"/>
  <c r="DH199" i="69"/>
  <c r="DH197" i="69"/>
  <c r="DH195" i="69"/>
  <c r="DH194" i="69"/>
  <c r="DH192" i="69"/>
  <c r="DH191" i="69"/>
  <c r="DH189" i="69"/>
  <c r="DH188" i="69"/>
  <c r="DH187" i="69"/>
  <c r="DH184" i="69"/>
  <c r="DH183" i="69"/>
  <c r="DH182" i="69"/>
  <c r="DI179" i="69"/>
  <c r="DH180" i="69"/>
  <c r="DH178" i="69"/>
  <c r="DI167" i="69"/>
  <c r="DI162" i="69" s="1"/>
  <c r="DH168" i="69"/>
  <c r="DH166" i="69"/>
  <c r="DI158" i="69"/>
  <c r="DH159" i="69"/>
  <c r="DH157" i="69"/>
  <c r="DI154" i="69"/>
  <c r="DH155" i="69"/>
  <c r="DH151" i="69"/>
  <c r="DI148" i="69"/>
  <c r="DI147" i="69" s="1"/>
  <c r="DH149" i="69"/>
  <c r="DH145" i="69"/>
  <c r="DH143" i="69"/>
  <c r="DH142" i="69"/>
  <c r="DH141" i="69"/>
  <c r="DH140" i="69"/>
  <c r="DH139" i="69"/>
  <c r="DH137" i="69"/>
  <c r="DI136" i="69"/>
  <c r="DI129" i="69" s="1"/>
  <c r="DH135" i="69"/>
  <c r="DI134" i="69"/>
  <c r="DH133" i="69"/>
  <c r="DI132" i="69"/>
  <c r="DH125" i="69"/>
  <c r="DH112" i="69"/>
  <c r="DH105" i="69"/>
  <c r="DH103" i="69"/>
  <c r="DH100" i="69"/>
  <c r="DI97" i="69"/>
  <c r="DH98" i="69"/>
  <c r="DH96" i="69"/>
  <c r="DH94" i="69"/>
  <c r="DH93" i="69"/>
  <c r="DH92" i="69"/>
  <c r="DH91" i="69"/>
  <c r="DH88" i="69"/>
  <c r="DI87" i="69"/>
  <c r="DI86" i="69" s="1"/>
  <c r="DH82" i="69"/>
  <c r="DI80" i="69"/>
  <c r="DI79" i="69" s="1"/>
  <c r="DI78" i="69" s="1"/>
  <c r="DI76" i="69" s="1"/>
  <c r="DH81" i="69"/>
  <c r="DH71" i="69"/>
  <c r="DH65" i="69"/>
  <c r="DH64" i="69"/>
  <c r="DH63" i="69"/>
  <c r="DH62" i="69"/>
  <c r="DH61" i="69"/>
  <c r="DH60" i="69"/>
  <c r="DH59" i="69"/>
  <c r="DH58" i="69"/>
  <c r="DH56" i="69"/>
  <c r="DH55" i="69"/>
  <c r="DH54" i="69"/>
  <c r="DH52" i="69"/>
  <c r="DH51" i="69"/>
  <c r="DI50" i="69"/>
  <c r="DH45" i="69"/>
  <c r="DH42" i="69"/>
  <c r="DH41" i="69"/>
  <c r="DH40" i="69"/>
  <c r="DH39" i="69"/>
  <c r="DH38" i="69"/>
  <c r="DH36" i="69"/>
  <c r="DH35" i="69"/>
  <c r="DH34" i="69"/>
  <c r="DH33" i="69"/>
  <c r="DH32" i="69"/>
  <c r="DH31" i="69"/>
  <c r="DH30" i="69"/>
  <c r="DH29" i="69"/>
  <c r="DH28" i="69"/>
  <c r="DH27" i="69"/>
  <c r="DH25" i="69"/>
  <c r="DH24" i="69"/>
  <c r="DH23" i="69"/>
  <c r="DH22" i="69"/>
  <c r="DH21" i="69"/>
  <c r="DH19" i="69"/>
  <c r="DH18" i="69"/>
  <c r="DH17" i="69"/>
  <c r="DG403" i="69"/>
  <c r="DG396" i="69" s="1"/>
  <c r="DG401" i="69"/>
  <c r="DG399" i="69"/>
  <c r="DG394" i="69" s="1"/>
  <c r="DG390" i="69"/>
  <c r="DG388" i="69"/>
  <c r="DG386" i="69"/>
  <c r="DG382" i="69"/>
  <c r="DG377" i="69"/>
  <c r="DG375" i="69"/>
  <c r="DG373" i="69"/>
  <c r="DG364" i="69"/>
  <c r="DG362" i="69"/>
  <c r="DG301" i="69"/>
  <c r="DG300" i="69" s="1"/>
  <c r="DG295" i="69"/>
  <c r="DG294" i="69" s="1"/>
  <c r="DG289" i="69"/>
  <c r="DG288" i="69" s="1"/>
  <c r="DG286" i="69"/>
  <c r="DG284" i="69"/>
  <c r="DG274" i="69"/>
  <c r="DG273" i="69" s="1"/>
  <c r="DG264" i="69"/>
  <c r="DG259" i="69"/>
  <c r="DG235" i="69"/>
  <c r="DG233" i="69"/>
  <c r="DG227" i="69"/>
  <c r="DG226" i="69" s="1"/>
  <c r="DG223" i="69"/>
  <c r="DG221" i="69"/>
  <c r="DG218" i="69"/>
  <c r="DG216" i="69"/>
  <c r="DG210" i="69"/>
  <c r="DG207" i="69"/>
  <c r="DG201" i="69"/>
  <c r="DG196" i="69"/>
  <c r="DG190" i="69"/>
  <c r="DG186" i="69"/>
  <c r="DG181" i="69"/>
  <c r="DG179" i="69"/>
  <c r="DG177" i="69"/>
  <c r="DG167" i="69"/>
  <c r="DG165" i="69"/>
  <c r="DG158" i="69"/>
  <c r="DG156" i="69"/>
  <c r="DG154" i="69"/>
  <c r="DG148" i="69"/>
  <c r="DG144" i="69"/>
  <c r="DG138" i="69"/>
  <c r="DG136" i="69"/>
  <c r="DG134" i="69"/>
  <c r="DG132" i="69"/>
  <c r="DG124" i="69"/>
  <c r="DG111" i="69"/>
  <c r="DG104" i="69"/>
  <c r="DG102" i="69"/>
  <c r="DG99" i="69"/>
  <c r="DG97" i="69"/>
  <c r="DG95" i="69"/>
  <c r="DG90" i="69"/>
  <c r="DG87" i="69"/>
  <c r="DG86" i="69" s="1"/>
  <c r="DG80" i="69"/>
  <c r="DG79" i="69" s="1"/>
  <c r="DG78" i="69" s="1"/>
  <c r="DG70" i="69"/>
  <c r="DG53" i="69"/>
  <c r="DG50" i="69"/>
  <c r="DG44" i="69"/>
  <c r="DG37" i="69"/>
  <c r="DG26" i="69"/>
  <c r="DG20" i="69"/>
  <c r="DG16" i="69"/>
  <c r="DL104" i="69" l="1"/>
  <c r="DM104" i="69"/>
  <c r="DE134" i="69"/>
  <c r="DL134" i="69"/>
  <c r="DE218" i="69"/>
  <c r="DL218" i="69"/>
  <c r="DE233" i="69"/>
  <c r="DL233" i="69"/>
  <c r="DE111" i="69"/>
  <c r="DL111" i="69"/>
  <c r="DE221" i="69"/>
  <c r="DL221" i="69"/>
  <c r="DE235" i="69"/>
  <c r="DL235" i="69"/>
  <c r="DE138" i="69"/>
  <c r="DL138" i="69"/>
  <c r="DE223" i="69"/>
  <c r="DL223" i="69"/>
  <c r="DE16" i="69"/>
  <c r="DL16" i="69"/>
  <c r="DE132" i="69"/>
  <c r="DL132" i="69"/>
  <c r="DE216" i="69"/>
  <c r="DL216" i="69"/>
  <c r="DE259" i="69"/>
  <c r="DL259" i="69"/>
  <c r="CI71" i="63"/>
  <c r="DJ226" i="69"/>
  <c r="DL226" i="69" s="1"/>
  <c r="DE227" i="69"/>
  <c r="DJ101" i="69"/>
  <c r="DE104" i="69"/>
  <c r="DJ300" i="69"/>
  <c r="DL300" i="69" s="1"/>
  <c r="DE301" i="69"/>
  <c r="DJ129" i="69"/>
  <c r="DL129" i="69" s="1"/>
  <c r="DE136" i="69"/>
  <c r="DJ358" i="69"/>
  <c r="DL358" i="69" s="1"/>
  <c r="DE362" i="69"/>
  <c r="DI382" i="69"/>
  <c r="DJ123" i="69"/>
  <c r="DL123" i="69" s="1"/>
  <c r="DE124" i="69"/>
  <c r="DE359" i="69"/>
  <c r="DJ238" i="69"/>
  <c r="DL238" i="69" s="1"/>
  <c r="DE242" i="69"/>
  <c r="CI80" i="63"/>
  <c r="CI79" i="63" s="1"/>
  <c r="CG71" i="63"/>
  <c r="CG79" i="63"/>
  <c r="CG106" i="63"/>
  <c r="CG128" i="63"/>
  <c r="CG28" i="63"/>
  <c r="CI128" i="63"/>
  <c r="CI127" i="63" s="1"/>
  <c r="DI53" i="69"/>
  <c r="DG107" i="69"/>
  <c r="DI57" i="69"/>
  <c r="DG299" i="69"/>
  <c r="DG297" i="69" s="1"/>
  <c r="DJ110" i="69"/>
  <c r="DL110" i="69" s="1"/>
  <c r="DJ107" i="69"/>
  <c r="DL107" i="69" s="1"/>
  <c r="DI107" i="69"/>
  <c r="DI106" i="69" s="1"/>
  <c r="DG110" i="69"/>
  <c r="DI16" i="69"/>
  <c r="DI20" i="69"/>
  <c r="DI26" i="69"/>
  <c r="DI138" i="69"/>
  <c r="DI131" i="69" s="1"/>
  <c r="DI130" i="69" s="1"/>
  <c r="DI127" i="69" s="1"/>
  <c r="DI186" i="69"/>
  <c r="DI196" i="69"/>
  <c r="DI259" i="69"/>
  <c r="DG164" i="69"/>
  <c r="DG163" i="69" s="1"/>
  <c r="DI215" i="69"/>
  <c r="DJ220" i="69"/>
  <c r="DI90" i="69"/>
  <c r="DI89" i="69" s="1"/>
  <c r="CG111" i="63"/>
  <c r="CG50" i="63"/>
  <c r="CG95" i="63"/>
  <c r="CI50" i="63"/>
  <c r="CI31" i="63"/>
  <c r="CI28" i="63" s="1"/>
  <c r="CI95" i="63"/>
  <c r="DJ215" i="69"/>
  <c r="DG162" i="69"/>
  <c r="DI292" i="69"/>
  <c r="DI291" i="69"/>
  <c r="DI281" i="69"/>
  <c r="DG281" i="69"/>
  <c r="DI37" i="69"/>
  <c r="DI242" i="69"/>
  <c r="DI238" i="69" s="1"/>
  <c r="DI181" i="69"/>
  <c r="DI176" i="69" s="1"/>
  <c r="DI190" i="69"/>
  <c r="DI264" i="69"/>
  <c r="DI361" i="69"/>
  <c r="DI360" i="69" s="1"/>
  <c r="DI357" i="69" s="1"/>
  <c r="DI377" i="69"/>
  <c r="DI370" i="69" s="1"/>
  <c r="DJ258" i="69"/>
  <c r="DL258" i="69" s="1"/>
  <c r="DG215" i="69"/>
  <c r="DI359" i="69"/>
  <c r="DG147" i="69"/>
  <c r="DG220" i="69"/>
  <c r="DI381" i="69"/>
  <c r="DG101" i="69"/>
  <c r="DG153" i="69"/>
  <c r="DG225" i="69"/>
  <c r="DG129" i="69"/>
  <c r="DG206" i="69"/>
  <c r="DG205" i="69" s="1"/>
  <c r="DI164" i="69"/>
  <c r="DI163" i="69" s="1"/>
  <c r="DI160" i="69" s="1"/>
  <c r="DI235" i="69"/>
  <c r="DI232" i="69" s="1"/>
  <c r="DI231" i="69" s="1"/>
  <c r="DI283" i="69"/>
  <c r="DI282" i="69" s="1"/>
  <c r="DI280" i="69" s="1"/>
  <c r="DI398" i="69"/>
  <c r="DI397" i="69" s="1"/>
  <c r="DI393" i="69" s="1"/>
  <c r="DI392" i="69" s="1"/>
  <c r="DG131" i="69"/>
  <c r="DI206" i="69"/>
  <c r="DI205" i="69" s="1"/>
  <c r="DI220" i="69"/>
  <c r="DJ361" i="69"/>
  <c r="DL361" i="69" s="1"/>
  <c r="DJ232" i="69"/>
  <c r="DL232" i="69" s="1"/>
  <c r="CI111" i="63"/>
  <c r="CI109" i="63" s="1"/>
  <c r="DG15" i="69"/>
  <c r="DG43" i="69"/>
  <c r="DG69" i="69"/>
  <c r="DG123" i="69"/>
  <c r="DG161" i="69"/>
  <c r="DG283" i="69"/>
  <c r="DG359" i="69"/>
  <c r="DG372" i="69"/>
  <c r="DG381" i="69"/>
  <c r="DG49" i="69"/>
  <c r="DG47" i="69" s="1"/>
  <c r="DG358" i="69"/>
  <c r="DG89" i="69"/>
  <c r="DG232" i="69"/>
  <c r="DG242" i="69"/>
  <c r="DG238" i="69" s="1"/>
  <c r="DG293" i="69"/>
  <c r="DG361" i="69"/>
  <c r="DG395" i="69"/>
  <c r="DJ15" i="69"/>
  <c r="DL15" i="69" s="1"/>
  <c r="DJ131" i="69"/>
  <c r="DL131" i="69" s="1"/>
  <c r="DI110" i="69"/>
  <c r="DI109" i="69" s="1"/>
  <c r="DI108" i="69" s="1"/>
  <c r="DI153" i="69"/>
  <c r="DI152" i="69" s="1"/>
  <c r="DI150" i="69" s="1"/>
  <c r="DI66" i="69"/>
  <c r="DI67" i="69"/>
  <c r="DI161" i="69"/>
  <c r="DG176" i="69"/>
  <c r="DG258" i="69"/>
  <c r="DG398" i="69"/>
  <c r="DG76" i="69"/>
  <c r="DG77" i="69"/>
  <c r="DG185" i="69"/>
  <c r="DE215" i="69" l="1"/>
  <c r="DL215" i="69"/>
  <c r="DM101" i="69"/>
  <c r="DM85" i="69" s="1"/>
  <c r="DL101" i="69"/>
  <c r="DE220" i="69"/>
  <c r="DL220" i="69"/>
  <c r="DJ106" i="69"/>
  <c r="DE107" i="69"/>
  <c r="DJ122" i="69"/>
  <c r="DE123" i="69"/>
  <c r="DJ299" i="69"/>
  <c r="DL299" i="69" s="1"/>
  <c r="DE300" i="69"/>
  <c r="DJ225" i="69"/>
  <c r="DE226" i="69"/>
  <c r="DJ14" i="69"/>
  <c r="DJ12" i="69" s="1"/>
  <c r="DE15" i="69"/>
  <c r="DJ130" i="69"/>
  <c r="DJ128" i="69" s="1"/>
  <c r="DL128" i="69" s="1"/>
  <c r="DE131" i="69"/>
  <c r="DJ109" i="69"/>
  <c r="DL109" i="69" s="1"/>
  <c r="DE110" i="69"/>
  <c r="DE358" i="69"/>
  <c r="DJ85" i="69"/>
  <c r="DL85" i="69" s="1"/>
  <c r="DE101" i="69"/>
  <c r="DJ360" i="69"/>
  <c r="DL360" i="69" s="1"/>
  <c r="DE361" i="69"/>
  <c r="DJ231" i="69"/>
  <c r="DE232" i="69"/>
  <c r="DE129" i="69"/>
  <c r="DE238" i="69"/>
  <c r="DJ257" i="69"/>
  <c r="DE258" i="69"/>
  <c r="CG109" i="63"/>
  <c r="CG127" i="63"/>
  <c r="CG27" i="63"/>
  <c r="DI49" i="69"/>
  <c r="DI47" i="69" s="1"/>
  <c r="DI185" i="69"/>
  <c r="DI175" i="69" s="1"/>
  <c r="DI173" i="69" s="1"/>
  <c r="DG130" i="69"/>
  <c r="DG127" i="69" s="1"/>
  <c r="DJ214" i="69"/>
  <c r="DL214" i="69" s="1"/>
  <c r="DI15" i="69"/>
  <c r="DI14" i="69" s="1"/>
  <c r="DI13" i="69" s="1"/>
  <c r="DI214" i="69"/>
  <c r="DI212" i="69" s="1"/>
  <c r="DI258" i="69"/>
  <c r="DI257" i="69" s="1"/>
  <c r="DI255" i="69" s="1"/>
  <c r="DG109" i="69"/>
  <c r="DG108" i="69" s="1"/>
  <c r="DG48" i="69"/>
  <c r="DI372" i="69"/>
  <c r="DI371" i="69" s="1"/>
  <c r="DI367" i="69" s="1"/>
  <c r="DI366" i="69" s="1"/>
  <c r="CI27" i="63"/>
  <c r="CI26" i="63" s="1"/>
  <c r="DI128" i="69"/>
  <c r="DI229" i="69"/>
  <c r="DG214" i="69"/>
  <c r="DG152" i="69"/>
  <c r="DG397" i="69"/>
  <c r="DG292" i="69"/>
  <c r="DG291" i="69"/>
  <c r="DG282" i="69"/>
  <c r="DG122" i="69"/>
  <c r="DG371" i="69"/>
  <c r="DG370" i="69" s="1"/>
  <c r="DG46" i="69"/>
  <c r="DG360" i="69"/>
  <c r="DG231" i="69"/>
  <c r="DG160" i="69"/>
  <c r="DG257" i="69"/>
  <c r="DG256" i="69" s="1"/>
  <c r="DG85" i="69"/>
  <c r="DG14" i="69"/>
  <c r="DG13" i="69" s="1"/>
  <c r="DJ13" i="69"/>
  <c r="DL13" i="69" s="1"/>
  <c r="DG106" i="69"/>
  <c r="DG68" i="69"/>
  <c r="DG175" i="69"/>
  <c r="DJ127" i="69" l="1"/>
  <c r="DE127" i="69" s="1"/>
  <c r="DM84" i="69"/>
  <c r="DM83" i="69"/>
  <c r="DE231" i="69"/>
  <c r="DL231" i="69"/>
  <c r="DE122" i="69"/>
  <c r="DL122" i="69"/>
  <c r="DE225" i="69"/>
  <c r="DL225" i="69"/>
  <c r="DL127" i="69"/>
  <c r="DJ256" i="69"/>
  <c r="DL257" i="69"/>
  <c r="DE130" i="69"/>
  <c r="DL130" i="69"/>
  <c r="DE106" i="69"/>
  <c r="DL106" i="69"/>
  <c r="DE12" i="69"/>
  <c r="DL12" i="69"/>
  <c r="DE14" i="69"/>
  <c r="DL14" i="69"/>
  <c r="DJ229" i="69"/>
  <c r="DE13" i="69"/>
  <c r="DE128" i="69"/>
  <c r="DJ212" i="69"/>
  <c r="DE214" i="69"/>
  <c r="DJ230" i="69"/>
  <c r="DE85" i="69"/>
  <c r="DJ84" i="69"/>
  <c r="DL84" i="69" s="1"/>
  <c r="DJ83" i="69"/>
  <c r="DJ108" i="69"/>
  <c r="DL108" i="69" s="1"/>
  <c r="DE109" i="69"/>
  <c r="DJ357" i="69"/>
  <c r="DE360" i="69"/>
  <c r="DJ297" i="69"/>
  <c r="DE299" i="69"/>
  <c r="DJ255" i="69"/>
  <c r="DL255" i="69" s="1"/>
  <c r="DE257" i="69"/>
  <c r="CG26" i="63"/>
  <c r="DG255" i="69"/>
  <c r="DG128" i="69"/>
  <c r="DG367" i="69"/>
  <c r="DG366" i="69" s="1"/>
  <c r="DI12" i="69"/>
  <c r="DI48" i="69"/>
  <c r="DI46" i="69"/>
  <c r="DI126" i="69"/>
  <c r="DG212" i="69"/>
  <c r="DG150" i="69"/>
  <c r="DG357" i="69"/>
  <c r="DG230" i="69"/>
  <c r="DG229" i="69"/>
  <c r="DG12" i="69"/>
  <c r="DG67" i="69"/>
  <c r="DG66" i="69"/>
  <c r="DG83" i="69"/>
  <c r="DG84" i="69"/>
  <c r="DG280" i="69"/>
  <c r="DG393" i="69"/>
  <c r="DG173" i="69"/>
  <c r="DG174" i="69"/>
  <c r="DE357" i="69" l="1"/>
  <c r="DL357" i="69"/>
  <c r="DE212" i="69"/>
  <c r="DL212" i="69"/>
  <c r="DM11" i="69"/>
  <c r="DE297" i="69"/>
  <c r="DL297" i="69"/>
  <c r="DE83" i="69"/>
  <c r="DL83" i="69"/>
  <c r="DM256" i="69"/>
  <c r="DL256" i="69"/>
  <c r="DE256" i="69"/>
  <c r="DJ11" i="69"/>
  <c r="DE229" i="69"/>
  <c r="DL229" i="69"/>
  <c r="DM230" i="69"/>
  <c r="DL230" i="69"/>
  <c r="DE230" i="69"/>
  <c r="DE84" i="69"/>
  <c r="DE108" i="69"/>
  <c r="DE255" i="69"/>
  <c r="DJ126" i="69"/>
  <c r="DG126" i="69"/>
  <c r="DG392" i="69"/>
  <c r="DG11" i="69"/>
  <c r="DM9" i="69" l="1"/>
  <c r="DE11" i="69"/>
  <c r="DL11" i="69"/>
  <c r="DJ9" i="69"/>
  <c r="DL9" i="69" s="1"/>
  <c r="DL126" i="69"/>
  <c r="DE9" i="69"/>
  <c r="DE126" i="69"/>
  <c r="DG9" i="69"/>
  <c r="CX290" i="69" l="1"/>
  <c r="CX289" i="69" s="1"/>
  <c r="CX288" i="69" s="1"/>
  <c r="CW290" i="69"/>
  <c r="DA289" i="69"/>
  <c r="DA288" i="69" s="1"/>
  <c r="CZ289" i="69"/>
  <c r="CZ288" i="69" s="1"/>
  <c r="DF289" i="69"/>
  <c r="DH289" i="69" s="1"/>
  <c r="CY289" i="69"/>
  <c r="CY288" i="69" s="1"/>
  <c r="CV289" i="69"/>
  <c r="CV288" i="69" s="1"/>
  <c r="CU289" i="69"/>
  <c r="CU288" i="69" s="1"/>
  <c r="CT289" i="69"/>
  <c r="CT288" i="69" s="1"/>
  <c r="CR289" i="69"/>
  <c r="CR288" i="69" s="1"/>
  <c r="CQ289" i="69"/>
  <c r="CQ288" i="69" s="1"/>
  <c r="CP289" i="69"/>
  <c r="CP288" i="69" s="1"/>
  <c r="CO289" i="69"/>
  <c r="CO288" i="69" s="1"/>
  <c r="CN289" i="69"/>
  <c r="CN288" i="69" s="1"/>
  <c r="CM289" i="69"/>
  <c r="CM288" i="69" s="1"/>
  <c r="CL289" i="69"/>
  <c r="CL288" i="69" s="1"/>
  <c r="CK289" i="69"/>
  <c r="CK288" i="69" s="1"/>
  <c r="CJ289" i="69"/>
  <c r="CJ288" i="69" s="1"/>
  <c r="CI289" i="69"/>
  <c r="CI288" i="69" s="1"/>
  <c r="CH289" i="69"/>
  <c r="CH288" i="69" s="1"/>
  <c r="CG289" i="69"/>
  <c r="CG288" i="69" s="1"/>
  <c r="CF289" i="69"/>
  <c r="CF288" i="69" s="1"/>
  <c r="CE289" i="69"/>
  <c r="CE288" i="69" s="1"/>
  <c r="CD289" i="69"/>
  <c r="CD288" i="69" s="1"/>
  <c r="CC289" i="69"/>
  <c r="CC288" i="69" s="1"/>
  <c r="CB289" i="69"/>
  <c r="CB288" i="69" s="1"/>
  <c r="CA289" i="69"/>
  <c r="CA288" i="69" s="1"/>
  <c r="BZ289" i="69"/>
  <c r="BZ288" i="69" s="1"/>
  <c r="DF288" i="69" l="1"/>
  <c r="DH288" i="69" s="1"/>
  <c r="CS288" i="69"/>
  <c r="CW288" i="69"/>
  <c r="CS289" i="69"/>
  <c r="CW289" i="69"/>
  <c r="BZ274" i="69" l="1"/>
  <c r="BZ273" i="69" s="1"/>
  <c r="CE274" i="69"/>
  <c r="CE273" i="69" s="1"/>
  <c r="CV274" i="69"/>
  <c r="CV273" i="69" s="1"/>
  <c r="CU274" i="69"/>
  <c r="CU273" i="69" s="1"/>
  <c r="BY31" i="63" l="1"/>
  <c r="BY34" i="63"/>
  <c r="BY36" i="63"/>
  <c r="BY39" i="63"/>
  <c r="BY41" i="63"/>
  <c r="BY43" i="63"/>
  <c r="BY46" i="63"/>
  <c r="BY48" i="63"/>
  <c r="BY51" i="63"/>
  <c r="BY55" i="63"/>
  <c r="BY59" i="63"/>
  <c r="BY63" i="63"/>
  <c r="BY67" i="63"/>
  <c r="BY69" i="63"/>
  <c r="BY72" i="63"/>
  <c r="BY77" i="63"/>
  <c r="BY80" i="63"/>
  <c r="BY84" i="63"/>
  <c r="BY89" i="63"/>
  <c r="BY93" i="63"/>
  <c r="BY96" i="63"/>
  <c r="BY98" i="63"/>
  <c r="BY101" i="63"/>
  <c r="BY104" i="63"/>
  <c r="BY107" i="63"/>
  <c r="BY112" i="63"/>
  <c r="BY117" i="63"/>
  <c r="BY119" i="63"/>
  <c r="BY121" i="63"/>
  <c r="BX118" i="63"/>
  <c r="BW118" i="63"/>
  <c r="CA117" i="63"/>
  <c r="BZ117" i="63"/>
  <c r="CF117" i="63"/>
  <c r="CH117" i="63" s="1"/>
  <c r="BV117" i="63"/>
  <c r="BU117" i="63"/>
  <c r="BT117" i="63"/>
  <c r="BR117" i="63"/>
  <c r="BQ117" i="63"/>
  <c r="BP117" i="63"/>
  <c r="BM117" i="63"/>
  <c r="BL117" i="63"/>
  <c r="BI117" i="63"/>
  <c r="BK117" i="63" s="1"/>
  <c r="BH117" i="63"/>
  <c r="BF117" i="63"/>
  <c r="BE117" i="63"/>
  <c r="BD117" i="63"/>
  <c r="BC117" i="63"/>
  <c r="AZ117" i="63"/>
  <c r="AY117" i="63"/>
  <c r="AX117" i="63"/>
  <c r="AW117" i="63"/>
  <c r="AV117" i="63"/>
  <c r="AU117" i="63"/>
  <c r="AS117" i="63"/>
  <c r="AR117" i="63"/>
  <c r="AQ117" i="63"/>
  <c r="AP117" i="63"/>
  <c r="AO117" i="63"/>
  <c r="AN117" i="63"/>
  <c r="AM117" i="63"/>
  <c r="AL117" i="63"/>
  <c r="AK117" i="63"/>
  <c r="AJ117" i="63"/>
  <c r="AI117" i="63"/>
  <c r="AH117" i="63"/>
  <c r="AG117" i="63"/>
  <c r="AD117" i="63"/>
  <c r="AC117" i="63"/>
  <c r="AA117" i="63"/>
  <c r="Z117" i="63"/>
  <c r="Y117" i="63"/>
  <c r="X117" i="63"/>
  <c r="W117" i="63"/>
  <c r="V117" i="63"/>
  <c r="U117" i="63"/>
  <c r="S117" i="63"/>
  <c r="R117" i="63"/>
  <c r="Q117" i="63"/>
  <c r="P117" i="63"/>
  <c r="O117" i="63"/>
  <c r="N117" i="63"/>
  <c r="M117" i="63"/>
  <c r="BX138" i="63"/>
  <c r="BX126" i="63"/>
  <c r="BX120" i="63"/>
  <c r="BX94" i="63"/>
  <c r="BX92" i="63"/>
  <c r="BX91" i="63"/>
  <c r="BX90" i="63"/>
  <c r="BX88" i="63"/>
  <c r="BX87" i="63"/>
  <c r="BX86" i="63"/>
  <c r="BX85" i="63"/>
  <c r="BX83" i="63"/>
  <c r="BX82" i="63"/>
  <c r="BX81" i="63"/>
  <c r="BX73" i="63"/>
  <c r="BX70" i="63"/>
  <c r="BX68" i="63"/>
  <c r="BX49" i="63"/>
  <c r="BX40" i="63"/>
  <c r="BX38" i="63"/>
  <c r="BX35" i="63"/>
  <c r="BX33" i="63"/>
  <c r="BX32" i="63"/>
  <c r="BX30" i="63"/>
  <c r="BY106" i="63" l="1"/>
  <c r="BX117" i="63"/>
  <c r="BY71" i="63"/>
  <c r="BY79" i="63"/>
  <c r="BY95" i="63"/>
  <c r="BY50" i="63"/>
  <c r="BY111" i="63"/>
  <c r="T117" i="63"/>
  <c r="BA117" i="63"/>
  <c r="BW117" i="63"/>
  <c r="BG117" i="63"/>
  <c r="AT117" i="63"/>
  <c r="BB117" i="63"/>
  <c r="BS117" i="63"/>
  <c r="BO117" i="63"/>
  <c r="BY109" i="63" l="1"/>
  <c r="BX137" i="63"/>
  <c r="BW138" i="63"/>
  <c r="BY137" i="63"/>
  <c r="BV137" i="63"/>
  <c r="BV128" i="63" s="1"/>
  <c r="BW126" i="63"/>
  <c r="BY125" i="63"/>
  <c r="BX125" i="63"/>
  <c r="BV125" i="63"/>
  <c r="BV124" i="63" s="1"/>
  <c r="BX121" i="63"/>
  <c r="BV121" i="63"/>
  <c r="BW120" i="63"/>
  <c r="BX119" i="63"/>
  <c r="BV119" i="63"/>
  <c r="BV111" i="63" s="1"/>
  <c r="BV109" i="63" s="1"/>
  <c r="BW116" i="63"/>
  <c r="BW115" i="63"/>
  <c r="BW114" i="63"/>
  <c r="BX112" i="63"/>
  <c r="BV112" i="63"/>
  <c r="BW110" i="63"/>
  <c r="BX107" i="63"/>
  <c r="BV107" i="63"/>
  <c r="BX104" i="63"/>
  <c r="BV104" i="63"/>
  <c r="BX101" i="63"/>
  <c r="BV101" i="63"/>
  <c r="BW100" i="63"/>
  <c r="BX98" i="63"/>
  <c r="BV98" i="63"/>
  <c r="BX96" i="63"/>
  <c r="BV96" i="63"/>
  <c r="BX93" i="63"/>
  <c r="BW94" i="63"/>
  <c r="BV93" i="63"/>
  <c r="BX89" i="63"/>
  <c r="BW92" i="63"/>
  <c r="BW91" i="63"/>
  <c r="BW90" i="63"/>
  <c r="BV89" i="63"/>
  <c r="BW88" i="63"/>
  <c r="BW87" i="63"/>
  <c r="BW86" i="63"/>
  <c r="BX84" i="63"/>
  <c r="BW85" i="63"/>
  <c r="BV84" i="63"/>
  <c r="BW83" i="63"/>
  <c r="BW82" i="63"/>
  <c r="BW81" i="63"/>
  <c r="BX80" i="63"/>
  <c r="BV80" i="63"/>
  <c r="BW78" i="63"/>
  <c r="BX77" i="63"/>
  <c r="BV77" i="63"/>
  <c r="BW76" i="63"/>
  <c r="BW75" i="63"/>
  <c r="BW74" i="63"/>
  <c r="BW73" i="63"/>
  <c r="BX72" i="63"/>
  <c r="BV72" i="63"/>
  <c r="BX69" i="63"/>
  <c r="BW70" i="63"/>
  <c r="BV69" i="63"/>
  <c r="BX67" i="63"/>
  <c r="BW68" i="63"/>
  <c r="BV67" i="63"/>
  <c r="BW66" i="63"/>
  <c r="BW65" i="63"/>
  <c r="BW64" i="63"/>
  <c r="BX63" i="63"/>
  <c r="BV63" i="63"/>
  <c r="BW62" i="63"/>
  <c r="BW61" i="63"/>
  <c r="BW60" i="63"/>
  <c r="BX59" i="63"/>
  <c r="BV59" i="63"/>
  <c r="BW58" i="63"/>
  <c r="BW57" i="63"/>
  <c r="BW56" i="63"/>
  <c r="BX55" i="63"/>
  <c r="BV55" i="63"/>
  <c r="BW54" i="63"/>
  <c r="BW53" i="63"/>
  <c r="BW52" i="63"/>
  <c r="BX51" i="63"/>
  <c r="BV51" i="63"/>
  <c r="BX48" i="63"/>
  <c r="BW49" i="63"/>
  <c r="BV48" i="63"/>
  <c r="BW47" i="63"/>
  <c r="BX46" i="63"/>
  <c r="BV46" i="63"/>
  <c r="BW45" i="63"/>
  <c r="BW44" i="63"/>
  <c r="BX43" i="63"/>
  <c r="BV43" i="63"/>
  <c r="BW42" i="63"/>
  <c r="BX41" i="63"/>
  <c r="BV41" i="63"/>
  <c r="BX39" i="63"/>
  <c r="BW40" i="63"/>
  <c r="BV39" i="63"/>
  <c r="BW38" i="63"/>
  <c r="BW37" i="63"/>
  <c r="BX36" i="63"/>
  <c r="BV36" i="63"/>
  <c r="BW35" i="63"/>
  <c r="BX34" i="63"/>
  <c r="BV34" i="63"/>
  <c r="BW33" i="63"/>
  <c r="BW32" i="63"/>
  <c r="BX31" i="63"/>
  <c r="BV31" i="63"/>
  <c r="BX29" i="63"/>
  <c r="BW30" i="63"/>
  <c r="BY29" i="63"/>
  <c r="BV29" i="63"/>
  <c r="BV79" i="63" l="1"/>
  <c r="BV50" i="63"/>
  <c r="BX128" i="63"/>
  <c r="BX106" i="63"/>
  <c r="BX111" i="63"/>
  <c r="BX124" i="63"/>
  <c r="BX50" i="63"/>
  <c r="BY28" i="63"/>
  <c r="BX95" i="63"/>
  <c r="BY124" i="63"/>
  <c r="BY128" i="63"/>
  <c r="BV28" i="63"/>
  <c r="BX71" i="63"/>
  <c r="BV95" i="63"/>
  <c r="BX28" i="63"/>
  <c r="BV127" i="63"/>
  <c r="BV71" i="63"/>
  <c r="BV106" i="63"/>
  <c r="BX79" i="63"/>
  <c r="BV123" i="63"/>
  <c r="BY27" i="63" l="1"/>
  <c r="BY127" i="63"/>
  <c r="BY123" i="63"/>
  <c r="BX109" i="63"/>
  <c r="BX123" i="63"/>
  <c r="BX127" i="63"/>
  <c r="BX27" i="63"/>
  <c r="BV27" i="63"/>
  <c r="BY26" i="63" l="1"/>
  <c r="BX26" i="63"/>
  <c r="BV26" i="63"/>
  <c r="CY364" i="69" l="1"/>
  <c r="CY359" i="69" s="1"/>
  <c r="CY362" i="69"/>
  <c r="CY358" i="69" s="1"/>
  <c r="CY301" i="69"/>
  <c r="CY300" i="69" s="1"/>
  <c r="CY299" i="69" s="1"/>
  <c r="CY297" i="69" s="1"/>
  <c r="CY295" i="69"/>
  <c r="CY294" i="69" s="1"/>
  <c r="CY293" i="69" s="1"/>
  <c r="CY286" i="69"/>
  <c r="CX267" i="69"/>
  <c r="CW267" i="69"/>
  <c r="CX265" i="69"/>
  <c r="CW265" i="69"/>
  <c r="CX263" i="69"/>
  <c r="CW263" i="69"/>
  <c r="CX262" i="69"/>
  <c r="CW262" i="69"/>
  <c r="CX275" i="69"/>
  <c r="CX274" i="69" s="1"/>
  <c r="CX273" i="69" s="1"/>
  <c r="CW275" i="69"/>
  <c r="DA274" i="69"/>
  <c r="DA273" i="69" s="1"/>
  <c r="CZ274" i="69"/>
  <c r="CZ273" i="69" s="1"/>
  <c r="DF274" i="69"/>
  <c r="CY274" i="69"/>
  <c r="CY273" i="69" s="1"/>
  <c r="CT274" i="69"/>
  <c r="CT273" i="69" s="1"/>
  <c r="CR274" i="69"/>
  <c r="CR273" i="69" s="1"/>
  <c r="CQ274" i="69"/>
  <c r="CQ273" i="69" s="1"/>
  <c r="CY268" i="69"/>
  <c r="CY264" i="69"/>
  <c r="CV243" i="69"/>
  <c r="CU243" i="69"/>
  <c r="CR243" i="69"/>
  <c r="CQ243" i="69"/>
  <c r="DH243" i="69"/>
  <c r="CY243" i="69"/>
  <c r="CY242" i="69" s="1"/>
  <c r="CY238" i="69" s="1"/>
  <c r="CX178" i="69"/>
  <c r="CW178" i="69"/>
  <c r="CX180" i="69"/>
  <c r="CW180" i="69"/>
  <c r="CX184" i="69"/>
  <c r="CW184" i="69"/>
  <c r="CX183" i="69"/>
  <c r="CW183" i="69"/>
  <c r="CX189" i="69"/>
  <c r="CW189" i="69"/>
  <c r="CX188" i="69"/>
  <c r="CW188" i="69"/>
  <c r="CX187" i="69"/>
  <c r="CW187" i="69"/>
  <c r="CX195" i="69"/>
  <c r="CW195" i="69"/>
  <c r="CX194" i="69"/>
  <c r="CW194" i="69"/>
  <c r="CX192" i="69"/>
  <c r="CW192" i="69"/>
  <c r="CX191" i="69"/>
  <c r="CW191" i="69"/>
  <c r="CX203" i="69"/>
  <c r="CW203" i="69"/>
  <c r="CY210" i="69"/>
  <c r="CY207" i="69"/>
  <c r="CY201" i="69"/>
  <c r="CY196" i="69"/>
  <c r="CY190" i="69"/>
  <c r="CY186" i="69"/>
  <c r="CY181" i="69"/>
  <c r="CY179" i="69"/>
  <c r="CY124" i="69"/>
  <c r="CY123" i="69" s="1"/>
  <c r="CY122" i="69" s="1"/>
  <c r="CY102" i="69"/>
  <c r="CY99" i="69"/>
  <c r="CY97" i="69"/>
  <c r="CY57" i="69"/>
  <c r="CY53" i="69"/>
  <c r="CY50" i="69"/>
  <c r="CY44" i="69"/>
  <c r="CY43" i="69" s="1"/>
  <c r="CY37" i="69"/>
  <c r="CY26" i="69"/>
  <c r="CY20" i="69"/>
  <c r="CY206" i="69" l="1"/>
  <c r="CY205" i="69" s="1"/>
  <c r="DF273" i="69"/>
  <c r="DH273" i="69" s="1"/>
  <c r="DH274" i="69"/>
  <c r="CY49" i="69"/>
  <c r="CY48" i="69" s="1"/>
  <c r="CY361" i="69"/>
  <c r="CY360" i="69" s="1"/>
  <c r="CY357" i="69" s="1"/>
  <c r="CY185" i="69"/>
  <c r="CS274" i="69"/>
  <c r="CW274" i="69"/>
  <c r="CY292" i="69"/>
  <c r="CY291" i="69"/>
  <c r="CS273" i="69"/>
  <c r="CW273" i="69"/>
  <c r="CY47" i="69" l="1"/>
  <c r="CY46" i="69"/>
  <c r="CX404" i="69" l="1"/>
  <c r="CX403" i="69" s="1"/>
  <c r="CX396" i="69" s="1"/>
  <c r="CW404" i="69"/>
  <c r="CY403" i="69"/>
  <c r="CY396" i="69" s="1"/>
  <c r="CV403" i="69"/>
  <c r="CX402" i="69"/>
  <c r="CX401" i="69" s="1"/>
  <c r="CW402" i="69"/>
  <c r="CY401" i="69"/>
  <c r="CV401" i="69"/>
  <c r="CV395" i="69" s="1"/>
  <c r="CX400" i="69"/>
  <c r="CX399" i="69" s="1"/>
  <c r="CX394" i="69" s="1"/>
  <c r="CW400" i="69"/>
  <c r="CY399" i="69"/>
  <c r="CY394" i="69" s="1"/>
  <c r="CV399" i="69"/>
  <c r="CV394" i="69" s="1"/>
  <c r="CX391" i="69"/>
  <c r="CX390" i="69" s="1"/>
  <c r="CW391" i="69"/>
  <c r="CY390" i="69"/>
  <c r="CV390" i="69"/>
  <c r="CX389" i="69"/>
  <c r="CX388" i="69" s="1"/>
  <c r="CW389" i="69"/>
  <c r="CY388" i="69"/>
  <c r="CV388" i="69"/>
  <c r="CX387" i="69"/>
  <c r="CX386" i="69" s="1"/>
  <c r="CW387" i="69"/>
  <c r="CY386" i="69"/>
  <c r="CV386" i="69"/>
  <c r="CX385" i="69"/>
  <c r="CW385" i="69"/>
  <c r="CX384" i="69"/>
  <c r="CW384" i="69"/>
  <c r="CX383" i="69"/>
  <c r="CW383" i="69"/>
  <c r="CY382" i="69"/>
  <c r="CV382" i="69"/>
  <c r="CX380" i="69"/>
  <c r="CW380" i="69"/>
  <c r="CX379" i="69"/>
  <c r="CW379" i="69"/>
  <c r="CX378" i="69"/>
  <c r="CW378" i="69"/>
  <c r="CY377" i="69"/>
  <c r="CV377" i="69"/>
  <c r="CX376" i="69"/>
  <c r="CX375" i="69" s="1"/>
  <c r="CW376" i="69"/>
  <c r="CY375" i="69"/>
  <c r="CV375" i="69"/>
  <c r="CX374" i="69"/>
  <c r="CX373" i="69" s="1"/>
  <c r="CW374" i="69"/>
  <c r="CY373" i="69"/>
  <c r="CY372" i="69" s="1"/>
  <c r="CV373" i="69"/>
  <c r="CV372" i="69" s="1"/>
  <c r="CW369" i="69"/>
  <c r="CW368" i="69"/>
  <c r="CX365" i="69"/>
  <c r="CX364" i="69" s="1"/>
  <c r="CX359" i="69" s="1"/>
  <c r="CW365" i="69"/>
  <c r="CV364" i="69"/>
  <c r="CX363" i="69"/>
  <c r="CX362" i="69" s="1"/>
  <c r="CW363" i="69"/>
  <c r="CV362" i="69"/>
  <c r="CV358" i="69" s="1"/>
  <c r="CX302" i="69"/>
  <c r="CX301" i="69" s="1"/>
  <c r="CX300" i="69" s="1"/>
  <c r="CX299" i="69" s="1"/>
  <c r="CX297" i="69" s="1"/>
  <c r="CW302" i="69"/>
  <c r="CV301" i="69"/>
  <c r="CX298" i="69"/>
  <c r="CW298" i="69"/>
  <c r="CX296" i="69"/>
  <c r="CX295" i="69" s="1"/>
  <c r="CX294" i="69" s="1"/>
  <c r="CX293" i="69" s="1"/>
  <c r="CW296" i="69"/>
  <c r="CV295" i="69"/>
  <c r="CX287" i="69"/>
  <c r="CX286" i="69" s="1"/>
  <c r="CW287" i="69"/>
  <c r="CV286" i="69"/>
  <c r="CX285" i="69"/>
  <c r="CX284" i="69" s="1"/>
  <c r="CW285" i="69"/>
  <c r="CY284" i="69"/>
  <c r="CV284" i="69"/>
  <c r="CW272" i="69"/>
  <c r="CW271" i="69"/>
  <c r="CX269" i="69"/>
  <c r="CX268" i="69" s="1"/>
  <c r="CW269" i="69"/>
  <c r="CV268" i="69"/>
  <c r="CX266" i="69"/>
  <c r="CX264" i="69" s="1"/>
  <c r="CW266" i="69"/>
  <c r="CV264" i="69"/>
  <c r="CX261" i="69"/>
  <c r="CX259" i="69" s="1"/>
  <c r="CW261" i="69"/>
  <c r="CW260" i="69"/>
  <c r="CY259" i="69"/>
  <c r="CY258" i="69" s="1"/>
  <c r="CY257" i="69" s="1"/>
  <c r="CV259" i="69"/>
  <c r="CX248" i="69"/>
  <c r="CW248" i="69"/>
  <c r="CX244" i="69"/>
  <c r="CW244" i="69"/>
  <c r="CV242" i="69"/>
  <c r="CX237" i="69"/>
  <c r="CW237" i="69"/>
  <c r="CX236" i="69"/>
  <c r="CW236" i="69"/>
  <c r="CY235" i="69"/>
  <c r="CV235" i="69"/>
  <c r="CX234" i="69"/>
  <c r="CX233" i="69" s="1"/>
  <c r="CW234" i="69"/>
  <c r="CY233" i="69"/>
  <c r="CV233" i="69"/>
  <c r="CX228" i="69"/>
  <c r="CX227" i="69" s="1"/>
  <c r="CX226" i="69" s="1"/>
  <c r="CX225" i="69" s="1"/>
  <c r="CW228" i="69"/>
  <c r="CY227" i="69"/>
  <c r="CY226" i="69" s="1"/>
  <c r="CY225" i="69" s="1"/>
  <c r="CV227" i="69"/>
  <c r="CV226" i="69" s="1"/>
  <c r="CV225" i="69" s="1"/>
  <c r="CX224" i="69"/>
  <c r="CX223" i="69" s="1"/>
  <c r="CW224" i="69"/>
  <c r="CY223" i="69"/>
  <c r="CV223" i="69"/>
  <c r="CX222" i="69"/>
  <c r="CX221" i="69" s="1"/>
  <c r="CW222" i="69"/>
  <c r="CY221" i="69"/>
  <c r="CY220" i="69" s="1"/>
  <c r="CV221" i="69"/>
  <c r="CX219" i="69"/>
  <c r="CX218" i="69" s="1"/>
  <c r="CW219" i="69"/>
  <c r="CY218" i="69"/>
  <c r="CV218" i="69"/>
  <c r="CX217" i="69"/>
  <c r="CX216" i="69" s="1"/>
  <c r="CX215" i="69" s="1"/>
  <c r="CW217" i="69"/>
  <c r="CY216" i="69"/>
  <c r="CY215" i="69" s="1"/>
  <c r="CV216" i="69"/>
  <c r="CX213" i="69"/>
  <c r="CW213" i="69"/>
  <c r="CX211" i="69"/>
  <c r="CX210" i="69" s="1"/>
  <c r="CW211" i="69"/>
  <c r="CV210" i="69"/>
  <c r="CX208" i="69"/>
  <c r="CX207" i="69" s="1"/>
  <c r="CW208" i="69"/>
  <c r="CV207" i="69"/>
  <c r="CX204" i="69"/>
  <c r="CW204" i="69"/>
  <c r="CV201" i="69"/>
  <c r="CX200" i="69"/>
  <c r="CW200" i="69"/>
  <c r="CX199" i="69"/>
  <c r="CW199" i="69"/>
  <c r="CX197" i="69"/>
  <c r="CW197" i="69"/>
  <c r="CV196" i="69"/>
  <c r="CV190" i="69"/>
  <c r="CX186" i="69"/>
  <c r="CV186" i="69"/>
  <c r="CX182" i="69"/>
  <c r="CX181" i="69" s="1"/>
  <c r="CW182" i="69"/>
  <c r="CV181" i="69"/>
  <c r="CX179" i="69"/>
  <c r="CV179" i="69"/>
  <c r="CX177" i="69"/>
  <c r="CY177" i="69"/>
  <c r="CY176" i="69" s="1"/>
  <c r="CY175" i="69" s="1"/>
  <c r="CV177" i="69"/>
  <c r="CX168" i="69"/>
  <c r="CX167" i="69" s="1"/>
  <c r="CW168" i="69"/>
  <c r="CY167" i="69"/>
  <c r="CV167" i="69"/>
  <c r="CV162" i="69" s="1"/>
  <c r="CX166" i="69"/>
  <c r="CX165" i="69" s="1"/>
  <c r="CX161" i="69" s="1"/>
  <c r="CW166" i="69"/>
  <c r="CY165" i="69"/>
  <c r="CY161" i="69" s="1"/>
  <c r="CV165" i="69"/>
  <c r="CV164" i="69" s="1"/>
  <c r="CX159" i="69"/>
  <c r="CX158" i="69" s="1"/>
  <c r="CW159" i="69"/>
  <c r="CY158" i="69"/>
  <c r="CV158" i="69"/>
  <c r="CX157" i="69"/>
  <c r="CX156" i="69" s="1"/>
  <c r="CW157" i="69"/>
  <c r="CY156" i="69"/>
  <c r="CV156" i="69"/>
  <c r="CX155" i="69"/>
  <c r="CX154" i="69" s="1"/>
  <c r="CW155" i="69"/>
  <c r="CY154" i="69"/>
  <c r="CY153" i="69" s="1"/>
  <c r="CY152" i="69" s="1"/>
  <c r="CY150" i="69" s="1"/>
  <c r="CV154" i="69"/>
  <c r="CV153" i="69" s="1"/>
  <c r="CX151" i="69"/>
  <c r="CW151" i="69"/>
  <c r="CX149" i="69"/>
  <c r="CX148" i="69" s="1"/>
  <c r="CX147" i="69" s="1"/>
  <c r="CW149" i="69"/>
  <c r="CY148" i="69"/>
  <c r="CY147" i="69" s="1"/>
  <c r="CV148" i="69"/>
  <c r="CX145" i="69"/>
  <c r="CX144" i="69" s="1"/>
  <c r="CW145" i="69"/>
  <c r="CY144" i="69"/>
  <c r="CV144" i="69"/>
  <c r="CX143" i="69"/>
  <c r="CW143" i="69"/>
  <c r="CX142" i="69"/>
  <c r="CW142" i="69"/>
  <c r="CX141" i="69"/>
  <c r="CW141" i="69"/>
  <c r="CX140" i="69"/>
  <c r="CW140" i="69"/>
  <c r="CX139" i="69"/>
  <c r="CW139" i="69"/>
  <c r="CY138" i="69"/>
  <c r="CV138" i="69"/>
  <c r="CW137" i="69"/>
  <c r="CY136" i="69"/>
  <c r="CY129" i="69" s="1"/>
  <c r="CX136" i="69"/>
  <c r="CX129" i="69" s="1"/>
  <c r="CV136" i="69"/>
  <c r="CW135" i="69"/>
  <c r="CY134" i="69"/>
  <c r="CX134" i="69"/>
  <c r="CV134" i="69"/>
  <c r="CW133" i="69"/>
  <c r="CY132" i="69"/>
  <c r="CX132" i="69"/>
  <c r="CV132" i="69"/>
  <c r="CX125" i="69"/>
  <c r="CX124" i="69" s="1"/>
  <c r="CX123" i="69" s="1"/>
  <c r="CX122" i="69" s="1"/>
  <c r="CW125" i="69"/>
  <c r="CV124" i="69"/>
  <c r="CX112" i="69"/>
  <c r="CX111" i="69" s="1"/>
  <c r="CX110" i="69" s="1"/>
  <c r="CX109" i="69" s="1"/>
  <c r="CW112" i="69"/>
  <c r="CY111" i="69"/>
  <c r="CV111" i="69"/>
  <c r="CV110" i="69" s="1"/>
  <c r="CV109" i="69" s="1"/>
  <c r="CX105" i="69"/>
  <c r="CW105" i="69"/>
  <c r="CY104" i="69"/>
  <c r="CY101" i="69" s="1"/>
  <c r="CV104" i="69"/>
  <c r="CX103" i="69"/>
  <c r="CW103" i="69"/>
  <c r="CV102" i="69"/>
  <c r="CX100" i="69"/>
  <c r="CX99" i="69" s="1"/>
  <c r="CW100" i="69"/>
  <c r="CV99" i="69"/>
  <c r="CX98" i="69"/>
  <c r="CX97" i="69" s="1"/>
  <c r="CW98" i="69"/>
  <c r="CV97" i="69"/>
  <c r="CX96" i="69"/>
  <c r="CX95" i="69" s="1"/>
  <c r="CW96" i="69"/>
  <c r="CY95" i="69"/>
  <c r="CV95" i="69"/>
  <c r="CX94" i="69"/>
  <c r="CW94" i="69"/>
  <c r="CX93" i="69"/>
  <c r="CW93" i="69"/>
  <c r="CX92" i="69"/>
  <c r="CW92" i="69"/>
  <c r="CX91" i="69"/>
  <c r="CW91" i="69"/>
  <c r="CY90" i="69"/>
  <c r="CV90" i="69"/>
  <c r="CX88" i="69"/>
  <c r="CX87" i="69" s="1"/>
  <c r="CX86" i="69" s="1"/>
  <c r="CW88" i="69"/>
  <c r="CY87" i="69"/>
  <c r="CY86" i="69" s="1"/>
  <c r="CV87" i="69"/>
  <c r="CV86" i="69" s="1"/>
  <c r="CX82" i="69"/>
  <c r="CW82" i="69"/>
  <c r="CX81" i="69"/>
  <c r="CX80" i="69" s="1"/>
  <c r="CX79" i="69" s="1"/>
  <c r="CX78" i="69" s="1"/>
  <c r="CX76" i="69" s="1"/>
  <c r="CW81" i="69"/>
  <c r="CY80" i="69"/>
  <c r="CY79" i="69" s="1"/>
  <c r="CY78" i="69" s="1"/>
  <c r="CV80" i="69"/>
  <c r="CX71" i="69"/>
  <c r="CX70" i="69" s="1"/>
  <c r="CX69" i="69" s="1"/>
  <c r="CX68" i="69" s="1"/>
  <c r="CW71" i="69"/>
  <c r="CY70" i="69"/>
  <c r="CY69" i="69" s="1"/>
  <c r="CY68" i="69" s="1"/>
  <c r="CY67" i="69" s="1"/>
  <c r="CV70" i="69"/>
  <c r="CX65" i="69"/>
  <c r="CW65" i="69"/>
  <c r="CX64" i="69"/>
  <c r="CW64" i="69"/>
  <c r="CX63" i="69"/>
  <c r="CW63" i="69"/>
  <c r="CX62" i="69"/>
  <c r="CW62" i="69"/>
  <c r="CX61" i="69"/>
  <c r="CW61" i="69"/>
  <c r="CX60" i="69"/>
  <c r="CW60" i="69"/>
  <c r="CX59" i="69"/>
  <c r="CW59" i="69"/>
  <c r="CX58" i="69"/>
  <c r="CW58" i="69"/>
  <c r="CV57" i="69"/>
  <c r="CX56" i="69"/>
  <c r="CW56" i="69"/>
  <c r="CX55" i="69"/>
  <c r="CW55" i="69"/>
  <c r="CX54" i="69"/>
  <c r="CW54" i="69"/>
  <c r="CV53" i="69"/>
  <c r="CW52" i="69"/>
  <c r="CW51" i="69"/>
  <c r="CX50" i="69"/>
  <c r="CV50" i="69"/>
  <c r="CX45" i="69"/>
  <c r="CX44" i="69" s="1"/>
  <c r="CX43" i="69" s="1"/>
  <c r="CW45" i="69"/>
  <c r="CV44" i="69"/>
  <c r="CV43" i="69" s="1"/>
  <c r="CX42" i="69"/>
  <c r="CW42" i="69"/>
  <c r="CX41" i="69"/>
  <c r="CW41" i="69"/>
  <c r="CX40" i="69"/>
  <c r="CW40" i="69"/>
  <c r="CX39" i="69"/>
  <c r="CW39" i="69"/>
  <c r="CX38" i="69"/>
  <c r="CW38" i="69"/>
  <c r="CV37" i="69"/>
  <c r="CX36" i="69"/>
  <c r="CW36" i="69"/>
  <c r="CX35" i="69"/>
  <c r="CW35" i="69"/>
  <c r="CX34" i="69"/>
  <c r="CW34" i="69"/>
  <c r="CX33" i="69"/>
  <c r="CW33" i="69"/>
  <c r="CX32" i="69"/>
  <c r="CW32" i="69"/>
  <c r="CX31" i="69"/>
  <c r="CW31" i="69"/>
  <c r="CX30" i="69"/>
  <c r="CW30" i="69"/>
  <c r="CX29" i="69"/>
  <c r="CW29" i="69"/>
  <c r="CX28" i="69"/>
  <c r="CW28" i="69"/>
  <c r="CX27" i="69"/>
  <c r="CW27" i="69"/>
  <c r="CV26" i="69"/>
  <c r="CX25" i="69"/>
  <c r="CW25" i="69"/>
  <c r="CX24" i="69"/>
  <c r="CW24" i="69"/>
  <c r="CX23" i="69"/>
  <c r="CW23" i="69"/>
  <c r="CX22" i="69"/>
  <c r="CW22" i="69"/>
  <c r="CX21" i="69"/>
  <c r="CW21" i="69"/>
  <c r="CV20" i="69"/>
  <c r="CX19" i="69"/>
  <c r="CW19" i="69"/>
  <c r="CX18" i="69"/>
  <c r="CW18" i="69"/>
  <c r="CX17" i="69"/>
  <c r="CW17" i="69"/>
  <c r="CY16" i="69"/>
  <c r="CV16" i="69"/>
  <c r="CX220" i="69" l="1"/>
  <c r="CX214" i="69" s="1"/>
  <c r="CX212" i="69" s="1"/>
  <c r="CV206" i="69"/>
  <c r="CV205" i="69" s="1"/>
  <c r="CY89" i="69"/>
  <c r="CX235" i="69"/>
  <c r="CX232" i="69" s="1"/>
  <c r="CX231" i="69" s="1"/>
  <c r="CX16" i="69"/>
  <c r="CV361" i="69"/>
  <c r="CV360" i="69" s="1"/>
  <c r="CV357" i="69" s="1"/>
  <c r="CX20" i="69"/>
  <c r="CX37" i="69"/>
  <c r="CX138" i="69"/>
  <c r="CX131" i="69" s="1"/>
  <c r="CX130" i="69" s="1"/>
  <c r="CX382" i="69"/>
  <c r="CX381" i="69" s="1"/>
  <c r="CV283" i="69"/>
  <c r="CV282" i="69" s="1"/>
  <c r="CV280" i="69" s="1"/>
  <c r="CV281" i="69"/>
  <c r="CY283" i="69"/>
  <c r="CY282" i="69" s="1"/>
  <c r="CY280" i="69" s="1"/>
  <c r="CY281" i="69"/>
  <c r="CX283" i="69"/>
  <c r="CX282" i="69" s="1"/>
  <c r="CX281" i="69"/>
  <c r="CX196" i="69"/>
  <c r="CX243" i="69"/>
  <c r="CX242" i="69" s="1"/>
  <c r="CX238" i="69" s="1"/>
  <c r="CV232" i="69"/>
  <c r="CV231" i="69" s="1"/>
  <c r="CX57" i="69"/>
  <c r="CY232" i="69"/>
  <c r="CY231" i="69" s="1"/>
  <c r="CY230" i="69" s="1"/>
  <c r="CX190" i="69"/>
  <c r="CX107" i="69"/>
  <c r="CX106" i="69" s="1"/>
  <c r="CX53" i="69"/>
  <c r="CY255" i="69"/>
  <c r="CY256" i="69"/>
  <c r="CX164" i="69"/>
  <c r="CX163" i="69" s="1"/>
  <c r="CX160" i="69" s="1"/>
  <c r="CX162" i="69"/>
  <c r="CX395" i="69"/>
  <c r="CX398" i="69"/>
  <c r="CX397" i="69" s="1"/>
  <c r="CX393" i="69" s="1"/>
  <c r="CX392" i="69" s="1"/>
  <c r="CX377" i="69"/>
  <c r="CX372" i="69" s="1"/>
  <c r="CX206" i="69"/>
  <c r="CX205" i="69" s="1"/>
  <c r="CV215" i="69"/>
  <c r="CV220" i="69"/>
  <c r="CV79" i="69"/>
  <c r="CX258" i="69"/>
  <c r="CV238" i="69"/>
  <c r="CV101" i="69"/>
  <c r="CY214" i="69"/>
  <c r="CY212" i="69" s="1"/>
  <c r="CV381" i="69"/>
  <c r="CV398" i="69"/>
  <c r="CV396" i="69"/>
  <c r="CV49" i="69"/>
  <c r="CV147" i="69"/>
  <c r="CX67" i="69"/>
  <c r="CX66" i="69"/>
  <c r="CX361" i="69"/>
  <c r="CX360" i="69" s="1"/>
  <c r="CX357" i="69" s="1"/>
  <c r="CX358" i="69"/>
  <c r="CV294" i="69"/>
  <c r="CV69" i="69"/>
  <c r="CY76" i="69"/>
  <c r="CY77" i="69"/>
  <c r="CV89" i="69"/>
  <c r="CV129" i="69"/>
  <c r="CX176" i="69"/>
  <c r="CV15" i="69"/>
  <c r="CY66" i="69"/>
  <c r="CY110" i="69"/>
  <c r="CY109" i="69" s="1"/>
  <c r="CY108" i="69" s="1"/>
  <c r="CY107" i="69"/>
  <c r="CY106" i="69" s="1"/>
  <c r="CV152" i="69"/>
  <c r="CV163" i="69"/>
  <c r="CY164" i="69"/>
  <c r="CY163" i="69" s="1"/>
  <c r="CY160" i="69" s="1"/>
  <c r="CY162" i="69"/>
  <c r="CV176" i="69"/>
  <c r="CX280" i="69"/>
  <c r="CV359" i="69"/>
  <c r="CV108" i="69"/>
  <c r="CV107" i="69"/>
  <c r="CV123" i="69"/>
  <c r="CY174" i="69"/>
  <c r="CY173" i="69"/>
  <c r="CV185" i="69"/>
  <c r="CX291" i="69"/>
  <c r="CX292" i="69"/>
  <c r="CY15" i="69"/>
  <c r="CY14" i="69" s="1"/>
  <c r="CY131" i="69"/>
  <c r="CY130" i="69" s="1"/>
  <c r="CV300" i="69"/>
  <c r="CX108" i="69"/>
  <c r="CV131" i="69"/>
  <c r="CX153" i="69"/>
  <c r="CX152" i="69" s="1"/>
  <c r="CX150" i="69" s="1"/>
  <c r="CV161" i="69"/>
  <c r="CX201" i="69"/>
  <c r="CV258" i="69"/>
  <c r="CV257" i="69" s="1"/>
  <c r="CY381" i="69"/>
  <c r="CY371" i="69" s="1"/>
  <c r="CX26" i="69"/>
  <c r="CX90" i="69"/>
  <c r="CX89" i="69" s="1"/>
  <c r="CY398" i="69"/>
  <c r="CY397" i="69" s="1"/>
  <c r="CY393" i="69" s="1"/>
  <c r="CY392" i="69" s="1"/>
  <c r="CY395" i="69"/>
  <c r="CV229" i="69" l="1"/>
  <c r="CX127" i="69"/>
  <c r="CX128" i="69"/>
  <c r="CX15" i="69"/>
  <c r="CX14" i="69" s="1"/>
  <c r="CX13" i="69" s="1"/>
  <c r="CX49" i="69"/>
  <c r="CX48" i="69" s="1"/>
  <c r="CV214" i="69"/>
  <c r="CV212" i="69" s="1"/>
  <c r="CV230" i="69"/>
  <c r="CX185" i="69"/>
  <c r="CX175" i="69" s="1"/>
  <c r="CX173" i="69" s="1"/>
  <c r="CY229" i="69"/>
  <c r="CX371" i="69"/>
  <c r="CX367" i="69" s="1"/>
  <c r="CX366" i="69" s="1"/>
  <c r="CX370" i="69"/>
  <c r="CX257" i="69"/>
  <c r="CX255" i="69" s="1"/>
  <c r="CV78" i="69"/>
  <c r="CV150" i="69"/>
  <c r="CV85" i="69"/>
  <c r="CV68" i="69"/>
  <c r="CV299" i="69"/>
  <c r="CY13" i="69"/>
  <c r="CY12" i="69"/>
  <c r="CY85" i="69"/>
  <c r="CX229" i="69"/>
  <c r="CV397" i="69"/>
  <c r="CV106" i="69"/>
  <c r="CV175" i="69"/>
  <c r="CV293" i="69"/>
  <c r="CV48" i="69"/>
  <c r="CV46" i="69"/>
  <c r="CV47" i="69"/>
  <c r="CV371" i="69"/>
  <c r="CV130" i="69"/>
  <c r="CY127" i="69"/>
  <c r="CY128" i="69"/>
  <c r="CY367" i="69"/>
  <c r="CY366" i="69" s="1"/>
  <c r="CY370" i="69"/>
  <c r="CV122" i="69"/>
  <c r="CV160" i="69"/>
  <c r="CV14" i="69"/>
  <c r="CY126" i="69" l="1"/>
  <c r="CX12" i="69"/>
  <c r="CX46" i="69"/>
  <c r="CX47" i="69"/>
  <c r="CX126" i="69"/>
  <c r="CV77" i="69"/>
  <c r="CV76" i="69"/>
  <c r="CV256" i="69"/>
  <c r="CV255" i="69"/>
  <c r="CV13" i="69"/>
  <c r="CV12" i="69"/>
  <c r="CV174" i="69"/>
  <c r="CV173" i="69"/>
  <c r="CV297" i="69"/>
  <c r="CV84" i="69"/>
  <c r="CV83" i="69"/>
  <c r="CY83" i="69"/>
  <c r="CY84" i="69"/>
  <c r="CV67" i="69"/>
  <c r="CV66" i="69"/>
  <c r="CV128" i="69"/>
  <c r="CV127" i="69"/>
  <c r="CV370" i="69"/>
  <c r="CV367" i="69"/>
  <c r="CV291" i="69"/>
  <c r="CV292" i="69"/>
  <c r="CV393" i="69"/>
  <c r="CY11" i="69" l="1"/>
  <c r="CY9" i="69" s="1"/>
  <c r="CV11" i="69"/>
  <c r="CV126" i="69"/>
  <c r="CV392" i="69"/>
  <c r="CV366" i="69"/>
  <c r="CV9" i="69" l="1"/>
  <c r="AZ119" i="63" l="1"/>
  <c r="AZ111" i="63" s="1"/>
  <c r="AZ109" i="63" s="1"/>
  <c r="AZ112" i="63"/>
  <c r="BE119" i="63"/>
  <c r="BE111" i="63" s="1"/>
  <c r="BE109" i="63" s="1"/>
  <c r="BE112" i="63"/>
  <c r="BI119" i="63"/>
  <c r="BI111" i="63" s="1"/>
  <c r="BI109" i="63" s="1"/>
  <c r="BI112" i="63"/>
  <c r="BM119" i="63"/>
  <c r="BM111" i="63" s="1"/>
  <c r="BM109" i="63" s="1"/>
  <c r="BM112" i="63"/>
  <c r="BQ119" i="63"/>
  <c r="BQ112" i="63"/>
  <c r="BW112" i="63" s="1"/>
  <c r="BR119" i="63"/>
  <c r="BR112" i="63"/>
  <c r="BT112" i="63"/>
  <c r="CA119" i="63"/>
  <c r="CA112" i="63"/>
  <c r="BZ119" i="63"/>
  <c r="BZ111" i="63" s="1"/>
  <c r="BZ109" i="63" s="1"/>
  <c r="BZ112" i="63"/>
  <c r="CF119" i="63"/>
  <c r="CH119" i="63" s="1"/>
  <c r="CF112" i="63"/>
  <c r="CH112" i="63" s="1"/>
  <c r="BT120" i="63"/>
  <c r="BT119" i="63" s="1"/>
  <c r="BS120" i="63"/>
  <c r="BN26" i="63"/>
  <c r="BJ26" i="63"/>
  <c r="BT126" i="63"/>
  <c r="BS126" i="63"/>
  <c r="BU119" i="63"/>
  <c r="BU112" i="63"/>
  <c r="BU107" i="63"/>
  <c r="BU106" i="63" s="1"/>
  <c r="BU104" i="63"/>
  <c r="BU101" i="63"/>
  <c r="BU98" i="63"/>
  <c r="BU96" i="63"/>
  <c r="BU93" i="63"/>
  <c r="BU89" i="63"/>
  <c r="BU84" i="63"/>
  <c r="BU80" i="63"/>
  <c r="BU77" i="63"/>
  <c r="BU72" i="63"/>
  <c r="BU69" i="63"/>
  <c r="BU67" i="63"/>
  <c r="BU63" i="63"/>
  <c r="BU59" i="63"/>
  <c r="BU55" i="63"/>
  <c r="BU51" i="63"/>
  <c r="BU48" i="63"/>
  <c r="BU46" i="63"/>
  <c r="BU43" i="63"/>
  <c r="BU41" i="63"/>
  <c r="BU39" i="63"/>
  <c r="BU36" i="63"/>
  <c r="BU34" i="63"/>
  <c r="BU31" i="63"/>
  <c r="CF111" i="63" l="1"/>
  <c r="BR111" i="63"/>
  <c r="BR109" i="63" s="1"/>
  <c r="BW119" i="63"/>
  <c r="BQ111" i="63"/>
  <c r="BQ109" i="63" s="1"/>
  <c r="BW109" i="63" s="1"/>
  <c r="BT111" i="63"/>
  <c r="BT109" i="63" s="1"/>
  <c r="BU111" i="63"/>
  <c r="BU109" i="63" s="1"/>
  <c r="CA111" i="63"/>
  <c r="CA109" i="63" s="1"/>
  <c r="BU50" i="63"/>
  <c r="BU71" i="63"/>
  <c r="BU79" i="63"/>
  <c r="BU95" i="63"/>
  <c r="CF109" i="63" l="1"/>
  <c r="CH111" i="63"/>
  <c r="BW111" i="63"/>
  <c r="CH109" i="63" l="1"/>
  <c r="DF259" i="69" l="1"/>
  <c r="DH259" i="69" s="1"/>
  <c r="CU259" i="69"/>
  <c r="CW259" i="69" s="1"/>
  <c r="CR259" i="69"/>
  <c r="CQ259" i="69"/>
  <c r="CM259" i="69"/>
  <c r="CO259" i="69" s="1"/>
  <c r="CI259" i="69"/>
  <c r="CK259" i="69" s="1"/>
  <c r="CE259" i="69"/>
  <c r="BZ259" i="69"/>
  <c r="CF259" i="69"/>
  <c r="CR57" i="69"/>
  <c r="CQ57" i="69"/>
  <c r="CR190" i="69"/>
  <c r="CS96" i="69"/>
  <c r="DA90" i="69"/>
  <c r="CZ90" i="69"/>
  <c r="DF90" i="69"/>
  <c r="DH90" i="69" s="1"/>
  <c r="CU90" i="69"/>
  <c r="CW90" i="69" s="1"/>
  <c r="CQ90" i="69"/>
  <c r="CN90" i="69"/>
  <c r="CM90" i="69"/>
  <c r="CJ90" i="69"/>
  <c r="CI90" i="69"/>
  <c r="CF90" i="69"/>
  <c r="CE90" i="69"/>
  <c r="CD90" i="69"/>
  <c r="CC90" i="69"/>
  <c r="BZ90" i="69"/>
  <c r="CR90" i="69"/>
  <c r="CT56" i="69"/>
  <c r="DF53" i="69"/>
  <c r="DH53" i="69" s="1"/>
  <c r="CU53" i="69"/>
  <c r="CW53" i="69" s="1"/>
  <c r="CR53" i="69"/>
  <c r="CQ53" i="69"/>
  <c r="CN53" i="69"/>
  <c r="CM53" i="69"/>
  <c r="CJ53" i="69"/>
  <c r="CI53" i="69"/>
  <c r="CF53" i="69"/>
  <c r="CE53" i="69"/>
  <c r="BZ53" i="69"/>
  <c r="CS36" i="69"/>
  <c r="CS35" i="69"/>
  <c r="CS34" i="69"/>
  <c r="CS33" i="69"/>
  <c r="CS32" i="69"/>
  <c r="CS31" i="69"/>
  <c r="CS30" i="69"/>
  <c r="CS29" i="69"/>
  <c r="CS168" i="69"/>
  <c r="CS166" i="69"/>
  <c r="CS159" i="69"/>
  <c r="CS157" i="69"/>
  <c r="CS155" i="69"/>
  <c r="CS151" i="69"/>
  <c r="CS149" i="69"/>
  <c r="CS145" i="69"/>
  <c r="CS143" i="69"/>
  <c r="CS142" i="69"/>
  <c r="CS141" i="69"/>
  <c r="CS140" i="69"/>
  <c r="CS139" i="69"/>
  <c r="CS137" i="69"/>
  <c r="CS135" i="69"/>
  <c r="CS133" i="69"/>
  <c r="CS125" i="69"/>
  <c r="CS112" i="69"/>
  <c r="CS105" i="69"/>
  <c r="CS103" i="69"/>
  <c r="CS100" i="69"/>
  <c r="CS98" i="69"/>
  <c r="CS94" i="69"/>
  <c r="CS93" i="69"/>
  <c r="CS92" i="69"/>
  <c r="CS91" i="69"/>
  <c r="CQ286" i="69"/>
  <c r="CP286" i="69"/>
  <c r="CO286" i="69"/>
  <c r="CN286" i="69"/>
  <c r="CM286" i="69"/>
  <c r="CL286" i="69"/>
  <c r="CK286" i="69"/>
  <c r="CJ286" i="69"/>
  <c r="CI286" i="69"/>
  <c r="CH286" i="69"/>
  <c r="CG286" i="69"/>
  <c r="CF286" i="69"/>
  <c r="CE286" i="69"/>
  <c r="CD286" i="69"/>
  <c r="CC286" i="69"/>
  <c r="CB286" i="69"/>
  <c r="CA286" i="69"/>
  <c r="BZ286" i="69"/>
  <c r="CQ284" i="69"/>
  <c r="CP284" i="69"/>
  <c r="CO284" i="69"/>
  <c r="CN284" i="69"/>
  <c r="CM284" i="69"/>
  <c r="CL284" i="69"/>
  <c r="CK284" i="69"/>
  <c r="CJ284" i="69"/>
  <c r="CI284" i="69"/>
  <c r="CH284" i="69"/>
  <c r="CG284" i="69"/>
  <c r="CF284" i="69"/>
  <c r="CE284" i="69"/>
  <c r="CD284" i="69"/>
  <c r="CC284" i="69"/>
  <c r="CB284" i="69"/>
  <c r="CA284" i="69"/>
  <c r="BZ284" i="69"/>
  <c r="DA286" i="69"/>
  <c r="CZ286" i="69"/>
  <c r="DF286" i="69"/>
  <c r="DH286" i="69" s="1"/>
  <c r="DA284" i="69"/>
  <c r="CZ284" i="69"/>
  <c r="DF284" i="69"/>
  <c r="DH284" i="69" s="1"/>
  <c r="CS302" i="69"/>
  <c r="CS298" i="69"/>
  <c r="CS296" i="69"/>
  <c r="CS287" i="69"/>
  <c r="CS285" i="69"/>
  <c r="CR286" i="69"/>
  <c r="CR284" i="69"/>
  <c r="CT285" i="69"/>
  <c r="CT284" i="69" s="1"/>
  <c r="CT287" i="69"/>
  <c r="CT286" i="69" s="1"/>
  <c r="CU286" i="69"/>
  <c r="CW286" i="69" s="1"/>
  <c r="CU284" i="69"/>
  <c r="CS404" i="69"/>
  <c r="CS402" i="69"/>
  <c r="CS400" i="69"/>
  <c r="CS391" i="69"/>
  <c r="CS389" i="69"/>
  <c r="CS387" i="69"/>
  <c r="CS385" i="69"/>
  <c r="CS384" i="69"/>
  <c r="CS383" i="69"/>
  <c r="CS380" i="69"/>
  <c r="CS379" i="69"/>
  <c r="CS378" i="69"/>
  <c r="CS376" i="69"/>
  <c r="CS374" i="69"/>
  <c r="CS369" i="69"/>
  <c r="CS368" i="69"/>
  <c r="CS365" i="69"/>
  <c r="CS363" i="69"/>
  <c r="CT402" i="69"/>
  <c r="CU388" i="69"/>
  <c r="CW388" i="69" s="1"/>
  <c r="CU386" i="69"/>
  <c r="CW386" i="69" s="1"/>
  <c r="CU382" i="69"/>
  <c r="CW382" i="69" s="1"/>
  <c r="CU377" i="69"/>
  <c r="CW377" i="69" s="1"/>
  <c r="CU375" i="69"/>
  <c r="CW375" i="69" s="1"/>
  <c r="CT363" i="69"/>
  <c r="CU268" i="69"/>
  <c r="CW268" i="69" s="1"/>
  <c r="CU264" i="69"/>
  <c r="CW264" i="69" s="1"/>
  <c r="CN206" i="69"/>
  <c r="CJ206" i="69"/>
  <c r="CS211" i="69"/>
  <c r="CT211" i="69"/>
  <c r="CT210" i="69" s="1"/>
  <c r="DA210" i="69"/>
  <c r="CZ210" i="69"/>
  <c r="DF210" i="69"/>
  <c r="DH210" i="69" s="1"/>
  <c r="CU210" i="69"/>
  <c r="CW210" i="69" s="1"/>
  <c r="CR210" i="69"/>
  <c r="CQ210" i="69"/>
  <c r="CP210" i="69"/>
  <c r="CM210" i="69"/>
  <c r="CO210" i="69" s="1"/>
  <c r="CL210" i="69"/>
  <c r="CI210" i="69"/>
  <c r="CK210" i="69" s="1"/>
  <c r="CH210" i="69"/>
  <c r="CF210" i="69"/>
  <c r="CE210" i="69"/>
  <c r="CD210" i="69"/>
  <c r="CC210" i="69"/>
  <c r="BZ210" i="69"/>
  <c r="CB210" i="69" s="1"/>
  <c r="CU167" i="69"/>
  <c r="CW167" i="69" s="1"/>
  <c r="CU196" i="69"/>
  <c r="CW196" i="69" s="1"/>
  <c r="CU190" i="69"/>
  <c r="CW190" i="69" s="1"/>
  <c r="CU186" i="69"/>
  <c r="CW186" i="69" s="1"/>
  <c r="CU181" i="69"/>
  <c r="CW181" i="69" s="1"/>
  <c r="CU179" i="69"/>
  <c r="CW179" i="69" s="1"/>
  <c r="CT149" i="69"/>
  <c r="BZ138" i="69"/>
  <c r="BZ136" i="69"/>
  <c r="BZ129" i="69" s="1"/>
  <c r="BZ134" i="69"/>
  <c r="BZ132" i="69"/>
  <c r="CE138" i="69"/>
  <c r="CE136" i="69"/>
  <c r="CE129" i="69" s="1"/>
  <c r="CE134" i="69"/>
  <c r="CE132" i="69"/>
  <c r="CI138" i="69"/>
  <c r="CI136" i="69"/>
  <c r="CI129" i="69" s="1"/>
  <c r="CI134" i="69"/>
  <c r="CI132" i="69"/>
  <c r="CM138" i="69"/>
  <c r="CM136" i="69"/>
  <c r="CM129" i="69" s="1"/>
  <c r="CM134" i="69"/>
  <c r="CM132" i="69"/>
  <c r="CQ138" i="69"/>
  <c r="CQ136" i="69"/>
  <c r="CQ129" i="69" s="1"/>
  <c r="CQ134" i="69"/>
  <c r="CQ132" i="69"/>
  <c r="CR138" i="69"/>
  <c r="CR136" i="69"/>
  <c r="CR129" i="69" s="1"/>
  <c r="CR134" i="69"/>
  <c r="CR132" i="69"/>
  <c r="CT136" i="69"/>
  <c r="CT129" i="69" s="1"/>
  <c r="CT134" i="69"/>
  <c r="CT132" i="69"/>
  <c r="CU138" i="69"/>
  <c r="CW138" i="69" s="1"/>
  <c r="CU136" i="69"/>
  <c r="CU134" i="69"/>
  <c r="CW134" i="69" s="1"/>
  <c r="CU132" i="69"/>
  <c r="CW132" i="69" s="1"/>
  <c r="CU144" i="69"/>
  <c r="CW144" i="69" s="1"/>
  <c r="CS88" i="69"/>
  <c r="CS82" i="69"/>
  <c r="CS81" i="69"/>
  <c r="CT125" i="69"/>
  <c r="CU102" i="69"/>
  <c r="CU99" i="69"/>
  <c r="CW99" i="69" s="1"/>
  <c r="CU97" i="69"/>
  <c r="CW97" i="69" s="1"/>
  <c r="CU95" i="69"/>
  <c r="CW95" i="69" s="1"/>
  <c r="CU87" i="69"/>
  <c r="CU57" i="69"/>
  <c r="CW57" i="69" s="1"/>
  <c r="CU70" i="69"/>
  <c r="CU50" i="69"/>
  <c r="CW50" i="69" s="1"/>
  <c r="CU44" i="69"/>
  <c r="CU37" i="69"/>
  <c r="CW37" i="69" s="1"/>
  <c r="CU26" i="69"/>
  <c r="CW26" i="69" s="1"/>
  <c r="CU20" i="69"/>
  <c r="CW20" i="69" s="1"/>
  <c r="CS272" i="69"/>
  <c r="CS271" i="69"/>
  <c r="CS269" i="69"/>
  <c r="CS267" i="69"/>
  <c r="CS266" i="69"/>
  <c r="CS265" i="69"/>
  <c r="CS263" i="69"/>
  <c r="CS262" i="69"/>
  <c r="CS261" i="69"/>
  <c r="CS260" i="69"/>
  <c r="CS248" i="69"/>
  <c r="CS244" i="69"/>
  <c r="CS237" i="69"/>
  <c r="CS236" i="69"/>
  <c r="CS234" i="69"/>
  <c r="CS228" i="69"/>
  <c r="CS224" i="69"/>
  <c r="CS222" i="69"/>
  <c r="CS219" i="69"/>
  <c r="CS217" i="69"/>
  <c r="CS213" i="69"/>
  <c r="CS208" i="69"/>
  <c r="CS204" i="69"/>
  <c r="CS203" i="69"/>
  <c r="CS200" i="69"/>
  <c r="CS199" i="69"/>
  <c r="CS197" i="69"/>
  <c r="CS195" i="69"/>
  <c r="CS194" i="69"/>
  <c r="CS192" i="69"/>
  <c r="CS191" i="69"/>
  <c r="CS189" i="69"/>
  <c r="CS188" i="69"/>
  <c r="CS187" i="69"/>
  <c r="CS184" i="69"/>
  <c r="CS183" i="69"/>
  <c r="CS182" i="69"/>
  <c r="CS180" i="69"/>
  <c r="CS178" i="69"/>
  <c r="CS71" i="69"/>
  <c r="CS65" i="69"/>
  <c r="CS64" i="69"/>
  <c r="CS63" i="69"/>
  <c r="CS62" i="69"/>
  <c r="CS61" i="69"/>
  <c r="CS60" i="69"/>
  <c r="CS59" i="69"/>
  <c r="CS58" i="69"/>
  <c r="CS56" i="69"/>
  <c r="CS55" i="69"/>
  <c r="CS54" i="69"/>
  <c r="CS52" i="69"/>
  <c r="CS51" i="69"/>
  <c r="CS45" i="69"/>
  <c r="CS42" i="69"/>
  <c r="CS41" i="69"/>
  <c r="CS40" i="69"/>
  <c r="CS39" i="69"/>
  <c r="CS38" i="69"/>
  <c r="CS28" i="69"/>
  <c r="CS27" i="69"/>
  <c r="CS25" i="69"/>
  <c r="CS24" i="69"/>
  <c r="CS23" i="69"/>
  <c r="CS22" i="69"/>
  <c r="CS21" i="69"/>
  <c r="CS19" i="69"/>
  <c r="CS18" i="69"/>
  <c r="CS17" i="69"/>
  <c r="CT404" i="69"/>
  <c r="CT400" i="69"/>
  <c r="CT391" i="69"/>
  <c r="CT389" i="69"/>
  <c r="CT387" i="69"/>
  <c r="CT385" i="69"/>
  <c r="CT384" i="69"/>
  <c r="CT383" i="69"/>
  <c r="CT380" i="69"/>
  <c r="CT379" i="69"/>
  <c r="CT378" i="69"/>
  <c r="CT376" i="69"/>
  <c r="CT374" i="69"/>
  <c r="CT365" i="69"/>
  <c r="CT302" i="69"/>
  <c r="CT298" i="69"/>
  <c r="CT296" i="69"/>
  <c r="CT269" i="69"/>
  <c r="CT267" i="69"/>
  <c r="CT266" i="69"/>
  <c r="CT265" i="69"/>
  <c r="CT261" i="69"/>
  <c r="CT259" i="69" s="1"/>
  <c r="CT248" i="69"/>
  <c r="CT244" i="69"/>
  <c r="CT237" i="69"/>
  <c r="CT236" i="69"/>
  <c r="CT234" i="69"/>
  <c r="CT228" i="69"/>
  <c r="CT224" i="69"/>
  <c r="CT222" i="69"/>
  <c r="CT219" i="69"/>
  <c r="CT217" i="69"/>
  <c r="CT213" i="69"/>
  <c r="CT208" i="69"/>
  <c r="CT204" i="69"/>
  <c r="CT203" i="69"/>
  <c r="CT200" i="69"/>
  <c r="CT199" i="69"/>
  <c r="CT197" i="69"/>
  <c r="CT195" i="69"/>
  <c r="CT194" i="69"/>
  <c r="CT192" i="69"/>
  <c r="CT191" i="69"/>
  <c r="CT189" i="69"/>
  <c r="CT188" i="69"/>
  <c r="CT184" i="69"/>
  <c r="CT183" i="69"/>
  <c r="CT182" i="69"/>
  <c r="CT180" i="69"/>
  <c r="CT178" i="69"/>
  <c r="CT168" i="69"/>
  <c r="CT166" i="69"/>
  <c r="CT159" i="69"/>
  <c r="CT157" i="69"/>
  <c r="CT155" i="69"/>
  <c r="CT151" i="69"/>
  <c r="CT145" i="69"/>
  <c r="CT143" i="69"/>
  <c r="CT142" i="69"/>
  <c r="CT141" i="69"/>
  <c r="CT140" i="69"/>
  <c r="CT139" i="69"/>
  <c r="CT112" i="69"/>
  <c r="CT105" i="69"/>
  <c r="CT103" i="69"/>
  <c r="CT100" i="69"/>
  <c r="CT98" i="69"/>
  <c r="CT96" i="69"/>
  <c r="CT94" i="69"/>
  <c r="CT93" i="69"/>
  <c r="CT92" i="69"/>
  <c r="CT91" i="69"/>
  <c r="CT88" i="69"/>
  <c r="CT82" i="69"/>
  <c r="CT81" i="69"/>
  <c r="CT71" i="69"/>
  <c r="CT65" i="69"/>
  <c r="CT64" i="69"/>
  <c r="CT63" i="69"/>
  <c r="CT62" i="69"/>
  <c r="CT61" i="69"/>
  <c r="CT60" i="69"/>
  <c r="CT59" i="69"/>
  <c r="CT58" i="69"/>
  <c r="CT55" i="69"/>
  <c r="CT54" i="69"/>
  <c r="CT45" i="69"/>
  <c r="CT42" i="69"/>
  <c r="CT41" i="69"/>
  <c r="CT40" i="69"/>
  <c r="CT39" i="69"/>
  <c r="CT38" i="69"/>
  <c r="CT36" i="69"/>
  <c r="CT35" i="69"/>
  <c r="CT34" i="69"/>
  <c r="CT33" i="69"/>
  <c r="CT32" i="69"/>
  <c r="CT31" i="69"/>
  <c r="CT30" i="69"/>
  <c r="CT29" i="69"/>
  <c r="CT28" i="69"/>
  <c r="CT27" i="69"/>
  <c r="CT25" i="69"/>
  <c r="CT24" i="69"/>
  <c r="CT23" i="69"/>
  <c r="CT22" i="69"/>
  <c r="CT21" i="69"/>
  <c r="CT19" i="69"/>
  <c r="CT18" i="69"/>
  <c r="CT17" i="69"/>
  <c r="CK283" i="69" l="1"/>
  <c r="CK282" i="69" s="1"/>
  <c r="CK280" i="69" s="1"/>
  <c r="CZ281" i="69"/>
  <c r="BZ281" i="69"/>
  <c r="CD281" i="69"/>
  <c r="CP283" i="69"/>
  <c r="CP282" i="69" s="1"/>
  <c r="CP280" i="69" s="1"/>
  <c r="CS243" i="69"/>
  <c r="CE281" i="69"/>
  <c r="CW284" i="69"/>
  <c r="CU281" i="69"/>
  <c r="CW281" i="69" s="1"/>
  <c r="CT243" i="69"/>
  <c r="CU43" i="69"/>
  <c r="CW43" i="69" s="1"/>
  <c r="CW44" i="69"/>
  <c r="CU242" i="69"/>
  <c r="CW243" i="69"/>
  <c r="CU69" i="69"/>
  <c r="CU68" i="69" s="1"/>
  <c r="CW70" i="69"/>
  <c r="CU86" i="69"/>
  <c r="CW86" i="69" s="1"/>
  <c r="CW87" i="69"/>
  <c r="CW102" i="69"/>
  <c r="CX102" i="69"/>
  <c r="CU129" i="69"/>
  <c r="CW129" i="69" s="1"/>
  <c r="CW136" i="69"/>
  <c r="CI283" i="69"/>
  <c r="CI282" i="69" s="1"/>
  <c r="CI280" i="69" s="1"/>
  <c r="CS134" i="69"/>
  <c r="CC281" i="69"/>
  <c r="CO281" i="69"/>
  <c r="CJ283" i="69"/>
  <c r="CJ282" i="69" s="1"/>
  <c r="CJ280" i="69" s="1"/>
  <c r="CJ126" i="69" s="1"/>
  <c r="DA281" i="69"/>
  <c r="CR283" i="69"/>
  <c r="CR282" i="69" s="1"/>
  <c r="CR280" i="69" s="1"/>
  <c r="CP281" i="69"/>
  <c r="CD283" i="69"/>
  <c r="CD282" i="69" s="1"/>
  <c r="CD280" i="69" s="1"/>
  <c r="CQ281" i="69"/>
  <c r="CS138" i="69"/>
  <c r="CI281" i="69"/>
  <c r="CJ281" i="69"/>
  <c r="CC283" i="69"/>
  <c r="CC282" i="69" s="1"/>
  <c r="CC280" i="69" s="1"/>
  <c r="CQ283" i="69"/>
  <c r="CQ282" i="69" s="1"/>
  <c r="CQ280" i="69" s="1"/>
  <c r="CK281" i="69"/>
  <c r="CE283" i="69"/>
  <c r="CE282" i="69" s="1"/>
  <c r="CE280" i="69" s="1"/>
  <c r="CG281" i="69"/>
  <c r="CS129" i="69"/>
  <c r="CO283" i="69"/>
  <c r="CO282" i="69" s="1"/>
  <c r="CO280" i="69" s="1"/>
  <c r="BZ283" i="69"/>
  <c r="BZ282" i="69" s="1"/>
  <c r="BZ280" i="69" s="1"/>
  <c r="CL283" i="69"/>
  <c r="CL282" i="69" s="1"/>
  <c r="CL280" i="69" s="1"/>
  <c r="CF281" i="69"/>
  <c r="DF283" i="69"/>
  <c r="CA283" i="69"/>
  <c r="CA282" i="69" s="1"/>
  <c r="CA280" i="69" s="1"/>
  <c r="CM283" i="69"/>
  <c r="CM282" i="69" s="1"/>
  <c r="CM280" i="69" s="1"/>
  <c r="CG283" i="69"/>
  <c r="CG282" i="69" s="1"/>
  <c r="CG280" i="69" s="1"/>
  <c r="CB281" i="69"/>
  <c r="CN281" i="69"/>
  <c r="CT138" i="69"/>
  <c r="CS132" i="69"/>
  <c r="DA283" i="69"/>
  <c r="CF283" i="69"/>
  <c r="CF282" i="69" s="1"/>
  <c r="CF280" i="69" s="1"/>
  <c r="DF281" i="69"/>
  <c r="DH281" i="69" s="1"/>
  <c r="CT53" i="69"/>
  <c r="CN283" i="69"/>
  <c r="CN282" i="69" s="1"/>
  <c r="CN280" i="69" s="1"/>
  <c r="CN126" i="69" s="1"/>
  <c r="CH283" i="69"/>
  <c r="CH282" i="69" s="1"/>
  <c r="CH280" i="69" s="1"/>
  <c r="CS136" i="69"/>
  <c r="CB283" i="69"/>
  <c r="CB282" i="69" s="1"/>
  <c r="CB280" i="69" s="1"/>
  <c r="CG259" i="69"/>
  <c r="CT90" i="69"/>
  <c r="CH281" i="69"/>
  <c r="CL281" i="69"/>
  <c r="CA281" i="69"/>
  <c r="CM281" i="69"/>
  <c r="CZ283" i="69"/>
  <c r="CR281" i="69"/>
  <c r="CS286" i="69"/>
  <c r="CT281" i="69"/>
  <c r="CT283" i="69"/>
  <c r="CT282" i="69" s="1"/>
  <c r="CT280" i="69" s="1"/>
  <c r="CU283" i="69"/>
  <c r="CU282" i="69" s="1"/>
  <c r="CU280" i="69" s="1"/>
  <c r="CS284" i="69"/>
  <c r="CU258" i="69"/>
  <c r="CU257" i="69" s="1"/>
  <c r="CG210" i="69"/>
  <c r="CU89" i="69"/>
  <c r="CW89" i="69" s="1"/>
  <c r="CS210" i="69"/>
  <c r="CA210" i="69"/>
  <c r="CU49" i="69"/>
  <c r="CU131" i="69"/>
  <c r="CW131" i="69" s="1"/>
  <c r="CW69" i="69" l="1"/>
  <c r="DF282" i="69"/>
  <c r="DH283" i="69"/>
  <c r="DA282" i="69"/>
  <c r="DA280" i="69" s="1"/>
  <c r="CZ282" i="69"/>
  <c r="CZ280" i="69" s="1"/>
  <c r="CW68" i="69"/>
  <c r="CU67" i="69"/>
  <c r="CW67" i="69" s="1"/>
  <c r="CU66" i="69"/>
  <c r="CW66" i="69" s="1"/>
  <c r="CW257" i="69"/>
  <c r="CW258" i="69"/>
  <c r="CU238" i="69"/>
  <c r="CW238" i="69" s="1"/>
  <c r="CW242" i="69"/>
  <c r="CU46" i="69"/>
  <c r="CW46" i="69" s="1"/>
  <c r="CW49" i="69"/>
  <c r="CU255" i="69"/>
  <c r="CW255" i="69" s="1"/>
  <c r="CW283" i="69"/>
  <c r="CS280" i="69"/>
  <c r="CS282" i="69"/>
  <c r="CU256" i="69"/>
  <c r="CS283" i="69"/>
  <c r="CS281" i="69"/>
  <c r="CU48" i="69"/>
  <c r="CW48" i="69" s="1"/>
  <c r="CU47" i="69"/>
  <c r="CW47" i="69" s="1"/>
  <c r="DF280" i="69" l="1"/>
  <c r="DH282" i="69"/>
  <c r="CX256" i="69"/>
  <c r="CW256" i="69"/>
  <c r="CW280" i="69"/>
  <c r="CW282" i="69"/>
  <c r="DH280" i="69" l="1"/>
  <c r="CA93" i="63" l="1"/>
  <c r="BZ93" i="63"/>
  <c r="CF93" i="63"/>
  <c r="CH93" i="63" s="1"/>
  <c r="CA89" i="63"/>
  <c r="BZ89" i="63"/>
  <c r="CF89" i="63"/>
  <c r="CH89" i="63" s="1"/>
  <c r="CA84" i="63"/>
  <c r="BZ84" i="63"/>
  <c r="CF84" i="63"/>
  <c r="CH84" i="63" s="1"/>
  <c r="CA80" i="63"/>
  <c r="BZ80" i="63"/>
  <c r="CA77" i="63"/>
  <c r="BZ77" i="63"/>
  <c r="CF77" i="63"/>
  <c r="CH77" i="63" s="1"/>
  <c r="CA72" i="63"/>
  <c r="BZ72" i="63"/>
  <c r="CF72" i="63"/>
  <c r="CH72" i="63" s="1"/>
  <c r="CA69" i="63"/>
  <c r="BZ69" i="63"/>
  <c r="CF69" i="63"/>
  <c r="CH69" i="63" s="1"/>
  <c r="CA67" i="63"/>
  <c r="BZ67" i="63"/>
  <c r="CF67" i="63"/>
  <c r="CH67" i="63" s="1"/>
  <c r="CA63" i="63"/>
  <c r="BZ63" i="63"/>
  <c r="CF63" i="63"/>
  <c r="CH63" i="63" s="1"/>
  <c r="CA59" i="63"/>
  <c r="BZ59" i="63"/>
  <c r="CF59" i="63"/>
  <c r="CH59" i="63" s="1"/>
  <c r="CA55" i="63"/>
  <c r="BZ55" i="63"/>
  <c r="CF55" i="63"/>
  <c r="CH55" i="63" s="1"/>
  <c r="CA51" i="63"/>
  <c r="BZ51" i="63"/>
  <c r="CF51" i="63"/>
  <c r="CH51" i="63" s="1"/>
  <c r="CA48" i="63"/>
  <c r="BZ48" i="63"/>
  <c r="CF48" i="63"/>
  <c r="CH48" i="63" s="1"/>
  <c r="CA46" i="63"/>
  <c r="BZ46" i="63"/>
  <c r="CF46" i="63"/>
  <c r="CH46" i="63" s="1"/>
  <c r="CA43" i="63"/>
  <c r="BZ43" i="63"/>
  <c r="CF43" i="63"/>
  <c r="CH43" i="63" s="1"/>
  <c r="CA41" i="63"/>
  <c r="BZ41" i="63"/>
  <c r="CF41" i="63"/>
  <c r="CH41" i="63" s="1"/>
  <c r="CA39" i="63"/>
  <c r="BZ39" i="63"/>
  <c r="CF39" i="63"/>
  <c r="CH39" i="63" s="1"/>
  <c r="CA36" i="63"/>
  <c r="BZ36" i="63"/>
  <c r="CF36" i="63"/>
  <c r="CH36" i="63" s="1"/>
  <c r="CA34" i="63"/>
  <c r="BZ34" i="63"/>
  <c r="CF34" i="63"/>
  <c r="CH34" i="63" s="1"/>
  <c r="CA31" i="63"/>
  <c r="BZ31" i="63"/>
  <c r="CF31" i="63"/>
  <c r="CH31" i="63" s="1"/>
  <c r="CA125" i="63"/>
  <c r="BZ125" i="63"/>
  <c r="BZ124" i="63" s="1"/>
  <c r="BZ123" i="63" s="1"/>
  <c r="CF125" i="63"/>
  <c r="CH125" i="63" s="1"/>
  <c r="BU125" i="63"/>
  <c r="BT125" i="63"/>
  <c r="BT124" i="63" s="1"/>
  <c r="BT123" i="63" s="1"/>
  <c r="BR125" i="63"/>
  <c r="BQ125" i="63"/>
  <c r="BP125" i="63"/>
  <c r="BP124" i="63" s="1"/>
  <c r="BP123" i="63" s="1"/>
  <c r="BM125" i="63"/>
  <c r="BM124" i="63" s="1"/>
  <c r="BM123" i="63" s="1"/>
  <c r="BL125" i="63"/>
  <c r="BL124" i="63" s="1"/>
  <c r="BL123" i="63" s="1"/>
  <c r="BI125" i="63"/>
  <c r="BK125" i="63" s="1"/>
  <c r="BH125" i="63"/>
  <c r="BH124" i="63" s="1"/>
  <c r="BH123" i="63" s="1"/>
  <c r="BF125" i="63"/>
  <c r="BE125" i="63"/>
  <c r="BE124" i="63" s="1"/>
  <c r="BE123" i="63" s="1"/>
  <c r="BD125" i="63"/>
  <c r="BD124" i="63" s="1"/>
  <c r="BD123" i="63" s="1"/>
  <c r="BC125" i="63"/>
  <c r="BC124" i="63" s="1"/>
  <c r="BC123" i="63" s="1"/>
  <c r="AZ125" i="63"/>
  <c r="BB125" i="63" s="1"/>
  <c r="CF96" i="63"/>
  <c r="CH96" i="63" s="1"/>
  <c r="BZ96" i="63"/>
  <c r="CA96" i="63"/>
  <c r="CF98" i="63"/>
  <c r="CH98" i="63" s="1"/>
  <c r="BZ98" i="63"/>
  <c r="CA98" i="63"/>
  <c r="CF101" i="63"/>
  <c r="CH101" i="63" s="1"/>
  <c r="BZ101" i="63"/>
  <c r="CA101" i="63"/>
  <c r="CF104" i="63"/>
  <c r="CH104" i="63" s="1"/>
  <c r="BZ104" i="63"/>
  <c r="CA104" i="63"/>
  <c r="CF107" i="63"/>
  <c r="BZ107" i="63"/>
  <c r="BZ106" i="63" s="1"/>
  <c r="CA107" i="63"/>
  <c r="CA106" i="63" s="1"/>
  <c r="CF121" i="63"/>
  <c r="CH121" i="63" s="1"/>
  <c r="BZ121" i="63"/>
  <c r="CA121" i="63"/>
  <c r="CF137" i="63"/>
  <c r="BZ137" i="63"/>
  <c r="BZ128" i="63" s="1"/>
  <c r="BZ127" i="63" s="1"/>
  <c r="CA137" i="63"/>
  <c r="CA128" i="63" s="1"/>
  <c r="CA127" i="63" s="1"/>
  <c r="CF106" i="63" l="1"/>
  <c r="CH106" i="63" s="1"/>
  <c r="CH107" i="63"/>
  <c r="CF128" i="63"/>
  <c r="CH128" i="63" s="1"/>
  <c r="CH137" i="63"/>
  <c r="BQ124" i="63"/>
  <c r="BW125" i="63"/>
  <c r="CA124" i="63"/>
  <c r="CA123" i="63" s="1"/>
  <c r="CA71" i="63"/>
  <c r="BU124" i="63"/>
  <c r="BU123" i="63" s="1"/>
  <c r="CA79" i="63"/>
  <c r="CF124" i="63"/>
  <c r="CA50" i="63"/>
  <c r="BZ71" i="63"/>
  <c r="BZ79" i="63"/>
  <c r="BO125" i="63"/>
  <c r="CA95" i="63"/>
  <c r="BZ50" i="63"/>
  <c r="CF95" i="63"/>
  <c r="CH95" i="63" s="1"/>
  <c r="BG125" i="63"/>
  <c r="BF124" i="63"/>
  <c r="BG124" i="63" s="1"/>
  <c r="CF79" i="63"/>
  <c r="CH79" i="63" s="1"/>
  <c r="CF127" i="63"/>
  <c r="CH127" i="63" s="1"/>
  <c r="BS125" i="63"/>
  <c r="CF50" i="63"/>
  <c r="CH50" i="63" s="1"/>
  <c r="CF71" i="63"/>
  <c r="CH71" i="63" s="1"/>
  <c r="AZ124" i="63"/>
  <c r="BA125" i="63"/>
  <c r="BR124" i="63"/>
  <c r="BI124" i="63"/>
  <c r="BZ95" i="63"/>
  <c r="CF123" i="63" l="1"/>
  <c r="CH124" i="63"/>
  <c r="BQ123" i="63"/>
  <c r="BW123" i="63" s="1"/>
  <c r="BW124" i="63"/>
  <c r="BF123" i="63"/>
  <c r="BG123" i="63" s="1"/>
  <c r="BS124" i="63"/>
  <c r="BR123" i="63"/>
  <c r="BS123" i="63" s="1"/>
  <c r="BI123" i="63"/>
  <c r="BK124" i="63"/>
  <c r="BO124" i="63"/>
  <c r="BB124" i="63"/>
  <c r="BA124" i="63"/>
  <c r="AZ123" i="63"/>
  <c r="CH123" i="63" l="1"/>
  <c r="BB123" i="63"/>
  <c r="BA123" i="63"/>
  <c r="BK123" i="63"/>
  <c r="BO123" i="63"/>
  <c r="DA388" i="69" l="1"/>
  <c r="CZ388" i="69"/>
  <c r="DF388" i="69"/>
  <c r="DH388" i="69" s="1"/>
  <c r="DA386" i="69"/>
  <c r="CZ386" i="69"/>
  <c r="DF386" i="69"/>
  <c r="DH386" i="69" s="1"/>
  <c r="DA382" i="69"/>
  <c r="CZ382" i="69"/>
  <c r="DF382" i="69"/>
  <c r="DH382" i="69" s="1"/>
  <c r="DA377" i="69"/>
  <c r="CZ377" i="69"/>
  <c r="DF377" i="69"/>
  <c r="DH377" i="69" s="1"/>
  <c r="DA375" i="69"/>
  <c r="CZ375" i="69"/>
  <c r="DF375" i="69"/>
  <c r="DH375" i="69" s="1"/>
  <c r="DA373" i="69"/>
  <c r="CZ373" i="69"/>
  <c r="DF373" i="69"/>
  <c r="DH373" i="69" s="1"/>
  <c r="DA371" i="69"/>
  <c r="DA367" i="69" s="1"/>
  <c r="DA366" i="69" s="1"/>
  <c r="CZ371" i="69"/>
  <c r="CZ367" i="69" s="1"/>
  <c r="CZ366" i="69" s="1"/>
  <c r="DA397" i="69"/>
  <c r="CZ397" i="69"/>
  <c r="CN398" i="69"/>
  <c r="CN397" i="69" s="1"/>
  <c r="CJ398" i="69"/>
  <c r="CJ397" i="69" s="1"/>
  <c r="CN396" i="69"/>
  <c r="CJ396" i="69"/>
  <c r="CN395" i="69"/>
  <c r="CJ395" i="69"/>
  <c r="CN394" i="69"/>
  <c r="CJ394" i="69"/>
  <c r="BZ394" i="69"/>
  <c r="DA360" i="69"/>
  <c r="CZ360" i="69"/>
  <c r="CN361" i="69"/>
  <c r="CN360" i="69" s="1"/>
  <c r="CJ361" i="69"/>
  <c r="CJ360" i="69" s="1"/>
  <c r="CN359" i="69"/>
  <c r="CJ359" i="69"/>
  <c r="CN358" i="69"/>
  <c r="CJ358" i="69"/>
  <c r="BZ403" i="69"/>
  <c r="DA362" i="69"/>
  <c r="CZ362" i="69"/>
  <c r="DF362" i="69"/>
  <c r="CU362" i="69"/>
  <c r="CT362" i="69"/>
  <c r="CT358" i="69" s="1"/>
  <c r="CR362" i="69"/>
  <c r="CQ362" i="69"/>
  <c r="CQ358" i="69" s="1"/>
  <c r="CP362" i="69"/>
  <c r="CP358" i="69" s="1"/>
  <c r="CM362" i="69"/>
  <c r="CO362" i="69" s="1"/>
  <c r="CO358" i="69" s="1"/>
  <c r="CL362" i="69"/>
  <c r="CI362" i="69"/>
  <c r="CK362" i="69" s="1"/>
  <c r="CK358" i="69" s="1"/>
  <c r="CH362" i="69"/>
  <c r="CH358" i="69" s="1"/>
  <c r="CF362" i="69"/>
  <c r="CF358" i="69" s="1"/>
  <c r="CE362" i="69"/>
  <c r="CE358" i="69" s="1"/>
  <c r="CD362" i="69"/>
  <c r="CC362" i="69"/>
  <c r="BZ362" i="69"/>
  <c r="BY362" i="69"/>
  <c r="BV362" i="69"/>
  <c r="BU362" i="69"/>
  <c r="BT362" i="69"/>
  <c r="BS362" i="69"/>
  <c r="BR362" i="69"/>
  <c r="BO362" i="69"/>
  <c r="BK362" i="69"/>
  <c r="BJ362" i="69"/>
  <c r="BI362" i="69"/>
  <c r="BH362" i="69"/>
  <c r="BG362" i="69"/>
  <c r="BF362" i="69"/>
  <c r="BE362" i="69"/>
  <c r="BD362" i="69"/>
  <c r="BC362" i="69"/>
  <c r="BB362" i="69"/>
  <c r="AY362" i="69"/>
  <c r="AV362" i="69"/>
  <c r="AR362" i="69"/>
  <c r="DA401" i="69"/>
  <c r="CZ401" i="69"/>
  <c r="DF401" i="69"/>
  <c r="DH401" i="69" s="1"/>
  <c r="CU401" i="69"/>
  <c r="CT401" i="69"/>
  <c r="CR401" i="69"/>
  <c r="CQ401" i="69"/>
  <c r="CP401" i="69"/>
  <c r="CM401" i="69"/>
  <c r="CO401" i="69" s="1"/>
  <c r="CL401" i="69"/>
  <c r="CL395" i="69" s="1"/>
  <c r="CI401" i="69"/>
  <c r="CH401" i="69"/>
  <c r="CF401" i="69"/>
  <c r="CE401" i="69"/>
  <c r="CD401" i="69"/>
  <c r="CC401" i="69"/>
  <c r="BZ401" i="69"/>
  <c r="BZ395" i="69" s="1"/>
  <c r="BY401" i="69"/>
  <c r="BV401" i="69"/>
  <c r="BU401" i="69"/>
  <c r="BT401" i="69"/>
  <c r="BS401" i="69"/>
  <c r="BR401" i="69"/>
  <c r="BO401" i="69"/>
  <c r="BK401" i="69"/>
  <c r="BJ401" i="69"/>
  <c r="BI401" i="69"/>
  <c r="BH401" i="69"/>
  <c r="BG401" i="69"/>
  <c r="BF401" i="69"/>
  <c r="BE401" i="69"/>
  <c r="BD401" i="69"/>
  <c r="BC401" i="69"/>
  <c r="BB401" i="69"/>
  <c r="AY401" i="69"/>
  <c r="AV401" i="69"/>
  <c r="AR401" i="69"/>
  <c r="DA268" i="69"/>
  <c r="CZ268" i="69"/>
  <c r="DH268" i="69"/>
  <c r="DA264" i="69"/>
  <c r="CZ264" i="69"/>
  <c r="DF264" i="69"/>
  <c r="DH264" i="69" s="1"/>
  <c r="DA259" i="69"/>
  <c r="CZ259" i="69"/>
  <c r="DA257" i="69"/>
  <c r="DA255" i="69" s="1"/>
  <c r="CZ257" i="69"/>
  <c r="CZ256" i="69" s="1"/>
  <c r="DA243" i="69"/>
  <c r="CZ243" i="69"/>
  <c r="DF242" i="69"/>
  <c r="DF238" i="69" s="1"/>
  <c r="DA238" i="69"/>
  <c r="CZ238" i="69"/>
  <c r="DA235" i="69"/>
  <c r="CZ235" i="69"/>
  <c r="DF235" i="69"/>
  <c r="DH235" i="69" s="1"/>
  <c r="DA233" i="69"/>
  <c r="CZ233" i="69"/>
  <c r="DF233" i="69"/>
  <c r="DH233" i="69" s="1"/>
  <c r="DA231" i="69"/>
  <c r="CZ231" i="69"/>
  <c r="DA207" i="69"/>
  <c r="CZ207" i="69"/>
  <c r="DF207" i="69"/>
  <c r="DH207" i="69" s="1"/>
  <c r="DA205" i="69"/>
  <c r="CZ205" i="69"/>
  <c r="DA201" i="69"/>
  <c r="CZ201" i="69"/>
  <c r="DF201" i="69"/>
  <c r="DH201" i="69" s="1"/>
  <c r="DA196" i="69"/>
  <c r="CZ196" i="69"/>
  <c r="DF196" i="69"/>
  <c r="DH196" i="69" s="1"/>
  <c r="DA190" i="69"/>
  <c r="CZ190" i="69"/>
  <c r="DF190" i="69"/>
  <c r="DH190" i="69" s="1"/>
  <c r="DA186" i="69"/>
  <c r="CZ186" i="69"/>
  <c r="DF186" i="69"/>
  <c r="DH186" i="69" s="1"/>
  <c r="DA181" i="69"/>
  <c r="CZ181" i="69"/>
  <c r="DF181" i="69"/>
  <c r="DH181" i="69" s="1"/>
  <c r="DA179" i="69"/>
  <c r="CZ179" i="69"/>
  <c r="DF179" i="69"/>
  <c r="DH179" i="69" s="1"/>
  <c r="DA177" i="69"/>
  <c r="CZ177" i="69"/>
  <c r="DF177" i="69"/>
  <c r="DH177" i="69" s="1"/>
  <c r="DA175" i="69"/>
  <c r="CZ175" i="69"/>
  <c r="DF144" i="69"/>
  <c r="DH144" i="69" s="1"/>
  <c r="DA148" i="69"/>
  <c r="DA147" i="69" s="1"/>
  <c r="CZ148" i="69"/>
  <c r="CZ147" i="69" s="1"/>
  <c r="DF148" i="69"/>
  <c r="CU148" i="69"/>
  <c r="CT148" i="69"/>
  <c r="CT147" i="69" s="1"/>
  <c r="CR148" i="69"/>
  <c r="CQ148" i="69"/>
  <c r="CQ147" i="69" s="1"/>
  <c r="CP148" i="69"/>
  <c r="CP147" i="69" s="1"/>
  <c r="CM148" i="69"/>
  <c r="CO148" i="69" s="1"/>
  <c r="CL148" i="69"/>
  <c r="CL147" i="69" s="1"/>
  <c r="CI148" i="69"/>
  <c r="CK148" i="69" s="1"/>
  <c r="CH148" i="69"/>
  <c r="CH147" i="69" s="1"/>
  <c r="CF148" i="69"/>
  <c r="CE148" i="69"/>
  <c r="CE147" i="69" s="1"/>
  <c r="CD148" i="69"/>
  <c r="CD147" i="69" s="1"/>
  <c r="CC148" i="69"/>
  <c r="CC147" i="69" s="1"/>
  <c r="BZ148" i="69"/>
  <c r="BZ147" i="69" s="1"/>
  <c r="CB147" i="69" s="1"/>
  <c r="DA124" i="69"/>
  <c r="DA123" i="69" s="1"/>
  <c r="CZ124" i="69"/>
  <c r="CZ123" i="69" s="1"/>
  <c r="DF124" i="69"/>
  <c r="CU124" i="69"/>
  <c r="CT124" i="69"/>
  <c r="CT123" i="69" s="1"/>
  <c r="CT122" i="69" s="1"/>
  <c r="CR124" i="69"/>
  <c r="CQ124" i="69"/>
  <c r="CQ123" i="69" s="1"/>
  <c r="CQ122" i="69" s="1"/>
  <c r="CP124" i="69"/>
  <c r="CP123" i="69" s="1"/>
  <c r="CP122" i="69" s="1"/>
  <c r="CM124" i="69"/>
  <c r="CM123" i="69" s="1"/>
  <c r="CL124" i="69"/>
  <c r="CL123" i="69" s="1"/>
  <c r="CL122" i="69" s="1"/>
  <c r="CI124" i="69"/>
  <c r="CK124" i="69" s="1"/>
  <c r="CH124" i="69"/>
  <c r="CH123" i="69" s="1"/>
  <c r="CH122" i="69" s="1"/>
  <c r="CF124" i="69"/>
  <c r="CE124" i="69"/>
  <c r="CE123" i="69" s="1"/>
  <c r="CE122" i="69" s="1"/>
  <c r="BZ124" i="69"/>
  <c r="BZ123" i="69" s="1"/>
  <c r="BZ122" i="69" s="1"/>
  <c r="DA102" i="69"/>
  <c r="CZ102" i="69"/>
  <c r="DF102" i="69"/>
  <c r="DI102" i="69" s="1"/>
  <c r="DA99" i="69"/>
  <c r="CZ99" i="69"/>
  <c r="DF99" i="69"/>
  <c r="DH99" i="69" s="1"/>
  <c r="DA97" i="69"/>
  <c r="CZ97" i="69"/>
  <c r="DF97" i="69"/>
  <c r="DH97" i="69" s="1"/>
  <c r="DA95" i="69"/>
  <c r="CZ95" i="69"/>
  <c r="DF95" i="69"/>
  <c r="DH95" i="69" s="1"/>
  <c r="DA87" i="69"/>
  <c r="DA86" i="69" s="1"/>
  <c r="CZ87" i="69"/>
  <c r="CZ86" i="69" s="1"/>
  <c r="DF87" i="69"/>
  <c r="DA80" i="69"/>
  <c r="CZ80" i="69"/>
  <c r="DF80" i="69"/>
  <c r="DA78" i="69"/>
  <c r="DA77" i="69" s="1"/>
  <c r="CZ78" i="69"/>
  <c r="CZ76" i="69" s="1"/>
  <c r="BZ16" i="69"/>
  <c r="BZ50" i="69"/>
  <c r="DA70" i="69"/>
  <c r="CZ70" i="69"/>
  <c r="DF70" i="69"/>
  <c r="DA68" i="69"/>
  <c r="DA67" i="69" s="1"/>
  <c r="CZ68" i="69"/>
  <c r="CZ67" i="69" s="1"/>
  <c r="DA57" i="69"/>
  <c r="CZ57" i="69"/>
  <c r="DH57" i="69"/>
  <c r="DA53" i="69"/>
  <c r="CZ53" i="69"/>
  <c r="DA50" i="69"/>
  <c r="CZ50" i="69"/>
  <c r="DF50" i="69"/>
  <c r="DH50" i="69" s="1"/>
  <c r="DA48" i="69"/>
  <c r="CZ48" i="69"/>
  <c r="DA47" i="69"/>
  <c r="CZ47" i="69"/>
  <c r="DA46" i="69"/>
  <c r="CZ46" i="69"/>
  <c r="DA44" i="69"/>
  <c r="CZ44" i="69"/>
  <c r="DF44" i="69"/>
  <c r="DA37" i="69"/>
  <c r="CZ37" i="69"/>
  <c r="DF37" i="69"/>
  <c r="DH37" i="69" s="1"/>
  <c r="DA26" i="69"/>
  <c r="CZ26" i="69"/>
  <c r="DF26" i="69"/>
  <c r="DH26" i="69" s="1"/>
  <c r="DA20" i="69"/>
  <c r="CZ20" i="69"/>
  <c r="DF20" i="69"/>
  <c r="DH20" i="69" s="1"/>
  <c r="DA16" i="69"/>
  <c r="CZ16" i="69"/>
  <c r="DF16" i="69"/>
  <c r="DH16" i="69" s="1"/>
  <c r="DA14" i="69"/>
  <c r="DA13" i="69" s="1"/>
  <c r="CZ14" i="69"/>
  <c r="CZ13" i="69" s="1"/>
  <c r="BZ111" i="69"/>
  <c r="BZ95" i="69"/>
  <c r="DH240" i="69" l="1"/>
  <c r="DF79" i="69"/>
  <c r="DH80" i="69"/>
  <c r="DF69" i="69"/>
  <c r="DH70" i="69"/>
  <c r="DH238" i="69"/>
  <c r="DH242" i="69"/>
  <c r="DF358" i="69"/>
  <c r="DH358" i="69" s="1"/>
  <c r="DH362" i="69"/>
  <c r="DF43" i="69"/>
  <c r="DH43" i="69" s="1"/>
  <c r="DH44" i="69"/>
  <c r="DF123" i="69"/>
  <c r="DH124" i="69"/>
  <c r="DF86" i="69"/>
  <c r="DH86" i="69" s="1"/>
  <c r="DH87" i="69"/>
  <c r="DH102" i="69"/>
  <c r="DF147" i="69"/>
  <c r="DH147" i="69" s="1"/>
  <c r="DH148" i="69"/>
  <c r="CS401" i="69"/>
  <c r="DA122" i="69"/>
  <c r="CZ122" i="69"/>
  <c r="CU147" i="69"/>
  <c r="CW148" i="69"/>
  <c r="CU395" i="69"/>
  <c r="CW395" i="69" s="1"/>
  <c r="CW401" i="69"/>
  <c r="CU358" i="69"/>
  <c r="CW358" i="69" s="1"/>
  <c r="CW362" i="69"/>
  <c r="CU123" i="69"/>
  <c r="CW124" i="69"/>
  <c r="CS148" i="69"/>
  <c r="CS362" i="69"/>
  <c r="CS124" i="69"/>
  <c r="DF206" i="69"/>
  <c r="BZ110" i="69"/>
  <c r="BZ109" i="69" s="1"/>
  <c r="BZ108" i="69" s="1"/>
  <c r="BZ107" i="69"/>
  <c r="BZ106" i="69" s="1"/>
  <c r="CR395" i="69"/>
  <c r="CR358" i="69"/>
  <c r="CS358" i="69" s="1"/>
  <c r="CR147" i="69"/>
  <c r="CS147" i="69" s="1"/>
  <c r="CR123" i="69"/>
  <c r="CS123" i="69" s="1"/>
  <c r="CG148" i="69"/>
  <c r="DA370" i="69"/>
  <c r="CZ230" i="69"/>
  <c r="BL401" i="69"/>
  <c r="DF232" i="69"/>
  <c r="BZ398" i="69"/>
  <c r="DF372" i="69"/>
  <c r="DH372" i="69" s="1"/>
  <c r="BZ396" i="69"/>
  <c r="CZ173" i="69"/>
  <c r="BL362" i="69"/>
  <c r="CG362" i="69"/>
  <c r="CG358" i="69" s="1"/>
  <c r="CL358" i="69"/>
  <c r="DF258" i="69"/>
  <c r="DH258" i="69" s="1"/>
  <c r="CM358" i="69"/>
  <c r="BZ358" i="69"/>
  <c r="CH395" i="69"/>
  <c r="CZ370" i="69"/>
  <c r="CP395" i="69"/>
  <c r="CI358" i="69"/>
  <c r="CO395" i="69"/>
  <c r="CK401" i="69"/>
  <c r="CE395" i="69"/>
  <c r="CQ395" i="69"/>
  <c r="CF395" i="69"/>
  <c r="CT395" i="69"/>
  <c r="CI395" i="69"/>
  <c r="DF395" i="69"/>
  <c r="DH395" i="69" s="1"/>
  <c r="CM395" i="69"/>
  <c r="CG401" i="69"/>
  <c r="CB362" i="69"/>
  <c r="CB401" i="69"/>
  <c r="CA401" i="69"/>
  <c r="CA362" i="69"/>
  <c r="DF185" i="69"/>
  <c r="DH185" i="69" s="1"/>
  <c r="DA256" i="69"/>
  <c r="CZ174" i="69"/>
  <c r="DA174" i="69"/>
  <c r="DF176" i="69"/>
  <c r="DH176" i="69" s="1"/>
  <c r="DA230" i="69"/>
  <c r="CZ229" i="69"/>
  <c r="DA173" i="69"/>
  <c r="CZ255" i="69"/>
  <c r="DA229" i="69"/>
  <c r="CM147" i="69"/>
  <c r="CO147" i="69" s="1"/>
  <c r="CA148" i="69"/>
  <c r="CB148" i="69"/>
  <c r="CF147" i="69"/>
  <c r="CG147" i="69" s="1"/>
  <c r="CI147" i="69"/>
  <c r="CK147" i="69" s="1"/>
  <c r="CA147" i="69"/>
  <c r="CO124" i="69"/>
  <c r="CG124" i="69"/>
  <c r="CF123" i="69"/>
  <c r="CF122" i="69" s="1"/>
  <c r="CG122" i="69" s="1"/>
  <c r="DA12" i="69"/>
  <c r="CI123" i="69"/>
  <c r="CI122" i="69" s="1"/>
  <c r="CK122" i="69" s="1"/>
  <c r="CM122" i="69"/>
  <c r="CO122" i="69" s="1"/>
  <c r="CO123" i="69"/>
  <c r="CZ77" i="69"/>
  <c r="DF15" i="69"/>
  <c r="DF49" i="69"/>
  <c r="DF89" i="69"/>
  <c r="DH89" i="69" s="1"/>
  <c r="CZ66" i="69"/>
  <c r="DA66" i="69"/>
  <c r="DA76" i="69"/>
  <c r="CZ12" i="69"/>
  <c r="DF68" i="69" l="1"/>
  <c r="DH69" i="69"/>
  <c r="DF78" i="69"/>
  <c r="DH79" i="69"/>
  <c r="DF48" i="69"/>
  <c r="DH48" i="69" s="1"/>
  <c r="DH49" i="69"/>
  <c r="DF14" i="69"/>
  <c r="DF12" i="69" s="1"/>
  <c r="DH12" i="69" s="1"/>
  <c r="DH15" i="69"/>
  <c r="DF122" i="69"/>
  <c r="DH122" i="69" s="1"/>
  <c r="DH123" i="69"/>
  <c r="DF231" i="69"/>
  <c r="DF229" i="69" s="1"/>
  <c r="DH229" i="69" s="1"/>
  <c r="DH232" i="69"/>
  <c r="DF205" i="69"/>
  <c r="DH205" i="69" s="1"/>
  <c r="DH206" i="69"/>
  <c r="DF257" i="69"/>
  <c r="CU130" i="69"/>
  <c r="CW147" i="69"/>
  <c r="CU122" i="69"/>
  <c r="CW122" i="69" s="1"/>
  <c r="CW123" i="69"/>
  <c r="CR122" i="69"/>
  <c r="CS122" i="69" s="1"/>
  <c r="CS395" i="69"/>
  <c r="DF256" i="69"/>
  <c r="DI256" i="69" s="1"/>
  <c r="CG395" i="69"/>
  <c r="CK395" i="69"/>
  <c r="DF175" i="69"/>
  <c r="CG123" i="69"/>
  <c r="CK123" i="69"/>
  <c r="DF46" i="69"/>
  <c r="DF47" i="69"/>
  <c r="DH47" i="69" s="1"/>
  <c r="DH46" i="69" l="1"/>
  <c r="DF230" i="69"/>
  <c r="DI230" i="69" s="1"/>
  <c r="DH231" i="69"/>
  <c r="DF13" i="69"/>
  <c r="DH13" i="69" s="1"/>
  <c r="DH14" i="69"/>
  <c r="DH78" i="69"/>
  <c r="DF77" i="69"/>
  <c r="DI77" i="69" s="1"/>
  <c r="DF76" i="69"/>
  <c r="DH76" i="69" s="1"/>
  <c r="DH256" i="69"/>
  <c r="DH68" i="69"/>
  <c r="DF66" i="69"/>
  <c r="DH66" i="69" s="1"/>
  <c r="DF67" i="69"/>
  <c r="DH67" i="69" s="1"/>
  <c r="DF255" i="69"/>
  <c r="DH255" i="69" s="1"/>
  <c r="DH257" i="69"/>
  <c r="DF174" i="69"/>
  <c r="DI174" i="69" s="1"/>
  <c r="DH175" i="69"/>
  <c r="CW130" i="69"/>
  <c r="CU128" i="69"/>
  <c r="CW128" i="69" s="1"/>
  <c r="CU127" i="69"/>
  <c r="CW127" i="69" s="1"/>
  <c r="DF173" i="69"/>
  <c r="DH173" i="69" s="1"/>
  <c r="DH174" i="69" l="1"/>
  <c r="DH77" i="69"/>
  <c r="DH230" i="69"/>
  <c r="BP138" i="63" l="1"/>
  <c r="BP137" i="63" s="1"/>
  <c r="BP128" i="63" s="1"/>
  <c r="BP127" i="63" s="1"/>
  <c r="BO138" i="63"/>
  <c r="BQ137" i="63"/>
  <c r="BQ121" i="63"/>
  <c r="BW121" i="63" s="1"/>
  <c r="BP121" i="63"/>
  <c r="BO120" i="63"/>
  <c r="BP119" i="63"/>
  <c r="BO116" i="63"/>
  <c r="BO115" i="63"/>
  <c r="BO114" i="63"/>
  <c r="BP112" i="63"/>
  <c r="BO110" i="63"/>
  <c r="BQ107" i="63"/>
  <c r="BP107" i="63"/>
  <c r="BP106" i="63" s="1"/>
  <c r="BQ104" i="63"/>
  <c r="BW104" i="63" s="1"/>
  <c r="BP104" i="63"/>
  <c r="BQ101" i="63"/>
  <c r="BW101" i="63" s="1"/>
  <c r="BP101" i="63"/>
  <c r="BO100" i="63"/>
  <c r="BQ98" i="63"/>
  <c r="BW98" i="63" s="1"/>
  <c r="BP98" i="63"/>
  <c r="BQ96" i="63"/>
  <c r="BW96" i="63" s="1"/>
  <c r="BP96" i="63"/>
  <c r="BP94" i="63"/>
  <c r="BP93" i="63" s="1"/>
  <c r="BO94" i="63"/>
  <c r="BQ93" i="63"/>
  <c r="BW93" i="63" s="1"/>
  <c r="BP92" i="63"/>
  <c r="BP89" i="63" s="1"/>
  <c r="BO92" i="63"/>
  <c r="BP91" i="63"/>
  <c r="BO91" i="63"/>
  <c r="BP90" i="63"/>
  <c r="BO90" i="63"/>
  <c r="BQ89" i="63"/>
  <c r="BW89" i="63" s="1"/>
  <c r="BP88" i="63"/>
  <c r="BO88" i="63"/>
  <c r="BP87" i="63"/>
  <c r="BO87" i="63"/>
  <c r="BP86" i="63"/>
  <c r="BO86" i="63"/>
  <c r="BP85" i="63"/>
  <c r="BP84" i="63" s="1"/>
  <c r="BO85" i="63"/>
  <c r="BQ84" i="63"/>
  <c r="BW84" i="63" s="1"/>
  <c r="BP83" i="63"/>
  <c r="BP80" i="63" s="1"/>
  <c r="BO83" i="63"/>
  <c r="BP82" i="63"/>
  <c r="BO82" i="63"/>
  <c r="BP81" i="63"/>
  <c r="BO81" i="63"/>
  <c r="BQ80" i="63"/>
  <c r="BW80" i="63" s="1"/>
  <c r="BO78" i="63"/>
  <c r="BQ77" i="63"/>
  <c r="BW77" i="63" s="1"/>
  <c r="BP77" i="63"/>
  <c r="BO76" i="63"/>
  <c r="BO75" i="63"/>
  <c r="BO74" i="63"/>
  <c r="BP73" i="63"/>
  <c r="BP72" i="63" s="1"/>
  <c r="BO73" i="63"/>
  <c r="BQ72" i="63"/>
  <c r="BW72" i="63" s="1"/>
  <c r="BP70" i="63"/>
  <c r="BP69" i="63" s="1"/>
  <c r="BO70" i="63"/>
  <c r="BQ69" i="63"/>
  <c r="BW69" i="63" s="1"/>
  <c r="BP68" i="63"/>
  <c r="BP67" i="63" s="1"/>
  <c r="BO68" i="63"/>
  <c r="BQ67" i="63"/>
  <c r="BW67" i="63" s="1"/>
  <c r="BO66" i="63"/>
  <c r="BO65" i="63"/>
  <c r="BO64" i="63"/>
  <c r="BQ63" i="63"/>
  <c r="BW63" i="63" s="1"/>
  <c r="BP63" i="63"/>
  <c r="BO62" i="63"/>
  <c r="BO61" i="63"/>
  <c r="BO60" i="63"/>
  <c r="BQ59" i="63"/>
  <c r="BW59" i="63" s="1"/>
  <c r="BP59" i="63"/>
  <c r="BO58" i="63"/>
  <c r="BO57" i="63"/>
  <c r="BO56" i="63"/>
  <c r="BQ55" i="63"/>
  <c r="BW55" i="63" s="1"/>
  <c r="BP55" i="63"/>
  <c r="BO54" i="63"/>
  <c r="BO53" i="63"/>
  <c r="BO52" i="63"/>
  <c r="BQ51" i="63"/>
  <c r="BW51" i="63" s="1"/>
  <c r="BP51" i="63"/>
  <c r="BP49" i="63"/>
  <c r="BP48" i="63" s="1"/>
  <c r="BO49" i="63"/>
  <c r="BQ48" i="63"/>
  <c r="BW48" i="63" s="1"/>
  <c r="BO47" i="63"/>
  <c r="BQ46" i="63"/>
  <c r="BW46" i="63" s="1"/>
  <c r="BP46" i="63"/>
  <c r="BO45" i="63"/>
  <c r="BO44" i="63"/>
  <c r="BQ43" i="63"/>
  <c r="BW43" i="63" s="1"/>
  <c r="BP43" i="63"/>
  <c r="BO42" i="63"/>
  <c r="BQ41" i="63"/>
  <c r="BW41" i="63" s="1"/>
  <c r="BP41" i="63"/>
  <c r="BP40" i="63"/>
  <c r="BP39" i="63" s="1"/>
  <c r="BO40" i="63"/>
  <c r="BQ39" i="63"/>
  <c r="BW39" i="63" s="1"/>
  <c r="BP38" i="63"/>
  <c r="BP36" i="63" s="1"/>
  <c r="BO38" i="63"/>
  <c r="BO37" i="63"/>
  <c r="BQ36" i="63"/>
  <c r="BW36" i="63" s="1"/>
  <c r="BP35" i="63"/>
  <c r="BP34" i="63" s="1"/>
  <c r="BO35" i="63"/>
  <c r="BQ34" i="63"/>
  <c r="BW34" i="63" s="1"/>
  <c r="BP33" i="63"/>
  <c r="BO33" i="63"/>
  <c r="BP32" i="63"/>
  <c r="BO32" i="63"/>
  <c r="BQ31" i="63"/>
  <c r="BW31" i="63" s="1"/>
  <c r="BP30" i="63"/>
  <c r="BP29" i="63" s="1"/>
  <c r="BO30" i="63"/>
  <c r="BQ29" i="63"/>
  <c r="BW29" i="63" s="1"/>
  <c r="BT138" i="63"/>
  <c r="BT137" i="63" s="1"/>
  <c r="BT128" i="63" s="1"/>
  <c r="BT127" i="63" s="1"/>
  <c r="BS138" i="63"/>
  <c r="BU137" i="63"/>
  <c r="BR137" i="63"/>
  <c r="BR128" i="63" s="1"/>
  <c r="BR127" i="63" s="1"/>
  <c r="BU121" i="63"/>
  <c r="BT121" i="63"/>
  <c r="BR121" i="63"/>
  <c r="BS116" i="63"/>
  <c r="BS115" i="63"/>
  <c r="BS114" i="63"/>
  <c r="BS110" i="63"/>
  <c r="BT107" i="63"/>
  <c r="BT106" i="63" s="1"/>
  <c r="BR107" i="63"/>
  <c r="BR106" i="63" s="1"/>
  <c r="BT104" i="63"/>
  <c r="BR104" i="63"/>
  <c r="BT101" i="63"/>
  <c r="BR101" i="63"/>
  <c r="BS100" i="63"/>
  <c r="BT98" i="63"/>
  <c r="BR98" i="63"/>
  <c r="BT96" i="63"/>
  <c r="BR96" i="63"/>
  <c r="BT94" i="63"/>
  <c r="BT93" i="63" s="1"/>
  <c r="BS94" i="63"/>
  <c r="BR93" i="63"/>
  <c r="BT92" i="63"/>
  <c r="BT89" i="63" s="1"/>
  <c r="BS92" i="63"/>
  <c r="BT91" i="63"/>
  <c r="BS91" i="63"/>
  <c r="BT90" i="63"/>
  <c r="BS90" i="63"/>
  <c r="BR89" i="63"/>
  <c r="BT88" i="63"/>
  <c r="BS88" i="63"/>
  <c r="BT87" i="63"/>
  <c r="BS87" i="63"/>
  <c r="BT86" i="63"/>
  <c r="BS86" i="63"/>
  <c r="BT85" i="63"/>
  <c r="BT84" i="63" s="1"/>
  <c r="BS85" i="63"/>
  <c r="BR84" i="63"/>
  <c r="BT83" i="63"/>
  <c r="BT80" i="63" s="1"/>
  <c r="BS83" i="63"/>
  <c r="BT82" i="63"/>
  <c r="BS82" i="63"/>
  <c r="BT81" i="63"/>
  <c r="BS81" i="63"/>
  <c r="BR80" i="63"/>
  <c r="BS78" i="63"/>
  <c r="BT77" i="63"/>
  <c r="BR77" i="63"/>
  <c r="BS76" i="63"/>
  <c r="BS75" i="63"/>
  <c r="BS74" i="63"/>
  <c r="BT73" i="63"/>
  <c r="BT72" i="63" s="1"/>
  <c r="BS73" i="63"/>
  <c r="BR72" i="63"/>
  <c r="BT70" i="63"/>
  <c r="BT69" i="63" s="1"/>
  <c r="BS70" i="63"/>
  <c r="BR69" i="63"/>
  <c r="BT68" i="63"/>
  <c r="BT67" i="63" s="1"/>
  <c r="BS68" i="63"/>
  <c r="BR67" i="63"/>
  <c r="BS66" i="63"/>
  <c r="BS65" i="63"/>
  <c r="BS64" i="63"/>
  <c r="BT63" i="63"/>
  <c r="BR63" i="63"/>
  <c r="BS62" i="63"/>
  <c r="BS61" i="63"/>
  <c r="BS60" i="63"/>
  <c r="BT59" i="63"/>
  <c r="BR59" i="63"/>
  <c r="BS58" i="63"/>
  <c r="BS57" i="63"/>
  <c r="BS56" i="63"/>
  <c r="BT55" i="63"/>
  <c r="BR55" i="63"/>
  <c r="BS54" i="63"/>
  <c r="BS53" i="63"/>
  <c r="BS52" i="63"/>
  <c r="BT51" i="63"/>
  <c r="BR51" i="63"/>
  <c r="BT49" i="63"/>
  <c r="BT48" i="63" s="1"/>
  <c r="BS49" i="63"/>
  <c r="BR48" i="63"/>
  <c r="BS47" i="63"/>
  <c r="BT46" i="63"/>
  <c r="BR46" i="63"/>
  <c r="BS45" i="63"/>
  <c r="BS44" i="63"/>
  <c r="BT43" i="63"/>
  <c r="BR43" i="63"/>
  <c r="BS42" i="63"/>
  <c r="BT41" i="63"/>
  <c r="BR41" i="63"/>
  <c r="BT40" i="63"/>
  <c r="BT39" i="63" s="1"/>
  <c r="BS40" i="63"/>
  <c r="BR39" i="63"/>
  <c r="BT38" i="63"/>
  <c r="BT36" i="63" s="1"/>
  <c r="BS38" i="63"/>
  <c r="BS37" i="63"/>
  <c r="BR36" i="63"/>
  <c r="BT35" i="63"/>
  <c r="BT34" i="63" s="1"/>
  <c r="BS35" i="63"/>
  <c r="BR34" i="63"/>
  <c r="BT33" i="63"/>
  <c r="BS33" i="63"/>
  <c r="BT32" i="63"/>
  <c r="BS32" i="63"/>
  <c r="BR31" i="63"/>
  <c r="BT30" i="63"/>
  <c r="BT29" i="63" s="1"/>
  <c r="BS30" i="63"/>
  <c r="BU29" i="63"/>
  <c r="BR29" i="63"/>
  <c r="BP31" i="63" l="1"/>
  <c r="BP28" i="63" s="1"/>
  <c r="BQ128" i="63"/>
  <c r="BW137" i="63"/>
  <c r="BQ106" i="63"/>
  <c r="BW106" i="63" s="1"/>
  <c r="BW107" i="63"/>
  <c r="BU128" i="63"/>
  <c r="BU127" i="63" s="1"/>
  <c r="BQ71" i="63"/>
  <c r="BW71" i="63" s="1"/>
  <c r="BP111" i="63"/>
  <c r="BP109" i="63" s="1"/>
  <c r="BQ50" i="63"/>
  <c r="BW50" i="63" s="1"/>
  <c r="BT71" i="63"/>
  <c r="BQ95" i="63"/>
  <c r="BW95" i="63" s="1"/>
  <c r="BR95" i="63"/>
  <c r="BT79" i="63"/>
  <c r="BT50" i="63"/>
  <c r="BR79" i="63"/>
  <c r="BR71" i="63"/>
  <c r="BQ79" i="63"/>
  <c r="BW79" i="63" s="1"/>
  <c r="BP95" i="63"/>
  <c r="BP50" i="63"/>
  <c r="BP71" i="63"/>
  <c r="BU28" i="63"/>
  <c r="BT95" i="63"/>
  <c r="BQ28" i="63"/>
  <c r="BW28" i="63" s="1"/>
  <c r="BP79" i="63"/>
  <c r="BR50" i="63"/>
  <c r="BR28" i="63"/>
  <c r="BT31" i="63"/>
  <c r="BT28" i="63" s="1"/>
  <c r="BR27" i="63" l="1"/>
  <c r="BR26" i="63" s="1"/>
  <c r="BQ127" i="63"/>
  <c r="BW127" i="63" s="1"/>
  <c r="BW128" i="63"/>
  <c r="BT27" i="63"/>
  <c r="BT26" i="63" s="1"/>
  <c r="BQ27" i="63"/>
  <c r="BP27" i="63"/>
  <c r="BP26" i="63" s="1"/>
  <c r="BU27" i="63"/>
  <c r="BU26" i="63" s="1"/>
  <c r="BQ26" i="63" l="1"/>
  <c r="BW26" i="63" s="1"/>
  <c r="BW27" i="63"/>
  <c r="CP404" i="69"/>
  <c r="CP403" i="69" s="1"/>
  <c r="CO404" i="69"/>
  <c r="CQ403" i="69"/>
  <c r="CP400" i="69"/>
  <c r="CP399" i="69" s="1"/>
  <c r="CP394" i="69" s="1"/>
  <c r="CO400" i="69"/>
  <c r="CQ399" i="69"/>
  <c r="CQ394" i="69" s="1"/>
  <c r="CP391" i="69"/>
  <c r="CP390" i="69" s="1"/>
  <c r="CO391" i="69"/>
  <c r="CQ390" i="69"/>
  <c r="CP389" i="69"/>
  <c r="CP388" i="69" s="1"/>
  <c r="CO389" i="69"/>
  <c r="CQ388" i="69"/>
  <c r="CP387" i="69"/>
  <c r="CP386" i="69" s="1"/>
  <c r="CO387" i="69"/>
  <c r="CQ386" i="69"/>
  <c r="CP385" i="69"/>
  <c r="CO385" i="69"/>
  <c r="CP384" i="69"/>
  <c r="CO384" i="69"/>
  <c r="CP383" i="69"/>
  <c r="CO383" i="69"/>
  <c r="CQ382" i="69"/>
  <c r="CP380" i="69"/>
  <c r="CO380" i="69"/>
  <c r="CP379" i="69"/>
  <c r="CO379" i="69"/>
  <c r="CP378" i="69"/>
  <c r="CO378" i="69"/>
  <c r="CQ377" i="69"/>
  <c r="CP376" i="69"/>
  <c r="CP375" i="69" s="1"/>
  <c r="CO376" i="69"/>
  <c r="CQ375" i="69"/>
  <c r="CP374" i="69"/>
  <c r="CP373" i="69" s="1"/>
  <c r="CO374" i="69"/>
  <c r="CQ373" i="69"/>
  <c r="CO368" i="69"/>
  <c r="CP365" i="69"/>
  <c r="CP364" i="69" s="1"/>
  <c r="CO365" i="69"/>
  <c r="CQ364" i="69"/>
  <c r="CP302" i="69"/>
  <c r="CP301" i="69" s="1"/>
  <c r="CP300" i="69" s="1"/>
  <c r="CP299" i="69" s="1"/>
  <c r="CP297" i="69" s="1"/>
  <c r="CO302" i="69"/>
  <c r="CQ301" i="69"/>
  <c r="CQ300" i="69" s="1"/>
  <c r="CQ299" i="69" s="1"/>
  <c r="CQ297" i="69" s="1"/>
  <c r="CP298" i="69"/>
  <c r="CO298" i="69"/>
  <c r="CP296" i="69"/>
  <c r="CP295" i="69" s="1"/>
  <c r="CP294" i="69" s="1"/>
  <c r="CP293" i="69" s="1"/>
  <c r="CO296" i="69"/>
  <c r="CQ295" i="69"/>
  <c r="CO272" i="69"/>
  <c r="CO271" i="69"/>
  <c r="CP269" i="69"/>
  <c r="CP268" i="69" s="1"/>
  <c r="CO269" i="69"/>
  <c r="CQ268" i="69"/>
  <c r="CP267" i="69"/>
  <c r="CO267" i="69"/>
  <c r="CP266" i="69"/>
  <c r="CO266" i="69"/>
  <c r="CP265" i="69"/>
  <c r="CO265" i="69"/>
  <c r="CQ264" i="69"/>
  <c r="CP261" i="69"/>
  <c r="CP259" i="69" s="1"/>
  <c r="CO261" i="69"/>
  <c r="CO260" i="69"/>
  <c r="CP248" i="69"/>
  <c r="CO248" i="69"/>
  <c r="CP244" i="69"/>
  <c r="CO244" i="69"/>
  <c r="CQ242" i="69"/>
  <c r="CQ238" i="69" s="1"/>
  <c r="CP237" i="69"/>
  <c r="CO237" i="69"/>
  <c r="CP236" i="69"/>
  <c r="CO236" i="69"/>
  <c r="CQ235" i="69"/>
  <c r="CP234" i="69"/>
  <c r="CP233" i="69" s="1"/>
  <c r="CO234" i="69"/>
  <c r="CQ233" i="69"/>
  <c r="CP228" i="69"/>
  <c r="CP227" i="69" s="1"/>
  <c r="CP226" i="69" s="1"/>
  <c r="CP225" i="69" s="1"/>
  <c r="CO228" i="69"/>
  <c r="CQ227" i="69"/>
  <c r="CP224" i="69"/>
  <c r="CP223" i="69" s="1"/>
  <c r="CO224" i="69"/>
  <c r="CQ223" i="69"/>
  <c r="CP222" i="69"/>
  <c r="CP221" i="69" s="1"/>
  <c r="CO222" i="69"/>
  <c r="CQ221" i="69"/>
  <c r="CP219" i="69"/>
  <c r="CP218" i="69" s="1"/>
  <c r="CO219" i="69"/>
  <c r="CQ218" i="69"/>
  <c r="CP217" i="69"/>
  <c r="CP216" i="69" s="1"/>
  <c r="CO217" i="69"/>
  <c r="CQ216" i="69"/>
  <c r="CP213" i="69"/>
  <c r="CO213" i="69"/>
  <c r="CP208" i="69"/>
  <c r="CP207" i="69" s="1"/>
  <c r="CO208" i="69"/>
  <c r="CQ207" i="69"/>
  <c r="CQ206" i="69" s="1"/>
  <c r="CP204" i="69"/>
  <c r="CO204" i="69"/>
  <c r="CP203" i="69"/>
  <c r="CO203" i="69"/>
  <c r="CQ201" i="69"/>
  <c r="CP200" i="69"/>
  <c r="CO200" i="69"/>
  <c r="CP199" i="69"/>
  <c r="CO199" i="69"/>
  <c r="CP197" i="69"/>
  <c r="CO197" i="69"/>
  <c r="CQ196" i="69"/>
  <c r="CP195" i="69"/>
  <c r="CO195" i="69"/>
  <c r="CP194" i="69"/>
  <c r="CO194" i="69"/>
  <c r="CP192" i="69"/>
  <c r="CO192" i="69"/>
  <c r="CP191" i="69"/>
  <c r="CO191" i="69"/>
  <c r="CQ190" i="69"/>
  <c r="CS190" i="69" s="1"/>
  <c r="CP189" i="69"/>
  <c r="CO189" i="69"/>
  <c r="CP188" i="69"/>
  <c r="CO188" i="69"/>
  <c r="CO187" i="69"/>
  <c r="CQ186" i="69"/>
  <c r="CP184" i="69"/>
  <c r="CO184" i="69"/>
  <c r="CP183" i="69"/>
  <c r="CO183" i="69"/>
  <c r="CP182" i="69"/>
  <c r="CO182" i="69"/>
  <c r="CQ181" i="69"/>
  <c r="CP180" i="69"/>
  <c r="CP179" i="69" s="1"/>
  <c r="CO180" i="69"/>
  <c r="CQ179" i="69"/>
  <c r="CP178" i="69"/>
  <c r="CP177" i="69" s="1"/>
  <c r="CO178" i="69"/>
  <c r="CQ177" i="69"/>
  <c r="CP168" i="69"/>
  <c r="CP167" i="69" s="1"/>
  <c r="CP162" i="69" s="1"/>
  <c r="CO168" i="69"/>
  <c r="CQ167" i="69"/>
  <c r="CQ162" i="69" s="1"/>
  <c r="CP166" i="69"/>
  <c r="CP165" i="69" s="1"/>
  <c r="CO166" i="69"/>
  <c r="CQ165" i="69"/>
  <c r="CP159" i="69"/>
  <c r="CP158" i="69" s="1"/>
  <c r="CO159" i="69"/>
  <c r="CQ158" i="69"/>
  <c r="CP157" i="69"/>
  <c r="CP156" i="69" s="1"/>
  <c r="CO157" i="69"/>
  <c r="CQ156" i="69"/>
  <c r="CP155" i="69"/>
  <c r="CP154" i="69" s="1"/>
  <c r="CO155" i="69"/>
  <c r="CQ154" i="69"/>
  <c r="CP151" i="69"/>
  <c r="CO151" i="69"/>
  <c r="CP145" i="69"/>
  <c r="CP144" i="69" s="1"/>
  <c r="CO145" i="69"/>
  <c r="CQ144" i="69"/>
  <c r="CQ131" i="69" s="1"/>
  <c r="CQ130" i="69" s="1"/>
  <c r="CP143" i="69"/>
  <c r="CO143" i="69"/>
  <c r="CP142" i="69"/>
  <c r="CO142" i="69"/>
  <c r="CP141" i="69"/>
  <c r="CO141" i="69"/>
  <c r="CP140" i="69"/>
  <c r="CO140" i="69"/>
  <c r="CP139" i="69"/>
  <c r="CO139" i="69"/>
  <c r="CP137" i="69"/>
  <c r="CP136" i="69" s="1"/>
  <c r="CP129" i="69" s="1"/>
  <c r="CO137" i="69"/>
  <c r="CP135" i="69"/>
  <c r="CP134" i="69" s="1"/>
  <c r="CO135" i="69"/>
  <c r="CP133" i="69"/>
  <c r="CP132" i="69" s="1"/>
  <c r="CO133" i="69"/>
  <c r="CP112" i="69"/>
  <c r="CP111" i="69" s="1"/>
  <c r="CP110" i="69" s="1"/>
  <c r="CP109" i="69" s="1"/>
  <c r="CP108" i="69" s="1"/>
  <c r="CP107" i="69" s="1"/>
  <c r="CP106" i="69" s="1"/>
  <c r="CO112" i="69"/>
  <c r="CQ111" i="69"/>
  <c r="CQ107" i="69" s="1"/>
  <c r="CQ106" i="69" s="1"/>
  <c r="CP105" i="69"/>
  <c r="CO105" i="69"/>
  <c r="CQ104" i="69"/>
  <c r="CP103" i="69"/>
  <c r="CO103" i="69"/>
  <c r="CQ102" i="69"/>
  <c r="CT102" i="69" s="1"/>
  <c r="CP100" i="69"/>
  <c r="CP99" i="69" s="1"/>
  <c r="CO100" i="69"/>
  <c r="CQ99" i="69"/>
  <c r="CP98" i="69"/>
  <c r="CP97" i="69" s="1"/>
  <c r="CO98" i="69"/>
  <c r="CQ97" i="69"/>
  <c r="CP96" i="69"/>
  <c r="CP95" i="69" s="1"/>
  <c r="CO96" i="69"/>
  <c r="CQ95" i="69"/>
  <c r="CP92" i="69"/>
  <c r="CO92" i="69"/>
  <c r="CP91" i="69"/>
  <c r="CO91" i="69"/>
  <c r="CP88" i="69"/>
  <c r="CP87" i="69" s="1"/>
  <c r="CP86" i="69" s="1"/>
  <c r="CO88" i="69"/>
  <c r="CQ87" i="69"/>
  <c r="CQ86" i="69" s="1"/>
  <c r="CP82" i="69"/>
  <c r="CO82" i="69"/>
  <c r="CP81" i="69"/>
  <c r="CP80" i="69" s="1"/>
  <c r="CP79" i="69" s="1"/>
  <c r="CP78" i="69" s="1"/>
  <c r="CP76" i="69" s="1"/>
  <c r="CO81" i="69"/>
  <c r="CQ80" i="69"/>
  <c r="CQ79" i="69" s="1"/>
  <c r="CQ78" i="69" s="1"/>
  <c r="CQ77" i="69" s="1"/>
  <c r="CP71" i="69"/>
  <c r="CP70" i="69" s="1"/>
  <c r="CP69" i="69" s="1"/>
  <c r="CP68" i="69" s="1"/>
  <c r="CO71" i="69"/>
  <c r="CQ70" i="69"/>
  <c r="CQ69" i="69" s="1"/>
  <c r="CP63" i="69"/>
  <c r="CO63" i="69"/>
  <c r="CP62" i="69"/>
  <c r="CO62" i="69"/>
  <c r="CP61" i="69"/>
  <c r="CO61" i="69"/>
  <c r="CP60" i="69"/>
  <c r="CO60" i="69"/>
  <c r="CP59" i="69"/>
  <c r="CO59" i="69"/>
  <c r="CP58" i="69"/>
  <c r="CO58" i="69"/>
  <c r="CO56" i="69"/>
  <c r="CP55" i="69"/>
  <c r="CO55" i="69"/>
  <c r="CP54" i="69"/>
  <c r="CO54" i="69"/>
  <c r="CO52" i="69"/>
  <c r="CO51" i="69"/>
  <c r="CQ50" i="69"/>
  <c r="CP50" i="69"/>
  <c r="CP45" i="69"/>
  <c r="CP44" i="69" s="1"/>
  <c r="CP43" i="69" s="1"/>
  <c r="CO45" i="69"/>
  <c r="CQ44" i="69"/>
  <c r="CQ43" i="69" s="1"/>
  <c r="CP42" i="69"/>
  <c r="CO42" i="69"/>
  <c r="CP41" i="69"/>
  <c r="CO41" i="69"/>
  <c r="CP40" i="69"/>
  <c r="CO40" i="69"/>
  <c r="CP39" i="69"/>
  <c r="CO39" i="69"/>
  <c r="CP38" i="69"/>
  <c r="CO38" i="69"/>
  <c r="CQ37" i="69"/>
  <c r="CP36" i="69"/>
  <c r="CO36" i="69"/>
  <c r="CP35" i="69"/>
  <c r="CO35" i="69"/>
  <c r="CP34" i="69"/>
  <c r="CO34" i="69"/>
  <c r="CP33" i="69"/>
  <c r="CO33" i="69"/>
  <c r="CP32" i="69"/>
  <c r="CO32" i="69"/>
  <c r="CP31" i="69"/>
  <c r="CO31" i="69"/>
  <c r="CP30" i="69"/>
  <c r="CO30" i="69"/>
  <c r="CP29" i="69"/>
  <c r="CO29" i="69"/>
  <c r="CP28" i="69"/>
  <c r="CO28" i="69"/>
  <c r="CP27" i="69"/>
  <c r="CO27" i="69"/>
  <c r="CQ26" i="69"/>
  <c r="CP25" i="69"/>
  <c r="CO25" i="69"/>
  <c r="CP24" i="69"/>
  <c r="CO24" i="69"/>
  <c r="CP23" i="69"/>
  <c r="CO23" i="69"/>
  <c r="CP22" i="69"/>
  <c r="CO22" i="69"/>
  <c r="CP21" i="69"/>
  <c r="CO21" i="69"/>
  <c r="CQ20" i="69"/>
  <c r="CP19" i="69"/>
  <c r="CO19" i="69"/>
  <c r="CP18" i="69"/>
  <c r="CO18" i="69"/>
  <c r="CP17" i="69"/>
  <c r="CO17" i="69"/>
  <c r="CQ16" i="69"/>
  <c r="CT403" i="69"/>
  <c r="CU403" i="69"/>
  <c r="CW403" i="69" s="1"/>
  <c r="CR403" i="69"/>
  <c r="CT399" i="69"/>
  <c r="CT394" i="69" s="1"/>
  <c r="CU399" i="69"/>
  <c r="CR399" i="69"/>
  <c r="CS399" i="69" s="1"/>
  <c r="CT390" i="69"/>
  <c r="CU390" i="69"/>
  <c r="CR390" i="69"/>
  <c r="CS390" i="69" s="1"/>
  <c r="CT388" i="69"/>
  <c r="CR388" i="69"/>
  <c r="CS388" i="69" s="1"/>
  <c r="CT386" i="69"/>
  <c r="CR386" i="69"/>
  <c r="CR382" i="69"/>
  <c r="CS382" i="69" s="1"/>
  <c r="CR377" i="69"/>
  <c r="CS377" i="69" s="1"/>
  <c r="CT375" i="69"/>
  <c r="CR375" i="69"/>
  <c r="CT373" i="69"/>
  <c r="CU373" i="69"/>
  <c r="CW373" i="69" s="1"/>
  <c r="CR373" i="69"/>
  <c r="CT364" i="69"/>
  <c r="CU364" i="69"/>
  <c r="CW364" i="69" s="1"/>
  <c r="CR364" i="69"/>
  <c r="CT301" i="69"/>
  <c r="CT300" i="69" s="1"/>
  <c r="CT299" i="69" s="1"/>
  <c r="CT297" i="69" s="1"/>
  <c r="CU301" i="69"/>
  <c r="CR301" i="69"/>
  <c r="CT295" i="69"/>
  <c r="CT294" i="69" s="1"/>
  <c r="CT293" i="69" s="1"/>
  <c r="CU295" i="69"/>
  <c r="CR295" i="69"/>
  <c r="CT268" i="69"/>
  <c r="CR268" i="69"/>
  <c r="CR264" i="69"/>
  <c r="CS259" i="69"/>
  <c r="CU235" i="69"/>
  <c r="CW235" i="69" s="1"/>
  <c r="CR235" i="69"/>
  <c r="CT233" i="69"/>
  <c r="CU233" i="69"/>
  <c r="CW233" i="69" s="1"/>
  <c r="CR233" i="69"/>
  <c r="CT227" i="69"/>
  <c r="CT226" i="69" s="1"/>
  <c r="CT225" i="69" s="1"/>
  <c r="CU227" i="69"/>
  <c r="CR227" i="69"/>
  <c r="CR226" i="69" s="1"/>
  <c r="CR225" i="69" s="1"/>
  <c r="CT223" i="69"/>
  <c r="CU223" i="69"/>
  <c r="CW223" i="69" s="1"/>
  <c r="CR223" i="69"/>
  <c r="CT221" i="69"/>
  <c r="CU221" i="69"/>
  <c r="CW221" i="69" s="1"/>
  <c r="CR221" i="69"/>
  <c r="CT218" i="69"/>
  <c r="CU218" i="69"/>
  <c r="CW218" i="69" s="1"/>
  <c r="CR218" i="69"/>
  <c r="CT216" i="69"/>
  <c r="CU216" i="69"/>
  <c r="CW216" i="69" s="1"/>
  <c r="CR216" i="69"/>
  <c r="CS216" i="69" s="1"/>
  <c r="CT207" i="69"/>
  <c r="CU207" i="69"/>
  <c r="CW207" i="69" s="1"/>
  <c r="CR207" i="69"/>
  <c r="CR206" i="69" s="1"/>
  <c r="CU201" i="69"/>
  <c r="CR201" i="69"/>
  <c r="CS201" i="69" s="1"/>
  <c r="CR196" i="69"/>
  <c r="CR186" i="69"/>
  <c r="CR181" i="69"/>
  <c r="CT179" i="69"/>
  <c r="CR179" i="69"/>
  <c r="CT177" i="69"/>
  <c r="CU177" i="69"/>
  <c r="CW177" i="69" s="1"/>
  <c r="CR177" i="69"/>
  <c r="CT167" i="69"/>
  <c r="CT162" i="69" s="1"/>
  <c r="CR167" i="69"/>
  <c r="CS167" i="69" s="1"/>
  <c r="CT165" i="69"/>
  <c r="CT161" i="69" s="1"/>
  <c r="CU165" i="69"/>
  <c r="CR165" i="69"/>
  <c r="CT158" i="69"/>
  <c r="CU158" i="69"/>
  <c r="CW158" i="69" s="1"/>
  <c r="CR158" i="69"/>
  <c r="CT156" i="69"/>
  <c r="CU156" i="69"/>
  <c r="CW156" i="69" s="1"/>
  <c r="CR156" i="69"/>
  <c r="CT154" i="69"/>
  <c r="CU154" i="69"/>
  <c r="CW154" i="69" s="1"/>
  <c r="CR154" i="69"/>
  <c r="CS154" i="69" s="1"/>
  <c r="CT144" i="69"/>
  <c r="CT131" i="69" s="1"/>
  <c r="CT130" i="69" s="1"/>
  <c r="CR144" i="69"/>
  <c r="CT111" i="69"/>
  <c r="CU111" i="69"/>
  <c r="CR111" i="69"/>
  <c r="CU104" i="69"/>
  <c r="CR104" i="69"/>
  <c r="CR102" i="69"/>
  <c r="CT99" i="69"/>
  <c r="CR99" i="69"/>
  <c r="CT97" i="69"/>
  <c r="CR97" i="69"/>
  <c r="CT95" i="69"/>
  <c r="CR95" i="69"/>
  <c r="CS90" i="69"/>
  <c r="CT87" i="69"/>
  <c r="CT86" i="69" s="1"/>
  <c r="CR87" i="69"/>
  <c r="CT80" i="69"/>
  <c r="CT79" i="69" s="1"/>
  <c r="CT78" i="69" s="1"/>
  <c r="CT76" i="69" s="1"/>
  <c r="CU80" i="69"/>
  <c r="CR80" i="69"/>
  <c r="CT70" i="69"/>
  <c r="CT69" i="69" s="1"/>
  <c r="CT68" i="69" s="1"/>
  <c r="CT66" i="69" s="1"/>
  <c r="CR70" i="69"/>
  <c r="CS57" i="69"/>
  <c r="CS53" i="69"/>
  <c r="CT50" i="69"/>
  <c r="CR50" i="69"/>
  <c r="CT44" i="69"/>
  <c r="CT43" i="69" s="1"/>
  <c r="CR44" i="69"/>
  <c r="CR37" i="69"/>
  <c r="CR26" i="69"/>
  <c r="CR20" i="69"/>
  <c r="CU16" i="69"/>
  <c r="CW16" i="69" s="1"/>
  <c r="CR16" i="69"/>
  <c r="CS44" i="69" l="1"/>
  <c r="CS102" i="69"/>
  <c r="CS26" i="69"/>
  <c r="CS50" i="69"/>
  <c r="CS70" i="69"/>
  <c r="CS179" i="69"/>
  <c r="CS375" i="69"/>
  <c r="CS158" i="69"/>
  <c r="CS221" i="69"/>
  <c r="CS235" i="69"/>
  <c r="CS268" i="69"/>
  <c r="CS301" i="69"/>
  <c r="CS80" i="69"/>
  <c r="CS95" i="69"/>
  <c r="CS104" i="69"/>
  <c r="CS165" i="69"/>
  <c r="CS97" i="69"/>
  <c r="CS20" i="69"/>
  <c r="CS144" i="69"/>
  <c r="CS196" i="69"/>
  <c r="CU300" i="69"/>
  <c r="CW301" i="69"/>
  <c r="CU185" i="69"/>
  <c r="CW185" i="69" s="1"/>
  <c r="CW201" i="69"/>
  <c r="CU381" i="69"/>
  <c r="CW381" i="69" s="1"/>
  <c r="CW390" i="69"/>
  <c r="CU79" i="69"/>
  <c r="CW80" i="69"/>
  <c r="CX104" i="69"/>
  <c r="CW104" i="69"/>
  <c r="CU394" i="69"/>
  <c r="CW394" i="69" s="1"/>
  <c r="CW399" i="69"/>
  <c r="CU107" i="69"/>
  <c r="CW111" i="69"/>
  <c r="CU226" i="69"/>
  <c r="CW227" i="69"/>
  <c r="CU161" i="69"/>
  <c r="CW161" i="69" s="1"/>
  <c r="CW165" i="69"/>
  <c r="CU294" i="69"/>
  <c r="CW295" i="69"/>
  <c r="CS186" i="69"/>
  <c r="CP90" i="69"/>
  <c r="CP89" i="69" s="1"/>
  <c r="CS264" i="69"/>
  <c r="CS373" i="69"/>
  <c r="CS37" i="69"/>
  <c r="CO90" i="69"/>
  <c r="CS111" i="69"/>
  <c r="CP53" i="69"/>
  <c r="CS218" i="69"/>
  <c r="CS233" i="69"/>
  <c r="CS403" i="69"/>
  <c r="CS386" i="69"/>
  <c r="CS364" i="69"/>
  <c r="CS99" i="69"/>
  <c r="CS177" i="69"/>
  <c r="CS156" i="69"/>
  <c r="CO53" i="69"/>
  <c r="CR294" i="69"/>
  <c r="CR293" i="69" s="1"/>
  <c r="CS295" i="69"/>
  <c r="CP206" i="69"/>
  <c r="CP205" i="69" s="1"/>
  <c r="CU206" i="69"/>
  <c r="CT206" i="69"/>
  <c r="CT205" i="69" s="1"/>
  <c r="CR131" i="69"/>
  <c r="CS131" i="69" s="1"/>
  <c r="CT128" i="69"/>
  <c r="CT127" i="69"/>
  <c r="CS223" i="69"/>
  <c r="CS16" i="69"/>
  <c r="CS87" i="69"/>
  <c r="CT104" i="69"/>
  <c r="CU101" i="69"/>
  <c r="CS181" i="69"/>
  <c r="CQ127" i="69"/>
  <c r="CQ128" i="69"/>
  <c r="CT110" i="69"/>
  <c r="CT109" i="69" s="1"/>
  <c r="CT108" i="69" s="1"/>
  <c r="CT107" i="69"/>
  <c r="CT106" i="69" s="1"/>
  <c r="CR107" i="69"/>
  <c r="CR394" i="69"/>
  <c r="CS394" i="69" s="1"/>
  <c r="CR86" i="69"/>
  <c r="CS86" i="69" s="1"/>
  <c r="CR161" i="69"/>
  <c r="CQ68" i="69"/>
  <c r="CQ67" i="69" s="1"/>
  <c r="CQ294" i="69"/>
  <c r="CR162" i="69"/>
  <c r="CS162" i="69" s="1"/>
  <c r="CQ226" i="69"/>
  <c r="CS227" i="69"/>
  <c r="CR110" i="69"/>
  <c r="CS207" i="69"/>
  <c r="CP359" i="69"/>
  <c r="CP361" i="69"/>
  <c r="CP360" i="69" s="1"/>
  <c r="CP357" i="69" s="1"/>
  <c r="CP396" i="69"/>
  <c r="CP398" i="69"/>
  <c r="CP397" i="69" s="1"/>
  <c r="CP393" i="69" s="1"/>
  <c r="CP392" i="69" s="1"/>
  <c r="CT359" i="69"/>
  <c r="CT361" i="69"/>
  <c r="CT360" i="69" s="1"/>
  <c r="CT357" i="69" s="1"/>
  <c r="CU359" i="69"/>
  <c r="CW359" i="69" s="1"/>
  <c r="CU361" i="69"/>
  <c r="CR396" i="69"/>
  <c r="CR398" i="69"/>
  <c r="CU396" i="69"/>
  <c r="CW396" i="69" s="1"/>
  <c r="CU398" i="69"/>
  <c r="CQ359" i="69"/>
  <c r="CQ361" i="69"/>
  <c r="CQ360" i="69" s="1"/>
  <c r="CQ357" i="69" s="1"/>
  <c r="CQ396" i="69"/>
  <c r="CQ398" i="69"/>
  <c r="CQ397" i="69" s="1"/>
  <c r="CQ393" i="69" s="1"/>
  <c r="CQ392" i="69" s="1"/>
  <c r="CR359" i="69"/>
  <c r="CR361" i="69"/>
  <c r="CT396" i="69"/>
  <c r="CT398" i="69"/>
  <c r="CT397" i="69" s="1"/>
  <c r="CT393" i="69" s="1"/>
  <c r="CT392" i="69" s="1"/>
  <c r="CQ110" i="69"/>
  <c r="CQ109" i="69" s="1"/>
  <c r="CQ108" i="69" s="1"/>
  <c r="CU110" i="69"/>
  <c r="CU372" i="69"/>
  <c r="CW372" i="69" s="1"/>
  <c r="CT186" i="69"/>
  <c r="CU153" i="69"/>
  <c r="CT377" i="69"/>
  <c r="CT372" i="69" s="1"/>
  <c r="CP164" i="69"/>
  <c r="CP163" i="69" s="1"/>
  <c r="CP160" i="69" s="1"/>
  <c r="CP181" i="69"/>
  <c r="CP176" i="69" s="1"/>
  <c r="CP220" i="69"/>
  <c r="CQ153" i="69"/>
  <c r="CQ152" i="69" s="1"/>
  <c r="CQ150" i="69" s="1"/>
  <c r="CT264" i="69"/>
  <c r="CT258" i="69" s="1"/>
  <c r="CT257" i="69" s="1"/>
  <c r="CT255" i="69" s="1"/>
  <c r="CP196" i="69"/>
  <c r="CP190" i="69"/>
  <c r="CT67" i="69"/>
  <c r="CT16" i="69"/>
  <c r="CP215" i="69"/>
  <c r="CT153" i="69"/>
  <c r="CT152" i="69" s="1"/>
  <c r="CT150" i="69" s="1"/>
  <c r="CQ76" i="69"/>
  <c r="CP16" i="69"/>
  <c r="CP26" i="69"/>
  <c r="CP201" i="69"/>
  <c r="CP243" i="69"/>
  <c r="CP242" i="69" s="1"/>
  <c r="CP238" i="69" s="1"/>
  <c r="CQ381" i="69"/>
  <c r="CP382" i="69"/>
  <c r="CP381" i="69" s="1"/>
  <c r="CP37" i="69"/>
  <c r="CP377" i="69"/>
  <c r="CQ49" i="69"/>
  <c r="CR176" i="69"/>
  <c r="CR300" i="69"/>
  <c r="CS300" i="69" s="1"/>
  <c r="CR215" i="69"/>
  <c r="CT89" i="69"/>
  <c r="CU220" i="69"/>
  <c r="CW220" i="69" s="1"/>
  <c r="CU232" i="69"/>
  <c r="CU176" i="69"/>
  <c r="CW176" i="69" s="1"/>
  <c r="CT190" i="69"/>
  <c r="CQ15" i="69"/>
  <c r="CQ14" i="69" s="1"/>
  <c r="CQ12" i="69" s="1"/>
  <c r="CP20" i="69"/>
  <c r="CQ232" i="69"/>
  <c r="CQ231" i="69" s="1"/>
  <c r="CQ230" i="69" s="1"/>
  <c r="CQ176" i="69"/>
  <c r="CQ215" i="69"/>
  <c r="CQ220" i="69"/>
  <c r="CQ372" i="69"/>
  <c r="CP186" i="69"/>
  <c r="CP235" i="69"/>
  <c r="CP232" i="69" s="1"/>
  <c r="CP231" i="69" s="1"/>
  <c r="CR242" i="69"/>
  <c r="CS242" i="69" s="1"/>
  <c r="CT57" i="69"/>
  <c r="CT201" i="69"/>
  <c r="CU15" i="69"/>
  <c r="CT181" i="69"/>
  <c r="CT176" i="69" s="1"/>
  <c r="CQ101" i="69"/>
  <c r="CP138" i="69"/>
  <c r="CP131" i="69" s="1"/>
  <c r="CP130" i="69" s="1"/>
  <c r="CP161" i="69"/>
  <c r="CQ161" i="69"/>
  <c r="CQ164" i="69"/>
  <c r="CQ163" i="69" s="1"/>
  <c r="CQ160" i="69" s="1"/>
  <c r="CP57" i="69"/>
  <c r="CP67" i="69"/>
  <c r="CP66" i="69"/>
  <c r="CQ185" i="69"/>
  <c r="CP264" i="69"/>
  <c r="CP258" i="69" s="1"/>
  <c r="CP257" i="69" s="1"/>
  <c r="CP255" i="69" s="1"/>
  <c r="CP292" i="69"/>
  <c r="CP291" i="69"/>
  <c r="CQ89" i="69"/>
  <c r="CQ258" i="69"/>
  <c r="CQ257" i="69" s="1"/>
  <c r="CP153" i="69"/>
  <c r="CP152" i="69" s="1"/>
  <c r="CP150" i="69" s="1"/>
  <c r="CT292" i="69"/>
  <c r="CT291" i="69"/>
  <c r="CR153" i="69"/>
  <c r="CT20" i="69"/>
  <c r="CT37" i="69"/>
  <c r="CR49" i="69"/>
  <c r="CT196" i="69"/>
  <c r="CR232" i="69"/>
  <c r="CR15" i="69"/>
  <c r="CT26" i="69"/>
  <c r="CR69" i="69"/>
  <c r="CS69" i="69" s="1"/>
  <c r="CR79" i="69"/>
  <c r="CS79" i="69" s="1"/>
  <c r="CR89" i="69"/>
  <c r="CR101" i="69"/>
  <c r="CR164" i="69"/>
  <c r="CT220" i="69"/>
  <c r="CR372" i="69"/>
  <c r="CT215" i="69"/>
  <c r="CR220" i="69"/>
  <c r="CR43" i="69"/>
  <c r="CS43" i="69" s="1"/>
  <c r="CT164" i="69"/>
  <c r="CT163" i="69" s="1"/>
  <c r="CT160" i="69" s="1"/>
  <c r="CU164" i="69"/>
  <c r="CU162" i="69"/>
  <c r="CW162" i="69" s="1"/>
  <c r="CR185" i="69"/>
  <c r="CU215" i="69"/>
  <c r="CW215" i="69" s="1"/>
  <c r="CT235" i="69"/>
  <c r="CT232" i="69" s="1"/>
  <c r="CT231" i="69" s="1"/>
  <c r="CR258" i="69"/>
  <c r="CT382" i="69"/>
  <c r="CT381" i="69" s="1"/>
  <c r="CT242" i="69"/>
  <c r="CT238" i="69" s="1"/>
  <c r="CR381" i="69"/>
  <c r="CS372" i="69" l="1"/>
  <c r="CS232" i="69"/>
  <c r="CT101" i="69"/>
  <c r="CS15" i="69"/>
  <c r="CU14" i="69"/>
  <c r="CU12" i="69" s="1"/>
  <c r="CW12" i="69" s="1"/>
  <c r="CW15" i="69"/>
  <c r="CU78" i="69"/>
  <c r="CW79" i="69"/>
  <c r="CU85" i="69"/>
  <c r="CW85" i="69" s="1"/>
  <c r="CX101" i="69"/>
  <c r="CX85" i="69" s="1"/>
  <c r="CW101" i="69"/>
  <c r="CU231" i="69"/>
  <c r="CW232" i="69"/>
  <c r="CU299" i="69"/>
  <c r="CW300" i="69"/>
  <c r="CU152" i="69"/>
  <c r="CW153" i="69"/>
  <c r="CU397" i="69"/>
  <c r="CW398" i="69"/>
  <c r="CU360" i="69"/>
  <c r="CW361" i="69"/>
  <c r="CU205" i="69"/>
  <c r="CW205" i="69" s="1"/>
  <c r="CW206" i="69"/>
  <c r="CU109" i="69"/>
  <c r="CW110" i="69"/>
  <c r="CU225" i="69"/>
  <c r="CW225" i="69" s="1"/>
  <c r="CW226" i="69"/>
  <c r="CU106" i="69"/>
  <c r="CW106" i="69" s="1"/>
  <c r="CW107" i="69"/>
  <c r="CU163" i="69"/>
  <c r="CW164" i="69"/>
  <c r="CU293" i="69"/>
  <c r="CW294" i="69"/>
  <c r="CS101" i="69"/>
  <c r="CS258" i="69"/>
  <c r="CS185" i="69"/>
  <c r="CS89" i="69"/>
  <c r="CS294" i="69"/>
  <c r="CS164" i="69"/>
  <c r="CS153" i="69"/>
  <c r="CS381" i="69"/>
  <c r="CS49" i="69"/>
  <c r="CQ371" i="69"/>
  <c r="CQ367" i="69" s="1"/>
  <c r="CQ366" i="69" s="1"/>
  <c r="CS161" i="69"/>
  <c r="CR106" i="69"/>
  <c r="CS106" i="69" s="1"/>
  <c r="CS107" i="69"/>
  <c r="CS110" i="69"/>
  <c r="CS359" i="69"/>
  <c r="CS220" i="69"/>
  <c r="CR360" i="69"/>
  <c r="CS360" i="69" s="1"/>
  <c r="CS361" i="69"/>
  <c r="CR397" i="69"/>
  <c r="CS397" i="69" s="1"/>
  <c r="CS398" i="69"/>
  <c r="CS396" i="69"/>
  <c r="CR130" i="69"/>
  <c r="CS130" i="69" s="1"/>
  <c r="CS215" i="69"/>
  <c r="CS176" i="69"/>
  <c r="CQ225" i="69"/>
  <c r="CS225" i="69" s="1"/>
  <c r="CS226" i="69"/>
  <c r="CQ66" i="69"/>
  <c r="CQ205" i="69"/>
  <c r="CS206" i="69"/>
  <c r="CQ293" i="69"/>
  <c r="CS293" i="69" s="1"/>
  <c r="CR109" i="69"/>
  <c r="CS109" i="69" s="1"/>
  <c r="CP49" i="69"/>
  <c r="CP48" i="69" s="1"/>
  <c r="CU175" i="69"/>
  <c r="CP370" i="69"/>
  <c r="CQ175" i="69"/>
  <c r="CU371" i="69"/>
  <c r="CP214" i="69"/>
  <c r="CP212" i="69" s="1"/>
  <c r="CP372" i="69"/>
  <c r="CP371" i="69" s="1"/>
  <c r="CP367" i="69" s="1"/>
  <c r="CP366" i="69" s="1"/>
  <c r="CQ229" i="69"/>
  <c r="CP15" i="69"/>
  <c r="CP14" i="69" s="1"/>
  <c r="CP12" i="69" s="1"/>
  <c r="CU214" i="69"/>
  <c r="CT214" i="69"/>
  <c r="CT212" i="69" s="1"/>
  <c r="CP185" i="69"/>
  <c r="CP175" i="69" s="1"/>
  <c r="CP173" i="69" s="1"/>
  <c r="CQ13" i="69"/>
  <c r="CP229" i="69"/>
  <c r="CT49" i="69"/>
  <c r="CT46" i="69" s="1"/>
  <c r="CQ370" i="69"/>
  <c r="CQ46" i="69"/>
  <c r="CQ47" i="69"/>
  <c r="CQ48" i="69"/>
  <c r="CQ214" i="69"/>
  <c r="CQ85" i="69"/>
  <c r="CQ84" i="69" s="1"/>
  <c r="CR299" i="69"/>
  <c r="CS299" i="69" s="1"/>
  <c r="CR238" i="69"/>
  <c r="CS238" i="69" s="1"/>
  <c r="CT185" i="69"/>
  <c r="CT175" i="69" s="1"/>
  <c r="CT173" i="69" s="1"/>
  <c r="CT15" i="69"/>
  <c r="CT14" i="69" s="1"/>
  <c r="CT12" i="69" s="1"/>
  <c r="CT371" i="69"/>
  <c r="CT367" i="69" s="1"/>
  <c r="CT366" i="69" s="1"/>
  <c r="CT229" i="69"/>
  <c r="CQ256" i="69"/>
  <c r="CT256" i="69" s="1"/>
  <c r="CQ255" i="69"/>
  <c r="CP128" i="69"/>
  <c r="CP127" i="69"/>
  <c r="CR163" i="69"/>
  <c r="CS163" i="69" s="1"/>
  <c r="CR78" i="69"/>
  <c r="CS78" i="69" s="1"/>
  <c r="CR68" i="69"/>
  <c r="CS68" i="69" s="1"/>
  <c r="CR291" i="69"/>
  <c r="CR292" i="69"/>
  <c r="CR214" i="69"/>
  <c r="CR371" i="69"/>
  <c r="CR257" i="69"/>
  <c r="CS257" i="69" s="1"/>
  <c r="CT370" i="69"/>
  <c r="CR231" i="69"/>
  <c r="CS231" i="69" s="1"/>
  <c r="CR48" i="69"/>
  <c r="CR47" i="69"/>
  <c r="CR46" i="69"/>
  <c r="CR175" i="69"/>
  <c r="CR205" i="69"/>
  <c r="CR85" i="69"/>
  <c r="CR14" i="69"/>
  <c r="CS14" i="69" s="1"/>
  <c r="CR152" i="69"/>
  <c r="CS152" i="69" s="1"/>
  <c r="CS371" i="69" l="1"/>
  <c r="CU84" i="69"/>
  <c r="CW84" i="69" s="1"/>
  <c r="CU83" i="69"/>
  <c r="CW83" i="69" s="1"/>
  <c r="CU150" i="69"/>
  <c r="CW150" i="69" s="1"/>
  <c r="CW152" i="69"/>
  <c r="CU13" i="69"/>
  <c r="CW13" i="69" s="1"/>
  <c r="CW14" i="69"/>
  <c r="CU212" i="69"/>
  <c r="CW212" i="69" s="1"/>
  <c r="CW214" i="69"/>
  <c r="CW231" i="69"/>
  <c r="CU229" i="69"/>
  <c r="CW229" i="69" s="1"/>
  <c r="CU230" i="69"/>
  <c r="CU174" i="69"/>
  <c r="CX174" i="69" s="1"/>
  <c r="CW175" i="69"/>
  <c r="CU370" i="69"/>
  <c r="CW370" i="69" s="1"/>
  <c r="CW371" i="69"/>
  <c r="CX84" i="69"/>
  <c r="CX83" i="69"/>
  <c r="CX11" i="69" s="1"/>
  <c r="CX9" i="69" s="1"/>
  <c r="CU297" i="69"/>
  <c r="CW299" i="69"/>
  <c r="CW78" i="69"/>
  <c r="CU76" i="69"/>
  <c r="CW76" i="69" s="1"/>
  <c r="CU77" i="69"/>
  <c r="CU393" i="69"/>
  <c r="CW397" i="69"/>
  <c r="CU160" i="69"/>
  <c r="CW160" i="69" s="1"/>
  <c r="CW163" i="69"/>
  <c r="CW293" i="69"/>
  <c r="CU292" i="69"/>
  <c r="CW292" i="69" s="1"/>
  <c r="CU291" i="69"/>
  <c r="CW291" i="69" s="1"/>
  <c r="CU357" i="69"/>
  <c r="CW357" i="69" s="1"/>
  <c r="CW360" i="69"/>
  <c r="CU108" i="69"/>
  <c r="CW108" i="69" s="1"/>
  <c r="CW109" i="69"/>
  <c r="CS85" i="69"/>
  <c r="CS47" i="69"/>
  <c r="CS46" i="69"/>
  <c r="CS48" i="69"/>
  <c r="CT126" i="69"/>
  <c r="CQ212" i="69"/>
  <c r="CP46" i="69"/>
  <c r="CP47" i="69"/>
  <c r="CS175" i="69"/>
  <c r="CP126" i="69"/>
  <c r="CQ174" i="69"/>
  <c r="CQ173" i="69"/>
  <c r="CS214" i="69"/>
  <c r="CR127" i="69"/>
  <c r="CR128" i="69"/>
  <c r="CS128" i="69" s="1"/>
  <c r="CR108" i="69"/>
  <c r="CS108" i="69" s="1"/>
  <c r="CS205" i="69"/>
  <c r="CQ291" i="69"/>
  <c r="CS291" i="69" s="1"/>
  <c r="CQ292" i="69"/>
  <c r="CS292" i="69" s="1"/>
  <c r="CU173" i="69"/>
  <c r="CT13" i="69"/>
  <c r="CU367" i="69"/>
  <c r="CP13" i="69"/>
  <c r="CT47" i="69"/>
  <c r="CT48" i="69"/>
  <c r="CQ83" i="69"/>
  <c r="CQ11" i="69" s="1"/>
  <c r="CR297" i="69"/>
  <c r="CS297" i="69" s="1"/>
  <c r="CR150" i="69"/>
  <c r="CS150" i="69" s="1"/>
  <c r="CR83" i="69"/>
  <c r="CR84" i="69"/>
  <c r="CS84" i="69" s="1"/>
  <c r="CR370" i="69"/>
  <c r="CS370" i="69" s="1"/>
  <c r="CR367" i="69"/>
  <c r="CS367" i="69" s="1"/>
  <c r="CR212" i="69"/>
  <c r="CR357" i="69"/>
  <c r="CS357" i="69" s="1"/>
  <c r="CR76" i="69"/>
  <c r="CS76" i="69" s="1"/>
  <c r="CR77" i="69"/>
  <c r="CS77" i="69" s="1"/>
  <c r="CR393" i="69"/>
  <c r="CS393" i="69" s="1"/>
  <c r="CR67" i="69"/>
  <c r="CS67" i="69" s="1"/>
  <c r="CR66" i="69"/>
  <c r="CS66" i="69" s="1"/>
  <c r="CR174" i="69"/>
  <c r="CR173" i="69"/>
  <c r="CR256" i="69"/>
  <c r="CS256" i="69" s="1"/>
  <c r="CR255" i="69"/>
  <c r="CS255" i="69" s="1"/>
  <c r="CR160" i="69"/>
  <c r="CS160" i="69" s="1"/>
  <c r="CR13" i="69"/>
  <c r="CS13" i="69" s="1"/>
  <c r="CR12" i="69"/>
  <c r="CS12" i="69" s="1"/>
  <c r="CR230" i="69"/>
  <c r="CS230" i="69" s="1"/>
  <c r="CR229" i="69"/>
  <c r="CS229" i="69" s="1"/>
  <c r="CT174" i="69" l="1"/>
  <c r="CW174" i="69"/>
  <c r="CU366" i="69"/>
  <c r="CW366" i="69" s="1"/>
  <c r="CW367" i="69"/>
  <c r="CX77" i="69"/>
  <c r="CW77" i="69"/>
  <c r="CT77" i="69"/>
  <c r="CW297" i="69"/>
  <c r="CX230" i="69"/>
  <c r="CW230" i="69"/>
  <c r="CT230" i="69"/>
  <c r="CU11" i="69"/>
  <c r="CW11" i="69" s="1"/>
  <c r="CU126" i="69"/>
  <c r="CW126" i="69" s="1"/>
  <c r="CW173" i="69"/>
  <c r="CU392" i="69"/>
  <c r="CW392" i="69" s="1"/>
  <c r="CW393" i="69"/>
  <c r="CS83" i="69"/>
  <c r="CS174" i="69"/>
  <c r="CS212" i="69"/>
  <c r="CS173" i="69"/>
  <c r="CQ126" i="69"/>
  <c r="CQ9" i="69" s="1"/>
  <c r="CS127" i="69"/>
  <c r="CR126" i="69"/>
  <c r="CR366" i="69"/>
  <c r="CS366" i="69" s="1"/>
  <c r="CR392" i="69"/>
  <c r="CS392" i="69" s="1"/>
  <c r="CR11" i="69"/>
  <c r="CS11" i="69" s="1"/>
  <c r="CA29" i="63"/>
  <c r="BZ29" i="63"/>
  <c r="CF29" i="63"/>
  <c r="CH29" i="63" s="1"/>
  <c r="BL138" i="63"/>
  <c r="BL137" i="63" s="1"/>
  <c r="BL128" i="63" s="1"/>
  <c r="BL127" i="63" s="1"/>
  <c r="BK138" i="63"/>
  <c r="BM137" i="63"/>
  <c r="BS137" i="63" s="1"/>
  <c r="BM121" i="63"/>
  <c r="BS121" i="63" s="1"/>
  <c r="BL121" i="63"/>
  <c r="BK120" i="63"/>
  <c r="BS119" i="63"/>
  <c r="BL119" i="63"/>
  <c r="BK116" i="63"/>
  <c r="BK115" i="63"/>
  <c r="BK114" i="63"/>
  <c r="BS112" i="63"/>
  <c r="BL112" i="63"/>
  <c r="BK110" i="63"/>
  <c r="BM107" i="63"/>
  <c r="BS107" i="63" s="1"/>
  <c r="BL107" i="63"/>
  <c r="BL106" i="63" s="1"/>
  <c r="BM104" i="63"/>
  <c r="BS104" i="63" s="1"/>
  <c r="BL104" i="63"/>
  <c r="BM101" i="63"/>
  <c r="BS101" i="63" s="1"/>
  <c r="BL101" i="63"/>
  <c r="BK100" i="63"/>
  <c r="BM98" i="63"/>
  <c r="BS98" i="63" s="1"/>
  <c r="BL98" i="63"/>
  <c r="BM96" i="63"/>
  <c r="BL96" i="63"/>
  <c r="BL94" i="63"/>
  <c r="BL93" i="63" s="1"/>
  <c r="BK94" i="63"/>
  <c r="BM93" i="63"/>
  <c r="BS93" i="63" s="1"/>
  <c r="BL92" i="63"/>
  <c r="BL89" i="63" s="1"/>
  <c r="BK92" i="63"/>
  <c r="BL91" i="63"/>
  <c r="BK91" i="63"/>
  <c r="BL90" i="63"/>
  <c r="BK90" i="63"/>
  <c r="BM89" i="63"/>
  <c r="BL88" i="63"/>
  <c r="BK88" i="63"/>
  <c r="BL87" i="63"/>
  <c r="BK87" i="63"/>
  <c r="BL86" i="63"/>
  <c r="BK86" i="63"/>
  <c r="BL85" i="63"/>
  <c r="BL84" i="63" s="1"/>
  <c r="BK85" i="63"/>
  <c r="BM84" i="63"/>
  <c r="BS84" i="63" s="1"/>
  <c r="BL83" i="63"/>
  <c r="BL80" i="63" s="1"/>
  <c r="BK83" i="63"/>
  <c r="BL82" i="63"/>
  <c r="BK82" i="63"/>
  <c r="BL81" i="63"/>
  <c r="BK81" i="63"/>
  <c r="BM80" i="63"/>
  <c r="BS80" i="63" s="1"/>
  <c r="BK78" i="63"/>
  <c r="BM77" i="63"/>
  <c r="BS77" i="63" s="1"/>
  <c r="BL77" i="63"/>
  <c r="BK76" i="63"/>
  <c r="BK75" i="63"/>
  <c r="BK74" i="63"/>
  <c r="BL73" i="63"/>
  <c r="BL72" i="63" s="1"/>
  <c r="BK73" i="63"/>
  <c r="BM72" i="63"/>
  <c r="BL70" i="63"/>
  <c r="BL69" i="63" s="1"/>
  <c r="BK70" i="63"/>
  <c r="BM69" i="63"/>
  <c r="BS69" i="63" s="1"/>
  <c r="BL68" i="63"/>
  <c r="BL67" i="63" s="1"/>
  <c r="BK68" i="63"/>
  <c r="BM67" i="63"/>
  <c r="BS67" i="63" s="1"/>
  <c r="BK66" i="63"/>
  <c r="BK65" i="63"/>
  <c r="BK64" i="63"/>
  <c r="BM63" i="63"/>
  <c r="BS63" i="63" s="1"/>
  <c r="BL63" i="63"/>
  <c r="BK62" i="63"/>
  <c r="BK61" i="63"/>
  <c r="BK60" i="63"/>
  <c r="BM59" i="63"/>
  <c r="BS59" i="63" s="1"/>
  <c r="BL59" i="63"/>
  <c r="BK58" i="63"/>
  <c r="BK57" i="63"/>
  <c r="BK56" i="63"/>
  <c r="BM55" i="63"/>
  <c r="BL55" i="63"/>
  <c r="BK54" i="63"/>
  <c r="BK53" i="63"/>
  <c r="BK52" i="63"/>
  <c r="BM51" i="63"/>
  <c r="BS51" i="63" s="1"/>
  <c r="BL51" i="63"/>
  <c r="BL49" i="63"/>
  <c r="BL48" i="63" s="1"/>
  <c r="BK49" i="63"/>
  <c r="BM48" i="63"/>
  <c r="BS48" i="63" s="1"/>
  <c r="BK47" i="63"/>
  <c r="BM46" i="63"/>
  <c r="BS46" i="63" s="1"/>
  <c r="BL46" i="63"/>
  <c r="BK45" i="63"/>
  <c r="BK44" i="63"/>
  <c r="BM43" i="63"/>
  <c r="BS43" i="63" s="1"/>
  <c r="BL43" i="63"/>
  <c r="BK42" i="63"/>
  <c r="BM41" i="63"/>
  <c r="BS41" i="63" s="1"/>
  <c r="BL41" i="63"/>
  <c r="BL40" i="63"/>
  <c r="BL39" i="63" s="1"/>
  <c r="BK40" i="63"/>
  <c r="BM39" i="63"/>
  <c r="BS39" i="63" s="1"/>
  <c r="BL38" i="63"/>
  <c r="BL36" i="63" s="1"/>
  <c r="BK38" i="63"/>
  <c r="BK37" i="63"/>
  <c r="BM36" i="63"/>
  <c r="BS36" i="63" s="1"/>
  <c r="BL35" i="63"/>
  <c r="BL34" i="63" s="1"/>
  <c r="BK35" i="63"/>
  <c r="BM34" i="63"/>
  <c r="BS34" i="63" s="1"/>
  <c r="BL33" i="63"/>
  <c r="BK33" i="63"/>
  <c r="BL32" i="63"/>
  <c r="BK32" i="63"/>
  <c r="BM31" i="63"/>
  <c r="BS31" i="63" s="1"/>
  <c r="BL30" i="63"/>
  <c r="BL29" i="63" s="1"/>
  <c r="BK30" i="63"/>
  <c r="BM29" i="63"/>
  <c r="BS29" i="63" s="1"/>
  <c r="DA403" i="69"/>
  <c r="CZ403" i="69"/>
  <c r="DF403" i="69"/>
  <c r="DH403" i="69" s="1"/>
  <c r="DA399" i="69"/>
  <c r="DA394" i="69" s="1"/>
  <c r="CZ399" i="69"/>
  <c r="CZ394" i="69" s="1"/>
  <c r="DF399" i="69"/>
  <c r="DA390" i="69"/>
  <c r="CZ390" i="69"/>
  <c r="DF390" i="69"/>
  <c r="DA364" i="69"/>
  <c r="DA359" i="69" s="1"/>
  <c r="CZ364" i="69"/>
  <c r="CZ359" i="69" s="1"/>
  <c r="DF364" i="69"/>
  <c r="DH364" i="69" s="1"/>
  <c r="DA301" i="69"/>
  <c r="DA300" i="69" s="1"/>
  <c r="CZ301" i="69"/>
  <c r="CZ300" i="69" s="1"/>
  <c r="DF301" i="69"/>
  <c r="DA295" i="69"/>
  <c r="DA294" i="69" s="1"/>
  <c r="CZ295" i="69"/>
  <c r="CZ294" i="69" s="1"/>
  <c r="DF295" i="69"/>
  <c r="DA227" i="69"/>
  <c r="DA226" i="69" s="1"/>
  <c r="CZ227" i="69"/>
  <c r="CZ226" i="69" s="1"/>
  <c r="DF227" i="69"/>
  <c r="DA223" i="69"/>
  <c r="CZ223" i="69"/>
  <c r="DF223" i="69"/>
  <c r="DH223" i="69" s="1"/>
  <c r="DA221" i="69"/>
  <c r="CZ221" i="69"/>
  <c r="DF221" i="69"/>
  <c r="DH221" i="69" s="1"/>
  <c r="DA218" i="69"/>
  <c r="CZ218" i="69"/>
  <c r="DF218" i="69"/>
  <c r="DH218" i="69" s="1"/>
  <c r="DA216" i="69"/>
  <c r="CZ216" i="69"/>
  <c r="DF216" i="69"/>
  <c r="DH216" i="69" s="1"/>
  <c r="DA167" i="69"/>
  <c r="CZ167" i="69"/>
  <c r="CZ162" i="69" s="1"/>
  <c r="DF167" i="69"/>
  <c r="DA165" i="69"/>
  <c r="DA161" i="69" s="1"/>
  <c r="CZ165" i="69"/>
  <c r="DF165" i="69"/>
  <c r="DH165" i="69" s="1"/>
  <c r="DA158" i="69"/>
  <c r="CZ158" i="69"/>
  <c r="DF158" i="69"/>
  <c r="DH158" i="69" s="1"/>
  <c r="DA156" i="69"/>
  <c r="CZ156" i="69"/>
  <c r="DF156" i="69"/>
  <c r="DH156" i="69" s="1"/>
  <c r="DA154" i="69"/>
  <c r="CZ154" i="69"/>
  <c r="DF154" i="69"/>
  <c r="DH154" i="69" s="1"/>
  <c r="DA144" i="69"/>
  <c r="CZ144" i="69"/>
  <c r="DA138" i="69"/>
  <c r="CZ138" i="69"/>
  <c r="DF138" i="69"/>
  <c r="DH138" i="69" s="1"/>
  <c r="DA136" i="69"/>
  <c r="DA129" i="69" s="1"/>
  <c r="CZ136" i="69"/>
  <c r="CZ129" i="69" s="1"/>
  <c r="DF136" i="69"/>
  <c r="DA134" i="69"/>
  <c r="CZ134" i="69"/>
  <c r="DF134" i="69"/>
  <c r="DH134" i="69" s="1"/>
  <c r="DA132" i="69"/>
  <c r="CZ132" i="69"/>
  <c r="DF132" i="69"/>
  <c r="DH132" i="69" s="1"/>
  <c r="DA111" i="69"/>
  <c r="CZ111" i="69"/>
  <c r="DF111" i="69"/>
  <c r="DA104" i="69"/>
  <c r="DA101" i="69" s="1"/>
  <c r="CZ104" i="69"/>
  <c r="CZ101" i="69" s="1"/>
  <c r="CZ85" i="69" s="1"/>
  <c r="DF104" i="69"/>
  <c r="DI104" i="69" s="1"/>
  <c r="CL404" i="69"/>
  <c r="CL403" i="69" s="1"/>
  <c r="CK404" i="69"/>
  <c r="CM403" i="69"/>
  <c r="CL400" i="69"/>
  <c r="CL399" i="69" s="1"/>
  <c r="CL394" i="69" s="1"/>
  <c r="CK400" i="69"/>
  <c r="CM399" i="69"/>
  <c r="CM394" i="69" s="1"/>
  <c r="CL391" i="69"/>
  <c r="CL390" i="69" s="1"/>
  <c r="CK391" i="69"/>
  <c r="CM390" i="69"/>
  <c r="CL389" i="69"/>
  <c r="CL388" i="69" s="1"/>
  <c r="CK389" i="69"/>
  <c r="CM388" i="69"/>
  <c r="CL387" i="69"/>
  <c r="CL386" i="69" s="1"/>
  <c r="CK387" i="69"/>
  <c r="CM386" i="69"/>
  <c r="CL385" i="69"/>
  <c r="CK385" i="69"/>
  <c r="CL384" i="69"/>
  <c r="CK384" i="69"/>
  <c r="CL383" i="69"/>
  <c r="CK383" i="69"/>
  <c r="CM382" i="69"/>
  <c r="CL380" i="69"/>
  <c r="CK380" i="69"/>
  <c r="CL379" i="69"/>
  <c r="CK379" i="69"/>
  <c r="CL378" i="69"/>
  <c r="CK378" i="69"/>
  <c r="CM377" i="69"/>
  <c r="CL376" i="69"/>
  <c r="CL375" i="69" s="1"/>
  <c r="CK376" i="69"/>
  <c r="CM375" i="69"/>
  <c r="CL374" i="69"/>
  <c r="CL373" i="69" s="1"/>
  <c r="CK374" i="69"/>
  <c r="CM373" i="69"/>
  <c r="CK368" i="69"/>
  <c r="CL365" i="69"/>
  <c r="CL364" i="69" s="1"/>
  <c r="CK365" i="69"/>
  <c r="CM364" i="69"/>
  <c r="CL302" i="69"/>
  <c r="CL301" i="69" s="1"/>
  <c r="CL300" i="69" s="1"/>
  <c r="CL299" i="69" s="1"/>
  <c r="CL297" i="69" s="1"/>
  <c r="CK302" i="69"/>
  <c r="CM301" i="69"/>
  <c r="CM300" i="69" s="1"/>
  <c r="CL298" i="69"/>
  <c r="CK298" i="69"/>
  <c r="CL296" i="69"/>
  <c r="CL295" i="69" s="1"/>
  <c r="CL294" i="69" s="1"/>
  <c r="CL293" i="69" s="1"/>
  <c r="CK296" i="69"/>
  <c r="CM295" i="69"/>
  <c r="CK272" i="69"/>
  <c r="CK271" i="69"/>
  <c r="CL269" i="69"/>
  <c r="CL268" i="69" s="1"/>
  <c r="CK269" i="69"/>
  <c r="CM268" i="69"/>
  <c r="CL267" i="69"/>
  <c r="CK267" i="69"/>
  <c r="CL266" i="69"/>
  <c r="CK266" i="69"/>
  <c r="CL265" i="69"/>
  <c r="CK265" i="69"/>
  <c r="CM264" i="69"/>
  <c r="CL261" i="69"/>
  <c r="CL259" i="69" s="1"/>
  <c r="CK261" i="69"/>
  <c r="CK260" i="69"/>
  <c r="CL248" i="69"/>
  <c r="CK248" i="69"/>
  <c r="CL244" i="69"/>
  <c r="CK244" i="69"/>
  <c r="CM243" i="69"/>
  <c r="CM242" i="69" s="1"/>
  <c r="CL237" i="69"/>
  <c r="CK237" i="69"/>
  <c r="CL236" i="69"/>
  <c r="CK236" i="69"/>
  <c r="CM235" i="69"/>
  <c r="CL234" i="69"/>
  <c r="CL233" i="69" s="1"/>
  <c r="CK234" i="69"/>
  <c r="CM233" i="69"/>
  <c r="CL228" i="69"/>
  <c r="CL227" i="69" s="1"/>
  <c r="CL226" i="69" s="1"/>
  <c r="CL225" i="69" s="1"/>
  <c r="CK228" i="69"/>
  <c r="CM227" i="69"/>
  <c r="CL224" i="69"/>
  <c r="CL223" i="69" s="1"/>
  <c r="CK224" i="69"/>
  <c r="CM223" i="69"/>
  <c r="CL222" i="69"/>
  <c r="CL221" i="69" s="1"/>
  <c r="CK222" i="69"/>
  <c r="CM221" i="69"/>
  <c r="CL219" i="69"/>
  <c r="CL218" i="69" s="1"/>
  <c r="CK219" i="69"/>
  <c r="CM218" i="69"/>
  <c r="CL217" i="69"/>
  <c r="CL216" i="69" s="1"/>
  <c r="CK217" i="69"/>
  <c r="CM216" i="69"/>
  <c r="CL213" i="69"/>
  <c r="CK213" i="69"/>
  <c r="CL208" i="69"/>
  <c r="CL207" i="69" s="1"/>
  <c r="CK208" i="69"/>
  <c r="CM207" i="69"/>
  <c r="CM206" i="69" s="1"/>
  <c r="CL204" i="69"/>
  <c r="CK204" i="69"/>
  <c r="CL203" i="69"/>
  <c r="CK203" i="69"/>
  <c r="CM201" i="69"/>
  <c r="CL200" i="69"/>
  <c r="CK200" i="69"/>
  <c r="CL199" i="69"/>
  <c r="CK199" i="69"/>
  <c r="CL197" i="69"/>
  <c r="CK197" i="69"/>
  <c r="CM196" i="69"/>
  <c r="CL195" i="69"/>
  <c r="CK195" i="69"/>
  <c r="CL194" i="69"/>
  <c r="CK194" i="69"/>
  <c r="CL192" i="69"/>
  <c r="CK192" i="69"/>
  <c r="CL191" i="69"/>
  <c r="CK191" i="69"/>
  <c r="CM190" i="69"/>
  <c r="CL189" i="69"/>
  <c r="CK189" i="69"/>
  <c r="CL188" i="69"/>
  <c r="CK188" i="69"/>
  <c r="CK187" i="69"/>
  <c r="CM186" i="69"/>
  <c r="CL184" i="69"/>
  <c r="CK184" i="69"/>
  <c r="CL183" i="69"/>
  <c r="CK183" i="69"/>
  <c r="CL182" i="69"/>
  <c r="CK182" i="69"/>
  <c r="CM181" i="69"/>
  <c r="CL180" i="69"/>
  <c r="CL179" i="69" s="1"/>
  <c r="CK180" i="69"/>
  <c r="CM179" i="69"/>
  <c r="CL178" i="69"/>
  <c r="CL177" i="69" s="1"/>
  <c r="CK178" i="69"/>
  <c r="CM177" i="69"/>
  <c r="CL168" i="69"/>
  <c r="CL167" i="69" s="1"/>
  <c r="CL162" i="69" s="1"/>
  <c r="CK168" i="69"/>
  <c r="CM167" i="69"/>
  <c r="CO167" i="69" s="1"/>
  <c r="CL166" i="69"/>
  <c r="CL165" i="69" s="1"/>
  <c r="CK166" i="69"/>
  <c r="CM165" i="69"/>
  <c r="CM161" i="69" s="1"/>
  <c r="CO161" i="69" s="1"/>
  <c r="CL159" i="69"/>
  <c r="CL158" i="69" s="1"/>
  <c r="CK159" i="69"/>
  <c r="CM158" i="69"/>
  <c r="CL157" i="69"/>
  <c r="CL156" i="69" s="1"/>
  <c r="CK157" i="69"/>
  <c r="CM156" i="69"/>
  <c r="CL155" i="69"/>
  <c r="CL154" i="69" s="1"/>
  <c r="CK155" i="69"/>
  <c r="CM154" i="69"/>
  <c r="CL151" i="69"/>
  <c r="CK151" i="69"/>
  <c r="CL145" i="69"/>
  <c r="CL144" i="69" s="1"/>
  <c r="CK145" i="69"/>
  <c r="CM144" i="69"/>
  <c r="CM131" i="69" s="1"/>
  <c r="CM130" i="69" s="1"/>
  <c r="CL143" i="69"/>
  <c r="CK143" i="69"/>
  <c r="CL142" i="69"/>
  <c r="CK142" i="69"/>
  <c r="CL141" i="69"/>
  <c r="CK141" i="69"/>
  <c r="CL140" i="69"/>
  <c r="CK140" i="69"/>
  <c r="CL139" i="69"/>
  <c r="CK139" i="69"/>
  <c r="CL137" i="69"/>
  <c r="CL136" i="69" s="1"/>
  <c r="CL129" i="69" s="1"/>
  <c r="CK137" i="69"/>
  <c r="CL135" i="69"/>
  <c r="CL134" i="69" s="1"/>
  <c r="CK135" i="69"/>
  <c r="CL133" i="69"/>
  <c r="CL132" i="69" s="1"/>
  <c r="CK133" i="69"/>
  <c r="CL112" i="69"/>
  <c r="CL111" i="69" s="1"/>
  <c r="CL110" i="69" s="1"/>
  <c r="CL109" i="69" s="1"/>
  <c r="CL108" i="69" s="1"/>
  <c r="CL107" i="69" s="1"/>
  <c r="CL106" i="69" s="1"/>
  <c r="CK112" i="69"/>
  <c r="CM111" i="69"/>
  <c r="CM107" i="69" s="1"/>
  <c r="CM106" i="69" s="1"/>
  <c r="CL105" i="69"/>
  <c r="CK105" i="69"/>
  <c r="CM104" i="69"/>
  <c r="CL103" i="69"/>
  <c r="CK103" i="69"/>
  <c r="CM102" i="69"/>
  <c r="CL100" i="69"/>
  <c r="CL99" i="69" s="1"/>
  <c r="CK100" i="69"/>
  <c r="CM99" i="69"/>
  <c r="CL98" i="69"/>
  <c r="CL97" i="69" s="1"/>
  <c r="CK98" i="69"/>
  <c r="CM97" i="69"/>
  <c r="CL96" i="69"/>
  <c r="CL95" i="69" s="1"/>
  <c r="CK96" i="69"/>
  <c r="CM95" i="69"/>
  <c r="CL92" i="69"/>
  <c r="CK92" i="69"/>
  <c r="CL91" i="69"/>
  <c r="CK91" i="69"/>
  <c r="CL88" i="69"/>
  <c r="CL87" i="69" s="1"/>
  <c r="CL86" i="69" s="1"/>
  <c r="CK88" i="69"/>
  <c r="CM87" i="69"/>
  <c r="CL82" i="69"/>
  <c r="CK82" i="69"/>
  <c r="CL81" i="69"/>
  <c r="CL80" i="69" s="1"/>
  <c r="CL79" i="69" s="1"/>
  <c r="CL78" i="69" s="1"/>
  <c r="CL76" i="69" s="1"/>
  <c r="CK81" i="69"/>
  <c r="CM80" i="69"/>
  <c r="CL71" i="69"/>
  <c r="CL70" i="69" s="1"/>
  <c r="CL69" i="69" s="1"/>
  <c r="CL68" i="69" s="1"/>
  <c r="CK71" i="69"/>
  <c r="CM70" i="69"/>
  <c r="CM69" i="69" s="1"/>
  <c r="CM68" i="69" s="1"/>
  <c r="CL63" i="69"/>
  <c r="CK63" i="69"/>
  <c r="CL62" i="69"/>
  <c r="CK62" i="69"/>
  <c r="CL61" i="69"/>
  <c r="CK61" i="69"/>
  <c r="CL60" i="69"/>
  <c r="CK60" i="69"/>
  <c r="CL59" i="69"/>
  <c r="CK59" i="69"/>
  <c r="CL58" i="69"/>
  <c r="CK58" i="69"/>
  <c r="CM57" i="69"/>
  <c r="CK56" i="69"/>
  <c r="CL55" i="69"/>
  <c r="CK55" i="69"/>
  <c r="CL54" i="69"/>
  <c r="CK54" i="69"/>
  <c r="CK52" i="69"/>
  <c r="CK51" i="69"/>
  <c r="CM50" i="69"/>
  <c r="CL50" i="69"/>
  <c r="CL45" i="69"/>
  <c r="CL44" i="69" s="1"/>
  <c r="CL43" i="69" s="1"/>
  <c r="CK45" i="69"/>
  <c r="CM44" i="69"/>
  <c r="CL42" i="69"/>
  <c r="CK42" i="69"/>
  <c r="CL41" i="69"/>
  <c r="CK41" i="69"/>
  <c r="CL40" i="69"/>
  <c r="CK40" i="69"/>
  <c r="CL39" i="69"/>
  <c r="CK39" i="69"/>
  <c r="CL38" i="69"/>
  <c r="CK38" i="69"/>
  <c r="CM37" i="69"/>
  <c r="CL36" i="69"/>
  <c r="CK36" i="69"/>
  <c r="CL35" i="69"/>
  <c r="CK35" i="69"/>
  <c r="CL34" i="69"/>
  <c r="CK34" i="69"/>
  <c r="CL33" i="69"/>
  <c r="CK33" i="69"/>
  <c r="CL32" i="69"/>
  <c r="CK32" i="69"/>
  <c r="CL31" i="69"/>
  <c r="CK31" i="69"/>
  <c r="CL30" i="69"/>
  <c r="CK30" i="69"/>
  <c r="CL29" i="69"/>
  <c r="CK29" i="69"/>
  <c r="CL28" i="69"/>
  <c r="CK28" i="69"/>
  <c r="CL27" i="69"/>
  <c r="CK27" i="69"/>
  <c r="CM26" i="69"/>
  <c r="CL25" i="69"/>
  <c r="CK25" i="69"/>
  <c r="CL24" i="69"/>
  <c r="CK24" i="69"/>
  <c r="CL23" i="69"/>
  <c r="CK23" i="69"/>
  <c r="CL22" i="69"/>
  <c r="CK22" i="69"/>
  <c r="CL21" i="69"/>
  <c r="CK21" i="69"/>
  <c r="CM20" i="69"/>
  <c r="CL19" i="69"/>
  <c r="CK19" i="69"/>
  <c r="CL18" i="69"/>
  <c r="CK18" i="69"/>
  <c r="CL17" i="69"/>
  <c r="CK17" i="69"/>
  <c r="CM16" i="69"/>
  <c r="DH111" i="69" l="1"/>
  <c r="DF107" i="69"/>
  <c r="DF294" i="69"/>
  <c r="DH295" i="69"/>
  <c r="DF394" i="69"/>
  <c r="DH394" i="69" s="1"/>
  <c r="DH399" i="69"/>
  <c r="DF226" i="69"/>
  <c r="DH227" i="69"/>
  <c r="DF381" i="69"/>
  <c r="DH390" i="69"/>
  <c r="DF101" i="69"/>
  <c r="DI101" i="69" s="1"/>
  <c r="DH104" i="69"/>
  <c r="DF129" i="69"/>
  <c r="DH129" i="69" s="1"/>
  <c r="DH136" i="69"/>
  <c r="DF162" i="69"/>
  <c r="DH162" i="69" s="1"/>
  <c r="DH167" i="69"/>
  <c r="DF300" i="69"/>
  <c r="DH300" i="69" s="1"/>
  <c r="DH301" i="69"/>
  <c r="DA293" i="69"/>
  <c r="DA292" i="69" s="1"/>
  <c r="DA299" i="69"/>
  <c r="DA297" i="69" s="1"/>
  <c r="DA225" i="69"/>
  <c r="DA85" i="69"/>
  <c r="DA83" i="69" s="1"/>
  <c r="CZ225" i="69"/>
  <c r="CZ299" i="69"/>
  <c r="CZ297" i="69" s="1"/>
  <c r="CZ293" i="69"/>
  <c r="CZ291" i="69" s="1"/>
  <c r="CU9" i="69"/>
  <c r="CL53" i="69"/>
  <c r="CK90" i="69"/>
  <c r="CL90" i="69"/>
  <c r="CL89" i="69" s="1"/>
  <c r="CK53" i="69"/>
  <c r="CS126" i="69"/>
  <c r="CL206" i="69"/>
  <c r="CL205" i="69" s="1"/>
  <c r="CM128" i="69"/>
  <c r="CM127" i="69"/>
  <c r="CM361" i="69"/>
  <c r="CM360" i="69" s="1"/>
  <c r="CM359" i="69"/>
  <c r="CM396" i="69"/>
  <c r="CM398" i="69"/>
  <c r="CM397" i="69" s="1"/>
  <c r="CL359" i="69"/>
  <c r="CL361" i="69"/>
  <c r="CL360" i="69" s="1"/>
  <c r="CL357" i="69" s="1"/>
  <c r="CL396" i="69"/>
  <c r="CL398" i="69"/>
  <c r="CL397" i="69" s="1"/>
  <c r="CL393" i="69" s="1"/>
  <c r="CL392" i="69" s="1"/>
  <c r="DF359" i="69"/>
  <c r="DH359" i="69" s="1"/>
  <c r="DF361" i="69"/>
  <c r="DF396" i="69"/>
  <c r="DH396" i="69" s="1"/>
  <c r="DF398" i="69"/>
  <c r="DF110" i="69"/>
  <c r="DH110" i="69" s="1"/>
  <c r="DH107" i="69"/>
  <c r="CZ109" i="69"/>
  <c r="CM110" i="69"/>
  <c r="CO110" i="69" s="1"/>
  <c r="DA109" i="69"/>
  <c r="CZ84" i="69"/>
  <c r="CZ83" i="69"/>
  <c r="CL190" i="69"/>
  <c r="CL201" i="69"/>
  <c r="CL186" i="69"/>
  <c r="CM215" i="69"/>
  <c r="CO215" i="69" s="1"/>
  <c r="CL37" i="69"/>
  <c r="CL16" i="69"/>
  <c r="CL243" i="69"/>
  <c r="CL242" i="69" s="1"/>
  <c r="CL238" i="69" s="1"/>
  <c r="CL382" i="69"/>
  <c r="CL381" i="69" s="1"/>
  <c r="BM128" i="63"/>
  <c r="BS128" i="63" s="1"/>
  <c r="CL26" i="69"/>
  <c r="DF153" i="69"/>
  <c r="CL196" i="69"/>
  <c r="CL235" i="69"/>
  <c r="CL232" i="69" s="1"/>
  <c r="CL231" i="69" s="1"/>
  <c r="BL79" i="63"/>
  <c r="BM106" i="63"/>
  <c r="BS106" i="63" s="1"/>
  <c r="CL20" i="69"/>
  <c r="CL57" i="69"/>
  <c r="DF220" i="69"/>
  <c r="DH220" i="69" s="1"/>
  <c r="DA153" i="69"/>
  <c r="CM67" i="69"/>
  <c r="CO67" i="69" s="1"/>
  <c r="CM66" i="69"/>
  <c r="CO66" i="69" s="1"/>
  <c r="CM185" i="69"/>
  <c r="CO185" i="69" s="1"/>
  <c r="CL264" i="69"/>
  <c r="CL258" i="69" s="1"/>
  <c r="CL257" i="69" s="1"/>
  <c r="CL255" i="69" s="1"/>
  <c r="CZ220" i="69"/>
  <c r="DF131" i="69"/>
  <c r="DH131" i="69" s="1"/>
  <c r="DF215" i="69"/>
  <c r="DH215" i="69" s="1"/>
  <c r="DA220" i="69"/>
  <c r="CM15" i="69"/>
  <c r="CO20" i="69"/>
  <c r="CO37" i="69"/>
  <c r="CM86" i="69"/>
  <c r="CO87" i="69"/>
  <c r="CP104" i="69"/>
  <c r="CO104" i="69"/>
  <c r="CO154" i="69"/>
  <c r="CM153" i="69"/>
  <c r="CO156" i="69"/>
  <c r="CO177" i="69"/>
  <c r="CO186" i="69"/>
  <c r="CO218" i="69"/>
  <c r="CO233" i="69"/>
  <c r="CO242" i="69"/>
  <c r="CO300" i="69"/>
  <c r="CO382" i="69"/>
  <c r="CO399" i="69"/>
  <c r="CO394" i="69" s="1"/>
  <c r="CZ357" i="69"/>
  <c r="CO26" i="69"/>
  <c r="CM43" i="69"/>
  <c r="CO44" i="69"/>
  <c r="CO95" i="69"/>
  <c r="CO97" i="69"/>
  <c r="CO129" i="69"/>
  <c r="CO132" i="69"/>
  <c r="CO144" i="69"/>
  <c r="CO179" i="69"/>
  <c r="CO181" i="69"/>
  <c r="CO190" i="69"/>
  <c r="CO196" i="69"/>
  <c r="CM220" i="69"/>
  <c r="CO221" i="69"/>
  <c r="CO223" i="69"/>
  <c r="CM232" i="69"/>
  <c r="CO235" i="69"/>
  <c r="CO373" i="69"/>
  <c r="CO375" i="69"/>
  <c r="CO377" i="69"/>
  <c r="CL377" i="69"/>
  <c r="CL372" i="69" s="1"/>
  <c r="CO386" i="69"/>
  <c r="CO403" i="69"/>
  <c r="CO57" i="69"/>
  <c r="CM79" i="69"/>
  <c r="CO80" i="69"/>
  <c r="CO102" i="69"/>
  <c r="CP102" i="69"/>
  <c r="CO134" i="69"/>
  <c r="CO158" i="69"/>
  <c r="CO201" i="69"/>
  <c r="CO216" i="69"/>
  <c r="CO301" i="69"/>
  <c r="CO388" i="69"/>
  <c r="CO16" i="69"/>
  <c r="CO70" i="69"/>
  <c r="CO99" i="69"/>
  <c r="CO136" i="69"/>
  <c r="CO138" i="69"/>
  <c r="CL215" i="69"/>
  <c r="CM238" i="69"/>
  <c r="CO243" i="69"/>
  <c r="CM258" i="69"/>
  <c r="CO264" i="69"/>
  <c r="CO268" i="69"/>
  <c r="CM299" i="69"/>
  <c r="CO364" i="69"/>
  <c r="CO390" i="69"/>
  <c r="DA215" i="69"/>
  <c r="BL95" i="63"/>
  <c r="BL50" i="63"/>
  <c r="BL71" i="63"/>
  <c r="BM28" i="63"/>
  <c r="BM71" i="63"/>
  <c r="BS71" i="63" s="1"/>
  <c r="BS72" i="63"/>
  <c r="BM95" i="63"/>
  <c r="BS95" i="63" s="1"/>
  <c r="BS96" i="63"/>
  <c r="BM79" i="63"/>
  <c r="BS79" i="63" s="1"/>
  <c r="BS89" i="63"/>
  <c r="BL111" i="63"/>
  <c r="BL109" i="63" s="1"/>
  <c r="BM50" i="63"/>
  <c r="BS50" i="63" s="1"/>
  <c r="BS55" i="63"/>
  <c r="CL67" i="69"/>
  <c r="CL66" i="69"/>
  <c r="CO295" i="69"/>
  <c r="CO50" i="69"/>
  <c r="CO69" i="69"/>
  <c r="CO165" i="69"/>
  <c r="CO111" i="69"/>
  <c r="CO227" i="69"/>
  <c r="CM226" i="69"/>
  <c r="CO226" i="69" s="1"/>
  <c r="DF164" i="69"/>
  <c r="CO68" i="69"/>
  <c r="CO207" i="69"/>
  <c r="CO206" i="69" s="1"/>
  <c r="CM294" i="69"/>
  <c r="CO294" i="69" s="1"/>
  <c r="CM162" i="69"/>
  <c r="CM205" i="69"/>
  <c r="CR9" i="69"/>
  <c r="CA28" i="63"/>
  <c r="BZ28" i="63"/>
  <c r="CF28" i="63"/>
  <c r="BL31" i="63"/>
  <c r="BL28" i="63" s="1"/>
  <c r="CM89" i="69"/>
  <c r="DA357" i="69"/>
  <c r="DF161" i="69"/>
  <c r="DH161" i="69" s="1"/>
  <c r="CZ164" i="69"/>
  <c r="CZ161" i="69"/>
  <c r="DA164" i="69"/>
  <c r="DA162" i="69"/>
  <c r="CZ393" i="69"/>
  <c r="CZ392" i="69" s="1"/>
  <c r="CZ130" i="69"/>
  <c r="DA130" i="69"/>
  <c r="DA393" i="69"/>
  <c r="DA392" i="69" s="1"/>
  <c r="CZ215" i="69"/>
  <c r="CZ153" i="69"/>
  <c r="CZ152" i="69" s="1"/>
  <c r="CZ150" i="69" s="1"/>
  <c r="CM101" i="69"/>
  <c r="CL292" i="69"/>
  <c r="CL291" i="69"/>
  <c r="CM176" i="69"/>
  <c r="CM372" i="69"/>
  <c r="CM164" i="69"/>
  <c r="CO164" i="69" s="1"/>
  <c r="CM49" i="69"/>
  <c r="CL153" i="69"/>
  <c r="CL152" i="69" s="1"/>
  <c r="CL150" i="69" s="1"/>
  <c r="CL164" i="69"/>
  <c r="CL163" i="69" s="1"/>
  <c r="CL160" i="69" s="1"/>
  <c r="CL161" i="69"/>
  <c r="CL220" i="69"/>
  <c r="CL138" i="69"/>
  <c r="CL131" i="69" s="1"/>
  <c r="CL130" i="69" s="1"/>
  <c r="CL181" i="69"/>
  <c r="CL176" i="69" s="1"/>
  <c r="CM381" i="69"/>
  <c r="DA291" i="69" l="1"/>
  <c r="CF27" i="63"/>
  <c r="CH27" i="63" s="1"/>
  <c r="CH28" i="63"/>
  <c r="CZ292" i="69"/>
  <c r="DA84" i="69"/>
  <c r="DF360" i="69"/>
  <c r="DH361" i="69"/>
  <c r="DF225" i="69"/>
  <c r="DH225" i="69" s="1"/>
  <c r="DH226" i="69"/>
  <c r="DF163" i="69"/>
  <c r="DH164" i="69"/>
  <c r="DF152" i="69"/>
  <c r="DH153" i="69"/>
  <c r="DF109" i="69"/>
  <c r="DF299" i="69"/>
  <c r="DH299" i="69" s="1"/>
  <c r="DF397" i="69"/>
  <c r="DH398" i="69"/>
  <c r="DF85" i="69"/>
  <c r="DI85" i="69"/>
  <c r="DH101" i="69"/>
  <c r="DF371" i="69"/>
  <c r="DH381" i="69"/>
  <c r="DF293" i="69"/>
  <c r="DH294" i="69"/>
  <c r="DA152" i="69"/>
  <c r="DA150" i="69" s="1"/>
  <c r="DA163" i="69"/>
  <c r="DA160" i="69" s="1"/>
  <c r="CZ163" i="69"/>
  <c r="CZ160" i="69" s="1"/>
  <c r="CF26" i="63"/>
  <c r="CH26" i="63" s="1"/>
  <c r="CW9" i="69"/>
  <c r="BM27" i="63"/>
  <c r="CS9" i="69"/>
  <c r="CL214" i="69"/>
  <c r="CL212" i="69" s="1"/>
  <c r="CM214" i="69"/>
  <c r="CO214" i="69" s="1"/>
  <c r="CL49" i="69"/>
  <c r="CL48" i="69" s="1"/>
  <c r="BM127" i="63"/>
  <c r="BS127" i="63" s="1"/>
  <c r="CL370" i="69"/>
  <c r="CM109" i="69"/>
  <c r="CO359" i="69"/>
  <c r="CO361" i="69"/>
  <c r="CO360" i="69" s="1"/>
  <c r="CO396" i="69"/>
  <c r="CO398" i="69"/>
  <c r="CO397" i="69" s="1"/>
  <c r="DF106" i="69"/>
  <c r="DH106" i="69" s="1"/>
  <c r="DF130" i="69"/>
  <c r="DA108" i="69"/>
  <c r="DA107" i="69" s="1"/>
  <c r="DA106" i="69" s="1"/>
  <c r="CZ108" i="69"/>
  <c r="CL15" i="69"/>
  <c r="CL14" i="69" s="1"/>
  <c r="CL13" i="69" s="1"/>
  <c r="CL229" i="69"/>
  <c r="CL185" i="69"/>
  <c r="CL175" i="69" s="1"/>
  <c r="CL173" i="69" s="1"/>
  <c r="DA214" i="69"/>
  <c r="DA212" i="69" s="1"/>
  <c r="DF214" i="69"/>
  <c r="CL371" i="69"/>
  <c r="CL367" i="69" s="1"/>
  <c r="CL366" i="69" s="1"/>
  <c r="CM293" i="69"/>
  <c r="CM291" i="69" s="1"/>
  <c r="CM14" i="69"/>
  <c r="CO14" i="69" s="1"/>
  <c r="CZ214" i="69"/>
  <c r="CZ212" i="69" s="1"/>
  <c r="CO79" i="69"/>
  <c r="CM78" i="69"/>
  <c r="CM231" i="69"/>
  <c r="CO232" i="69"/>
  <c r="CO15" i="69"/>
  <c r="CM371" i="69"/>
  <c r="CM367" i="69" s="1"/>
  <c r="CO381" i="69"/>
  <c r="CO372" i="69"/>
  <c r="CP101" i="69"/>
  <c r="CP85" i="69" s="1"/>
  <c r="CT85" i="69"/>
  <c r="CO101" i="69"/>
  <c r="CO238" i="69"/>
  <c r="CO89" i="69"/>
  <c r="CO258" i="69"/>
  <c r="CM257" i="69"/>
  <c r="CO220" i="69"/>
  <c r="CO153" i="69"/>
  <c r="CM152" i="69"/>
  <c r="CM175" i="69"/>
  <c r="CM173" i="69" s="1"/>
  <c r="CO173" i="69" s="1"/>
  <c r="CO176" i="69"/>
  <c r="CO299" i="69"/>
  <c r="CM297" i="69"/>
  <c r="CO131" i="69"/>
  <c r="CO43" i="69"/>
  <c r="CO86" i="69"/>
  <c r="BL27" i="63"/>
  <c r="BL26" i="63" s="1"/>
  <c r="BZ27" i="63"/>
  <c r="BZ26" i="63" s="1"/>
  <c r="BS111" i="63"/>
  <c r="BS109" i="63"/>
  <c r="BS28" i="63"/>
  <c r="CA27" i="63"/>
  <c r="CO205" i="69"/>
  <c r="CO162" i="69"/>
  <c r="CM357" i="69"/>
  <c r="CO49" i="69"/>
  <c r="CM225" i="69"/>
  <c r="CM163" i="69"/>
  <c r="CO163" i="69" s="1"/>
  <c r="CM85" i="69"/>
  <c r="CM83" i="69" s="1"/>
  <c r="DA128" i="69"/>
  <c r="DA127" i="69"/>
  <c r="CZ127" i="69"/>
  <c r="CZ128" i="69"/>
  <c r="CL127" i="69"/>
  <c r="CL128" i="69"/>
  <c r="CM48" i="69"/>
  <c r="CM47" i="69"/>
  <c r="CM46" i="69"/>
  <c r="DH109" i="69" l="1"/>
  <c r="DF108" i="69"/>
  <c r="DH108" i="69" s="1"/>
  <c r="CM212" i="69"/>
  <c r="CO212" i="69" s="1"/>
  <c r="DH85" i="69"/>
  <c r="DF83" i="69"/>
  <c r="DH83" i="69" s="1"/>
  <c r="DF84" i="69"/>
  <c r="DH84" i="69" s="1"/>
  <c r="DF393" i="69"/>
  <c r="DH397" i="69"/>
  <c r="DF297" i="69"/>
  <c r="DH297" i="69" s="1"/>
  <c r="DF150" i="69"/>
  <c r="DH152" i="69"/>
  <c r="DF160" i="69"/>
  <c r="DH160" i="69" s="1"/>
  <c r="DH163" i="69"/>
  <c r="DF357" i="69"/>
  <c r="DH357" i="69" s="1"/>
  <c r="DH360" i="69"/>
  <c r="DF212" i="69"/>
  <c r="DH214" i="69"/>
  <c r="DF127" i="69"/>
  <c r="DH127" i="69" s="1"/>
  <c r="DH130" i="69"/>
  <c r="DH293" i="69"/>
  <c r="DF291" i="69"/>
  <c r="DF292" i="69"/>
  <c r="DH371" i="69"/>
  <c r="DF367" i="69"/>
  <c r="DF370" i="69"/>
  <c r="DH370" i="69" s="1"/>
  <c r="DI83" i="69"/>
  <c r="DI84" i="69"/>
  <c r="CA26" i="63"/>
  <c r="CL47" i="69"/>
  <c r="CL46" i="69"/>
  <c r="CZ107" i="69"/>
  <c r="CZ106" i="69" s="1"/>
  <c r="BM26" i="63"/>
  <c r="BS26" i="63" s="1"/>
  <c r="DA126" i="69"/>
  <c r="CZ126" i="69"/>
  <c r="CL126" i="69"/>
  <c r="CO109" i="69"/>
  <c r="CM108" i="69"/>
  <c r="CO108" i="69" s="1"/>
  <c r="CM13" i="69"/>
  <c r="CO13" i="69" s="1"/>
  <c r="CM12" i="69"/>
  <c r="CM174" i="69"/>
  <c r="CM292" i="69"/>
  <c r="CO293" i="69"/>
  <c r="DF128" i="69"/>
  <c r="DH128" i="69" s="1"/>
  <c r="CL12" i="69"/>
  <c r="DA11" i="69"/>
  <c r="CM84" i="69"/>
  <c r="CM370" i="69"/>
  <c r="CO370" i="69" s="1"/>
  <c r="CO130" i="69"/>
  <c r="CP83" i="69"/>
  <c r="CP11" i="69" s="1"/>
  <c r="CP9" i="69" s="1"/>
  <c r="CP84" i="69"/>
  <c r="CM76" i="69"/>
  <c r="CO78" i="69"/>
  <c r="CM77" i="69"/>
  <c r="CO83" i="69"/>
  <c r="CO85" i="69"/>
  <c r="CO297" i="69"/>
  <c r="CO371" i="69"/>
  <c r="CM366" i="69"/>
  <c r="CO367" i="69"/>
  <c r="CO175" i="69"/>
  <c r="CM150" i="69"/>
  <c r="CO152" i="69"/>
  <c r="CO257" i="69"/>
  <c r="CM256" i="69"/>
  <c r="CM255" i="69"/>
  <c r="CT83" i="69"/>
  <c r="CT11" i="69" s="1"/>
  <c r="CT84" i="69"/>
  <c r="CM393" i="69"/>
  <c r="CO231" i="69"/>
  <c r="CM229" i="69"/>
  <c r="CM230" i="69"/>
  <c r="BS27" i="63"/>
  <c r="CO46" i="69"/>
  <c r="CO357" i="69"/>
  <c r="CO47" i="69"/>
  <c r="CO291" i="69"/>
  <c r="CO48" i="69"/>
  <c r="CO225" i="69"/>
  <c r="CM160" i="69"/>
  <c r="CO107" i="69"/>
  <c r="CZ11" i="69"/>
  <c r="DH212" i="69" l="1"/>
  <c r="DF126" i="69"/>
  <c r="DH126" i="69" s="1"/>
  <c r="DF11" i="69"/>
  <c r="DH11" i="69" s="1"/>
  <c r="DF366" i="69"/>
  <c r="DH366" i="69" s="1"/>
  <c r="DH367" i="69"/>
  <c r="DI11" i="69"/>
  <c r="DH292" i="69"/>
  <c r="DH150" i="69"/>
  <c r="DH291" i="69"/>
  <c r="DF392" i="69"/>
  <c r="DH392" i="69" s="1"/>
  <c r="DH393" i="69"/>
  <c r="CM126" i="69"/>
  <c r="CT9" i="69"/>
  <c r="CO84" i="69"/>
  <c r="CP174" i="69"/>
  <c r="CO174" i="69"/>
  <c r="CO12" i="69"/>
  <c r="CM11" i="69"/>
  <c r="CO11" i="69" s="1"/>
  <c r="CO292" i="69"/>
  <c r="CZ9" i="69"/>
  <c r="DA9" i="69"/>
  <c r="CO229" i="69"/>
  <c r="CO255" i="69"/>
  <c r="CO76" i="69"/>
  <c r="CP256" i="69"/>
  <c r="CO256" i="69"/>
  <c r="CO150" i="69"/>
  <c r="CO366" i="69"/>
  <c r="CP77" i="69"/>
  <c r="CO77" i="69"/>
  <c r="CM392" i="69"/>
  <c r="CO393" i="69"/>
  <c r="CO128" i="69"/>
  <c r="CP230" i="69"/>
  <c r="CO230" i="69"/>
  <c r="CO127" i="69"/>
  <c r="CO160" i="69"/>
  <c r="DF9" i="69" l="1"/>
  <c r="DI9" i="69"/>
  <c r="CO126" i="69"/>
  <c r="CO392" i="69"/>
  <c r="CO106" i="69"/>
  <c r="CM9" i="69"/>
  <c r="DH9" i="69" l="1"/>
  <c r="CO9" i="69"/>
  <c r="BH32" i="63" l="1"/>
  <c r="BG32" i="63"/>
  <c r="BF31" i="63"/>
  <c r="BI31" i="63"/>
  <c r="BE31" i="63"/>
  <c r="BG138" i="63"/>
  <c r="BG120" i="63"/>
  <c r="BG116" i="63"/>
  <c r="BG115" i="63"/>
  <c r="BG114" i="63"/>
  <c r="BG110" i="63"/>
  <c r="BG100" i="63"/>
  <c r="BG94" i="63"/>
  <c r="BG92" i="63"/>
  <c r="BG91" i="63"/>
  <c r="BG90" i="63"/>
  <c r="BG88" i="63"/>
  <c r="BG87" i="63"/>
  <c r="BG86" i="63"/>
  <c r="BG85" i="63"/>
  <c r="BG83" i="63"/>
  <c r="BG82" i="63"/>
  <c r="BG81" i="63"/>
  <c r="BG78" i="63"/>
  <c r="BG76" i="63"/>
  <c r="BG75" i="63"/>
  <c r="BG74" i="63"/>
  <c r="BG73" i="63"/>
  <c r="BG70" i="63"/>
  <c r="BG68" i="63"/>
  <c r="BG66" i="63"/>
  <c r="BG65" i="63"/>
  <c r="BG64" i="63"/>
  <c r="BG62" i="63"/>
  <c r="BG61" i="63"/>
  <c r="BG60" i="63"/>
  <c r="BG58" i="63"/>
  <c r="BG57" i="63"/>
  <c r="BG56" i="63"/>
  <c r="BG54" i="63"/>
  <c r="BG53" i="63"/>
  <c r="BG52" i="63"/>
  <c r="BG49" i="63"/>
  <c r="BG47" i="63"/>
  <c r="BG45" i="63"/>
  <c r="BG44" i="63"/>
  <c r="BG42" i="63"/>
  <c r="BG40" i="63"/>
  <c r="BG38" i="63"/>
  <c r="BG37" i="63"/>
  <c r="BG35" i="63"/>
  <c r="BG33" i="63"/>
  <c r="BG30" i="63"/>
  <c r="BH138" i="63"/>
  <c r="BH137" i="63" s="1"/>
  <c r="BH128" i="63" s="1"/>
  <c r="BH127" i="63" s="1"/>
  <c r="BH121" i="63"/>
  <c r="BH119" i="63"/>
  <c r="BH112" i="63"/>
  <c r="BH107" i="63"/>
  <c r="BH106" i="63" s="1"/>
  <c r="BH104" i="63"/>
  <c r="BH101" i="63"/>
  <c r="BH98" i="63"/>
  <c r="BH96" i="63"/>
  <c r="BH94" i="63"/>
  <c r="BH93" i="63" s="1"/>
  <c r="BH92" i="63"/>
  <c r="BH89" i="63" s="1"/>
  <c r="BH91" i="63"/>
  <c r="BH90" i="63"/>
  <c r="BH88" i="63"/>
  <c r="BH87" i="63"/>
  <c r="BH86" i="63"/>
  <c r="BH85" i="63"/>
  <c r="BH84" i="63" s="1"/>
  <c r="BH83" i="63"/>
  <c r="BH80" i="63" s="1"/>
  <c r="BH82" i="63"/>
  <c r="BH81" i="63"/>
  <c r="BH77" i="63"/>
  <c r="BH73" i="63"/>
  <c r="BH72" i="63" s="1"/>
  <c r="BH70" i="63"/>
  <c r="BH69" i="63" s="1"/>
  <c r="BH68" i="63"/>
  <c r="BH67" i="63" s="1"/>
  <c r="BH63" i="63"/>
  <c r="BH59" i="63"/>
  <c r="BH55" i="63"/>
  <c r="BH51" i="63"/>
  <c r="BH49" i="63"/>
  <c r="BH48" i="63" s="1"/>
  <c r="BH46" i="63"/>
  <c r="BH43" i="63"/>
  <c r="BH41" i="63"/>
  <c r="BH40" i="63"/>
  <c r="BH39" i="63" s="1"/>
  <c r="BH38" i="63"/>
  <c r="BH36" i="63" s="1"/>
  <c r="BH35" i="63"/>
  <c r="BH34" i="63" s="1"/>
  <c r="BH33" i="63"/>
  <c r="BH30" i="63"/>
  <c r="BH29" i="63" s="1"/>
  <c r="BE137" i="63"/>
  <c r="BE121" i="63"/>
  <c r="BE107" i="63"/>
  <c r="BE104" i="63"/>
  <c r="BE101" i="63"/>
  <c r="BE98" i="63"/>
  <c r="BE96" i="63"/>
  <c r="BE93" i="63"/>
  <c r="BE89" i="63"/>
  <c r="BE84" i="63"/>
  <c r="BE80" i="63"/>
  <c r="BE77" i="63"/>
  <c r="BE72" i="63"/>
  <c r="BE69" i="63"/>
  <c r="BE67" i="63"/>
  <c r="BE63" i="63"/>
  <c r="BE59" i="63"/>
  <c r="BE55" i="63"/>
  <c r="BE51" i="63"/>
  <c r="BE48" i="63"/>
  <c r="BE46" i="63"/>
  <c r="BE43" i="63"/>
  <c r="BE41" i="63"/>
  <c r="BE39" i="63"/>
  <c r="BE36" i="63"/>
  <c r="BE34" i="63"/>
  <c r="BE29" i="63"/>
  <c r="BF137" i="63"/>
  <c r="BF121" i="63"/>
  <c r="BF119" i="63"/>
  <c r="BF112" i="63"/>
  <c r="BF107" i="63"/>
  <c r="BF104" i="63"/>
  <c r="BF101" i="63"/>
  <c r="BF98" i="63"/>
  <c r="BF96" i="63"/>
  <c r="BF93" i="63"/>
  <c r="BF89" i="63"/>
  <c r="BF84" i="63"/>
  <c r="BF80" i="63"/>
  <c r="BF77" i="63"/>
  <c r="BF72" i="63"/>
  <c r="BF69" i="63"/>
  <c r="BF67" i="63"/>
  <c r="BF63" i="63"/>
  <c r="BF59" i="63"/>
  <c r="BF55" i="63"/>
  <c r="BF51" i="63"/>
  <c r="BF48" i="63"/>
  <c r="BF46" i="63"/>
  <c r="BF43" i="63"/>
  <c r="BF41" i="63"/>
  <c r="BF39" i="63"/>
  <c r="BF36" i="63"/>
  <c r="BF34" i="63"/>
  <c r="BF29" i="63"/>
  <c r="BO31" i="63" l="1"/>
  <c r="BK31" i="63"/>
  <c r="BG41" i="63"/>
  <c r="BG31" i="63"/>
  <c r="BH31" i="63"/>
  <c r="BH28" i="63" s="1"/>
  <c r="BG34" i="63"/>
  <c r="BG43" i="63"/>
  <c r="BG55" i="63"/>
  <c r="BG69" i="63"/>
  <c r="BG84" i="63"/>
  <c r="BG98" i="63"/>
  <c r="BG112" i="63"/>
  <c r="BG67" i="63"/>
  <c r="BG80" i="63"/>
  <c r="BH111" i="63"/>
  <c r="BH109" i="63" s="1"/>
  <c r="BG36" i="63"/>
  <c r="BG46" i="63"/>
  <c r="BG59" i="63"/>
  <c r="BG72" i="63"/>
  <c r="BG89" i="63"/>
  <c r="BG101" i="63"/>
  <c r="BG119" i="63"/>
  <c r="BG29" i="63"/>
  <c r="BG39" i="63"/>
  <c r="BG48" i="63"/>
  <c r="BG63" i="63"/>
  <c r="BF71" i="63"/>
  <c r="BG77" i="63"/>
  <c r="BG93" i="63"/>
  <c r="BG104" i="63"/>
  <c r="BG121" i="63"/>
  <c r="BF50" i="63"/>
  <c r="BG51" i="63"/>
  <c r="BF95" i="63"/>
  <c r="BG96" i="63"/>
  <c r="BF106" i="63"/>
  <c r="BG107" i="63"/>
  <c r="BF128" i="63"/>
  <c r="BG137" i="63"/>
  <c r="BH71" i="63"/>
  <c r="BH95" i="63"/>
  <c r="BH79" i="63"/>
  <c r="BH50" i="63"/>
  <c r="BF111" i="63"/>
  <c r="BE95" i="63"/>
  <c r="BF28" i="63"/>
  <c r="BE28" i="63"/>
  <c r="BE79" i="63"/>
  <c r="BE71" i="63"/>
  <c r="BE128" i="63"/>
  <c r="BE50" i="63"/>
  <c r="BE106" i="63"/>
  <c r="BF79" i="63"/>
  <c r="BE27" i="63" l="1"/>
  <c r="BH27" i="63"/>
  <c r="BH26" i="63" s="1"/>
  <c r="BF109" i="63"/>
  <c r="BG111" i="63"/>
  <c r="BF127" i="63"/>
  <c r="BG128" i="63"/>
  <c r="BG95" i="63"/>
  <c r="BG28" i="63"/>
  <c r="BF27" i="63"/>
  <c r="BF26" i="63" s="1"/>
  <c r="BG79" i="63"/>
  <c r="BG106" i="63"/>
  <c r="BG50" i="63"/>
  <c r="BG71" i="63"/>
  <c r="BE127" i="63"/>
  <c r="BE26" i="63" l="1"/>
  <c r="BG127" i="63"/>
  <c r="BG109" i="63"/>
  <c r="BG27" i="63"/>
  <c r="BG26" i="63" l="1"/>
  <c r="CF26" i="69" l="1"/>
  <c r="CI196" i="69"/>
  <c r="CK196" i="69" s="1"/>
  <c r="CE196" i="69"/>
  <c r="CF196" i="69"/>
  <c r="CH189" i="69"/>
  <c r="CG189" i="69"/>
  <c r="CI186" i="69"/>
  <c r="CK186" i="69" s="1"/>
  <c r="CE186" i="69"/>
  <c r="CF186" i="69"/>
  <c r="CH265" i="69"/>
  <c r="CG265" i="69"/>
  <c r="CI264" i="69"/>
  <c r="CK264" i="69" s="1"/>
  <c r="CE264" i="69"/>
  <c r="CF264" i="69"/>
  <c r="CG404" i="69" l="1"/>
  <c r="CG400" i="69"/>
  <c r="CG391" i="69"/>
  <c r="CG389" i="69"/>
  <c r="CG387" i="69"/>
  <c r="CG385" i="69"/>
  <c r="CG384" i="69"/>
  <c r="CG383" i="69"/>
  <c r="CG380" i="69"/>
  <c r="CG379" i="69"/>
  <c r="CG378" i="69"/>
  <c r="CG376" i="69"/>
  <c r="CG374" i="69"/>
  <c r="CG368" i="69"/>
  <c r="CG365" i="69"/>
  <c r="CH400" i="69"/>
  <c r="CH399" i="69" s="1"/>
  <c r="CH394" i="69" s="1"/>
  <c r="CI399" i="69"/>
  <c r="CI394" i="69" s="1"/>
  <c r="CF399" i="69"/>
  <c r="CF394" i="69" s="1"/>
  <c r="CE399" i="69"/>
  <c r="CE394" i="69" s="1"/>
  <c r="CI190" i="69"/>
  <c r="CK190" i="69" s="1"/>
  <c r="CI201" i="69"/>
  <c r="CK201" i="69" s="1"/>
  <c r="CI207" i="69"/>
  <c r="CE111" i="69"/>
  <c r="CE107" i="69" s="1"/>
  <c r="CE106" i="69" s="1"/>
  <c r="CF111" i="69"/>
  <c r="CF110" i="69" s="1"/>
  <c r="CG133" i="69"/>
  <c r="CG112" i="69"/>
  <c r="CH112" i="69"/>
  <c r="CH111" i="69" s="1"/>
  <c r="CH110" i="69" s="1"/>
  <c r="CH109" i="69" s="1"/>
  <c r="CH108" i="69" s="1"/>
  <c r="CH107" i="69" s="1"/>
  <c r="CH106" i="69" s="1"/>
  <c r="CI111" i="69"/>
  <c r="CI107" i="69" s="1"/>
  <c r="CI106" i="69" s="1"/>
  <c r="CG105" i="69"/>
  <c r="CG103" i="69"/>
  <c r="CG100" i="69"/>
  <c r="CG98" i="69"/>
  <c r="CG96" i="69"/>
  <c r="CG92" i="69"/>
  <c r="CG91" i="69"/>
  <c r="CH96" i="69"/>
  <c r="CH95" i="69" s="1"/>
  <c r="CI95" i="69"/>
  <c r="CK95" i="69" s="1"/>
  <c r="CF95" i="69"/>
  <c r="CE95" i="69"/>
  <c r="CG52" i="69"/>
  <c r="CG51" i="69"/>
  <c r="CG45" i="69"/>
  <c r="CG90" i="69" l="1"/>
  <c r="CK207" i="69"/>
  <c r="CK206" i="69" s="1"/>
  <c r="CI206" i="69"/>
  <c r="CK111" i="69"/>
  <c r="CE110" i="69"/>
  <c r="CE109" i="69" s="1"/>
  <c r="CE108" i="69" s="1"/>
  <c r="CK399" i="69"/>
  <c r="CK394" i="69" s="1"/>
  <c r="CI110" i="69"/>
  <c r="CG399" i="69"/>
  <c r="CG394" i="69" s="1"/>
  <c r="CG111" i="69"/>
  <c r="CF109" i="69"/>
  <c r="CI185" i="69"/>
  <c r="CK185" i="69" s="1"/>
  <c r="CG95" i="69"/>
  <c r="CG110" i="69" l="1"/>
  <c r="CG109" i="69"/>
  <c r="CI205" i="69"/>
  <c r="CK205" i="69" s="1"/>
  <c r="CI109" i="69"/>
  <c r="CI108" i="69" s="1"/>
  <c r="CK110" i="69"/>
  <c r="CF108" i="69"/>
  <c r="CK109" i="69" l="1"/>
  <c r="CF107" i="69"/>
  <c r="CF106" i="69" s="1"/>
  <c r="CG106" i="69" s="1"/>
  <c r="CG108" i="69"/>
  <c r="CG107" i="69" l="1"/>
  <c r="CK108" i="69"/>
  <c r="CK107" i="69" l="1"/>
  <c r="CK106" i="69"/>
  <c r="CG302" i="69" l="1"/>
  <c r="CG298" i="69"/>
  <c r="CG296" i="69"/>
  <c r="CG272" i="69"/>
  <c r="CG271" i="69"/>
  <c r="CG269" i="69"/>
  <c r="CG267" i="69"/>
  <c r="CG266" i="69"/>
  <c r="CG261" i="69"/>
  <c r="CG260" i="69"/>
  <c r="CG248" i="69"/>
  <c r="CG244" i="69"/>
  <c r="CG237" i="69"/>
  <c r="CG236" i="69"/>
  <c r="CG234" i="69"/>
  <c r="CG228" i="69"/>
  <c r="CG224" i="69"/>
  <c r="CG222" i="69"/>
  <c r="CG219" i="69"/>
  <c r="CG217" i="69"/>
  <c r="CG213" i="69"/>
  <c r="CG208" i="69"/>
  <c r="CG204" i="69"/>
  <c r="CG203" i="69"/>
  <c r="CG200" i="69"/>
  <c r="CG199" i="69"/>
  <c r="CG197" i="69"/>
  <c r="CG195" i="69"/>
  <c r="CG194" i="69"/>
  <c r="CG192" i="69"/>
  <c r="CG191" i="69"/>
  <c r="CG188" i="69"/>
  <c r="CG187" i="69"/>
  <c r="CG184" i="69"/>
  <c r="CG183" i="69"/>
  <c r="CG182" i="69"/>
  <c r="CG180" i="69"/>
  <c r="CG178" i="69"/>
  <c r="CG168" i="69"/>
  <c r="CG166" i="69"/>
  <c r="CG159" i="69"/>
  <c r="CG157" i="69"/>
  <c r="CG155" i="69"/>
  <c r="CG151" i="69"/>
  <c r="CG145" i="69"/>
  <c r="CG143" i="69"/>
  <c r="CG142" i="69"/>
  <c r="CG141" i="69"/>
  <c r="CG140" i="69"/>
  <c r="CG139" i="69"/>
  <c r="CG137" i="69"/>
  <c r="CG135" i="69"/>
  <c r="CG88" i="69"/>
  <c r="CG82" i="69"/>
  <c r="CG81" i="69"/>
  <c r="CG71" i="69"/>
  <c r="CG63" i="69"/>
  <c r="CG62" i="69"/>
  <c r="CG61" i="69"/>
  <c r="CG60" i="69"/>
  <c r="CG59" i="69"/>
  <c r="CG58" i="69"/>
  <c r="CG56" i="69"/>
  <c r="CG55" i="69"/>
  <c r="CG54" i="69"/>
  <c r="CG42" i="69"/>
  <c r="CG41" i="69"/>
  <c r="CG40" i="69"/>
  <c r="CG39" i="69"/>
  <c r="CG38" i="69"/>
  <c r="CG36" i="69"/>
  <c r="CG35" i="69"/>
  <c r="CG34" i="69"/>
  <c r="CG33" i="69"/>
  <c r="CG32" i="69"/>
  <c r="CG31" i="69"/>
  <c r="CG30" i="69"/>
  <c r="CG29" i="69"/>
  <c r="CG28" i="69"/>
  <c r="CG27" i="69"/>
  <c r="CG25" i="69"/>
  <c r="CG24" i="69"/>
  <c r="CG23" i="69"/>
  <c r="CG22" i="69"/>
  <c r="CG21" i="69"/>
  <c r="CG19" i="69"/>
  <c r="CG18" i="69"/>
  <c r="CG17" i="69"/>
  <c r="CG53" i="69" l="1"/>
  <c r="CH404" i="69"/>
  <c r="CH403" i="69" s="1"/>
  <c r="CH391" i="69"/>
  <c r="CH390" i="69" s="1"/>
  <c r="CH389" i="69"/>
  <c r="CH388" i="69" s="1"/>
  <c r="CH387" i="69"/>
  <c r="CH386" i="69" s="1"/>
  <c r="CH385" i="69"/>
  <c r="CH384" i="69"/>
  <c r="CH383" i="69"/>
  <c r="CH380" i="69"/>
  <c r="CH379" i="69"/>
  <c r="CH378" i="69"/>
  <c r="CH376" i="69"/>
  <c r="CH375" i="69" s="1"/>
  <c r="CH374" i="69"/>
  <c r="CH373" i="69" s="1"/>
  <c r="CH365" i="69"/>
  <c r="CH364" i="69" s="1"/>
  <c r="CH302" i="69"/>
  <c r="CH301" i="69" s="1"/>
  <c r="CH300" i="69" s="1"/>
  <c r="CH299" i="69" s="1"/>
  <c r="CH297" i="69" s="1"/>
  <c r="CH298" i="69"/>
  <c r="CH296" i="69"/>
  <c r="CH295" i="69" s="1"/>
  <c r="CH294" i="69" s="1"/>
  <c r="CH293" i="69" s="1"/>
  <c r="CH269" i="69"/>
  <c r="CH268" i="69" s="1"/>
  <c r="CH267" i="69"/>
  <c r="CH266" i="69"/>
  <c r="CH261" i="69"/>
  <c r="CH259" i="69" s="1"/>
  <c r="CH248" i="69"/>
  <c r="CH244" i="69"/>
  <c r="CH237" i="69"/>
  <c r="CH236" i="69"/>
  <c r="CH234" i="69"/>
  <c r="CH233" i="69" s="1"/>
  <c r="CH228" i="69"/>
  <c r="CH227" i="69" s="1"/>
  <c r="CH226" i="69" s="1"/>
  <c r="CH225" i="69" s="1"/>
  <c r="CH224" i="69"/>
  <c r="CH223" i="69" s="1"/>
  <c r="CH222" i="69"/>
  <c r="CH221" i="69" s="1"/>
  <c r="CH219" i="69"/>
  <c r="CH218" i="69" s="1"/>
  <c r="CH217" i="69"/>
  <c r="CH216" i="69" s="1"/>
  <c r="CH213" i="69"/>
  <c r="CH208" i="69"/>
  <c r="CH207" i="69" s="1"/>
  <c r="CH204" i="69"/>
  <c r="CH203" i="69"/>
  <c r="CH200" i="69"/>
  <c r="CH199" i="69"/>
  <c r="CH197" i="69"/>
  <c r="CH195" i="69"/>
  <c r="CH194" i="69"/>
  <c r="CH192" i="69"/>
  <c r="CH191" i="69"/>
  <c r="CH188" i="69"/>
  <c r="CH186" i="69" s="1"/>
  <c r="CH184" i="69"/>
  <c r="CH183" i="69"/>
  <c r="CH182" i="69"/>
  <c r="CH180" i="69"/>
  <c r="CH179" i="69" s="1"/>
  <c r="CH178" i="69"/>
  <c r="CH177" i="69" s="1"/>
  <c r="CH168" i="69"/>
  <c r="CH167" i="69" s="1"/>
  <c r="CH166" i="69"/>
  <c r="CH165" i="69" s="1"/>
  <c r="CH161" i="69" s="1"/>
  <c r="CH159" i="69"/>
  <c r="CH158" i="69" s="1"/>
  <c r="CH157" i="69"/>
  <c r="CH156" i="69" s="1"/>
  <c r="CH155" i="69"/>
  <c r="CH154" i="69" s="1"/>
  <c r="CH151" i="69"/>
  <c r="CH145" i="69"/>
  <c r="CH144" i="69" s="1"/>
  <c r="CH143" i="69"/>
  <c r="CH142" i="69"/>
  <c r="CH141" i="69"/>
  <c r="CH140" i="69"/>
  <c r="CH139" i="69"/>
  <c r="CH137" i="69"/>
  <c r="CH136" i="69" s="1"/>
  <c r="CH129" i="69" s="1"/>
  <c r="CH135" i="69"/>
  <c r="CH134" i="69" s="1"/>
  <c r="CH133" i="69"/>
  <c r="CH132" i="69" s="1"/>
  <c r="CH105" i="69"/>
  <c r="CH103" i="69"/>
  <c r="CH100" i="69"/>
  <c r="CH99" i="69" s="1"/>
  <c r="CH98" i="69"/>
  <c r="CH97" i="69" s="1"/>
  <c r="CH92" i="69"/>
  <c r="CH91" i="69"/>
  <c r="CH88" i="69"/>
  <c r="CH87" i="69" s="1"/>
  <c r="CH86" i="69" s="1"/>
  <c r="CH82" i="69"/>
  <c r="CH81" i="69"/>
  <c r="CH80" i="69" s="1"/>
  <c r="CH79" i="69" s="1"/>
  <c r="CH78" i="69" s="1"/>
  <c r="CH76" i="69" s="1"/>
  <c r="CH71" i="69"/>
  <c r="CH70" i="69" s="1"/>
  <c r="CH69" i="69" s="1"/>
  <c r="CH68" i="69" s="1"/>
  <c r="CH63" i="69"/>
  <c r="CH62" i="69"/>
  <c r="CH61" i="69"/>
  <c r="CH60" i="69"/>
  <c r="CH59" i="69"/>
  <c r="CH58" i="69"/>
  <c r="CH55" i="69"/>
  <c r="CH54" i="69"/>
  <c r="CH45" i="69"/>
  <c r="CH44" i="69" s="1"/>
  <c r="CH43" i="69" s="1"/>
  <c r="CH42" i="69"/>
  <c r="CH41" i="69"/>
  <c r="CH40" i="69"/>
  <c r="CH39" i="69"/>
  <c r="CH38" i="69"/>
  <c r="CH36" i="69"/>
  <c r="CH35" i="69"/>
  <c r="CH34" i="69"/>
  <c r="CH33" i="69"/>
  <c r="CH32" i="69"/>
  <c r="CH31" i="69"/>
  <c r="CH30" i="69"/>
  <c r="CH29" i="69"/>
  <c r="CH28" i="69"/>
  <c r="CH27" i="69"/>
  <c r="CH25" i="69"/>
  <c r="CH24" i="69"/>
  <c r="CH23" i="69"/>
  <c r="CH22" i="69"/>
  <c r="CH21" i="69"/>
  <c r="CH19" i="69"/>
  <c r="CH18" i="69"/>
  <c r="CH17" i="69"/>
  <c r="CF403" i="69"/>
  <c r="CF390" i="69"/>
  <c r="CF388" i="69"/>
  <c r="CF386" i="69"/>
  <c r="CF382" i="69"/>
  <c r="CF377" i="69"/>
  <c r="CF375" i="69"/>
  <c r="CF373" i="69"/>
  <c r="CF364" i="69"/>
  <c r="CF301" i="69"/>
  <c r="CF295" i="69"/>
  <c r="CF268" i="69"/>
  <c r="CF243" i="69"/>
  <c r="CF235" i="69"/>
  <c r="CF233" i="69"/>
  <c r="CF227" i="69"/>
  <c r="CF223" i="69"/>
  <c r="CF221" i="69"/>
  <c r="CF218" i="69"/>
  <c r="CF216" i="69"/>
  <c r="CF207" i="69"/>
  <c r="CF206" i="69" s="1"/>
  <c r="CF201" i="69"/>
  <c r="CF190" i="69"/>
  <c r="CF181" i="69"/>
  <c r="CF179" i="69"/>
  <c r="CF177" i="69"/>
  <c r="CF167" i="69"/>
  <c r="CF165" i="69"/>
  <c r="CF158" i="69"/>
  <c r="CF156" i="69"/>
  <c r="CF154" i="69"/>
  <c r="CF144" i="69"/>
  <c r="CF138" i="69"/>
  <c r="CF136" i="69"/>
  <c r="CF134" i="69"/>
  <c r="CF132" i="69"/>
  <c r="CF104" i="69"/>
  <c r="CF102" i="69"/>
  <c r="CF99" i="69"/>
  <c r="CF97" i="69"/>
  <c r="CF87" i="69"/>
  <c r="CF80" i="69"/>
  <c r="CF70" i="69"/>
  <c r="CF57" i="69"/>
  <c r="CF50" i="69"/>
  <c r="CF44" i="69"/>
  <c r="CF37" i="69"/>
  <c r="CF20" i="69"/>
  <c r="CF16" i="69"/>
  <c r="CH50" i="69"/>
  <c r="CH53" i="69" l="1"/>
  <c r="CH90" i="69"/>
  <c r="CH89" i="69" s="1"/>
  <c r="CH206" i="69"/>
  <c r="CH205" i="69" s="1"/>
  <c r="CF396" i="69"/>
  <c r="CF398" i="69"/>
  <c r="CF397" i="69" s="1"/>
  <c r="CF359" i="69"/>
  <c r="CF361" i="69"/>
  <c r="CF360" i="69" s="1"/>
  <c r="CH359" i="69"/>
  <c r="CH361" i="69"/>
  <c r="CH360" i="69" s="1"/>
  <c r="CH357" i="69" s="1"/>
  <c r="CH396" i="69"/>
  <c r="CH398" i="69"/>
  <c r="CH397" i="69" s="1"/>
  <c r="CH393" i="69" s="1"/>
  <c r="CH392" i="69" s="1"/>
  <c r="CH264" i="69"/>
  <c r="CH258" i="69" s="1"/>
  <c r="CH257" i="69" s="1"/>
  <c r="CH255" i="69" s="1"/>
  <c r="CH196" i="69"/>
  <c r="CF89" i="69"/>
  <c r="CH243" i="69"/>
  <c r="CH242" i="69" s="1"/>
  <c r="CH238" i="69" s="1"/>
  <c r="CH16" i="69"/>
  <c r="CH20" i="69"/>
  <c r="CH37" i="69"/>
  <c r="CH153" i="69"/>
  <c r="CH152" i="69" s="1"/>
  <c r="CH150" i="69" s="1"/>
  <c r="CH235" i="69"/>
  <c r="CH232" i="69" s="1"/>
  <c r="CH231" i="69" s="1"/>
  <c r="CF79" i="69"/>
  <c r="CF164" i="69"/>
  <c r="CF220" i="69"/>
  <c r="CF86" i="69"/>
  <c r="CF129" i="69"/>
  <c r="CF162" i="69"/>
  <c r="CF242" i="69"/>
  <c r="CF294" i="69"/>
  <c r="CF372" i="69"/>
  <c r="CF176" i="69"/>
  <c r="CF226" i="69"/>
  <c r="CF300" i="69"/>
  <c r="CF43" i="69"/>
  <c r="CF69" i="69"/>
  <c r="CF161" i="69"/>
  <c r="CH138" i="69"/>
  <c r="CH377" i="69"/>
  <c r="CH372" i="69" s="1"/>
  <c r="CH382" i="69"/>
  <c r="CH381" i="69" s="1"/>
  <c r="CH190" i="69"/>
  <c r="CF15" i="69"/>
  <c r="CF49" i="69"/>
  <c r="CF381" i="69"/>
  <c r="CH215" i="69"/>
  <c r="CH57" i="69"/>
  <c r="CH220" i="69"/>
  <c r="CF185" i="69"/>
  <c r="CF215" i="69"/>
  <c r="CF258" i="69"/>
  <c r="CF131" i="69"/>
  <c r="CF101" i="69"/>
  <c r="CF153" i="69"/>
  <c r="CF232" i="69"/>
  <c r="CH164" i="69"/>
  <c r="CH163" i="69" s="1"/>
  <c r="CH160" i="69" s="1"/>
  <c r="CH162" i="69"/>
  <c r="CH67" i="69"/>
  <c r="CH66" i="69"/>
  <c r="CH292" i="69"/>
  <c r="CH291" i="69"/>
  <c r="CH181" i="69"/>
  <c r="CH176" i="69" s="1"/>
  <c r="CH26" i="69"/>
  <c r="CH201" i="69"/>
  <c r="CH49" i="69" l="1"/>
  <c r="CH48" i="69" s="1"/>
  <c r="CF47" i="69"/>
  <c r="CH229" i="69"/>
  <c r="CH185" i="69"/>
  <c r="CH175" i="69" s="1"/>
  <c r="CH173" i="69" s="1"/>
  <c r="CH370" i="69"/>
  <c r="CF46" i="69"/>
  <c r="CH15" i="69"/>
  <c r="CH14" i="69" s="1"/>
  <c r="CH13" i="69" s="1"/>
  <c r="CF48" i="69"/>
  <c r="CF231" i="69"/>
  <c r="CF257" i="69"/>
  <c r="CF256" i="69" s="1"/>
  <c r="CF68" i="69"/>
  <c r="CF152" i="69"/>
  <c r="CF214" i="69"/>
  <c r="CF175" i="69"/>
  <c r="CH131" i="69"/>
  <c r="CH130" i="69" s="1"/>
  <c r="CF78" i="69"/>
  <c r="CF85" i="69"/>
  <c r="CF84" i="69" s="1"/>
  <c r="CF130" i="69"/>
  <c r="CF225" i="69"/>
  <c r="CF14" i="69"/>
  <c r="CF205" i="69"/>
  <c r="CF371" i="69"/>
  <c r="CF299" i="69"/>
  <c r="CF293" i="69"/>
  <c r="CF163" i="69"/>
  <c r="CF238" i="69"/>
  <c r="CH214" i="69"/>
  <c r="CH212" i="69" s="1"/>
  <c r="CH371" i="69"/>
  <c r="CH367" i="69" s="1"/>
  <c r="CH366" i="69" s="1"/>
  <c r="CH46" i="69" l="1"/>
  <c r="CH47" i="69"/>
  <c r="CH127" i="69"/>
  <c r="CH126" i="69" s="1"/>
  <c r="CH128" i="69"/>
  <c r="CF127" i="69"/>
  <c r="CF255" i="69"/>
  <c r="CF83" i="69"/>
  <c r="CF173" i="69"/>
  <c r="CH12" i="69"/>
  <c r="CF174" i="69"/>
  <c r="CF212" i="69"/>
  <c r="CF128" i="69"/>
  <c r="CF150" i="69"/>
  <c r="CF357" i="69"/>
  <c r="CF393" i="69"/>
  <c r="CF230" i="69"/>
  <c r="CF292" i="69"/>
  <c r="CF291" i="69"/>
  <c r="CF66" i="69"/>
  <c r="CF67" i="69"/>
  <c r="CF297" i="69"/>
  <c r="CF76" i="69"/>
  <c r="CF77" i="69"/>
  <c r="CF229" i="69"/>
  <c r="CF160" i="69"/>
  <c r="CF367" i="69"/>
  <c r="CF370" i="69"/>
  <c r="CF13" i="69"/>
  <c r="CF12" i="69"/>
  <c r="CF126" i="69" l="1"/>
  <c r="CF392" i="69"/>
  <c r="CF366" i="69"/>
  <c r="CF11" i="69"/>
  <c r="CF9" i="69" l="1"/>
  <c r="CI403" i="69" l="1"/>
  <c r="CI390" i="69"/>
  <c r="CK390" i="69" s="1"/>
  <c r="CI388" i="69"/>
  <c r="CK388" i="69" s="1"/>
  <c r="CI386" i="69"/>
  <c r="CK386" i="69" s="1"/>
  <c r="CI382" i="69"/>
  <c r="CK382" i="69" s="1"/>
  <c r="CI377" i="69"/>
  <c r="CK377" i="69" s="1"/>
  <c r="CI375" i="69"/>
  <c r="CK375" i="69" s="1"/>
  <c r="CI373" i="69"/>
  <c r="CK373" i="69" s="1"/>
  <c r="CI364" i="69"/>
  <c r="CI301" i="69"/>
  <c r="CI295" i="69"/>
  <c r="CK295" i="69" s="1"/>
  <c r="CI268" i="69"/>
  <c r="CK268" i="69" s="1"/>
  <c r="CI243" i="69"/>
  <c r="CI235" i="69"/>
  <c r="CK235" i="69" s="1"/>
  <c r="CI233" i="69"/>
  <c r="CK233" i="69" s="1"/>
  <c r="CI227" i="69"/>
  <c r="CK227" i="69" s="1"/>
  <c r="CI223" i="69"/>
  <c r="CK223" i="69" s="1"/>
  <c r="CI221" i="69"/>
  <c r="CK221" i="69" s="1"/>
  <c r="CI218" i="69"/>
  <c r="CK218" i="69" s="1"/>
  <c r="CI216" i="69"/>
  <c r="CK216" i="69" s="1"/>
  <c r="CI181" i="69"/>
  <c r="CK181" i="69" s="1"/>
  <c r="CI179" i="69"/>
  <c r="CK179" i="69" s="1"/>
  <c r="CI177" i="69"/>
  <c r="CK177" i="69" s="1"/>
  <c r="CI167" i="69"/>
  <c r="CK167" i="69" s="1"/>
  <c r="CI165" i="69"/>
  <c r="CK165" i="69" s="1"/>
  <c r="CI158" i="69"/>
  <c r="CK158" i="69" s="1"/>
  <c r="CI156" i="69"/>
  <c r="CK156" i="69" s="1"/>
  <c r="CI154" i="69"/>
  <c r="CK154" i="69" s="1"/>
  <c r="CI144" i="69"/>
  <c r="CK138" i="69"/>
  <c r="CK134" i="69"/>
  <c r="CK132" i="69"/>
  <c r="CI104" i="69"/>
  <c r="CI102" i="69"/>
  <c r="CI99" i="69"/>
  <c r="CK99" i="69" s="1"/>
  <c r="CI97" i="69"/>
  <c r="CK97" i="69" s="1"/>
  <c r="CI87" i="69"/>
  <c r="CI80" i="69"/>
  <c r="CI70" i="69"/>
  <c r="CI57" i="69"/>
  <c r="CK57" i="69" s="1"/>
  <c r="CI50" i="69"/>
  <c r="CK50" i="69" s="1"/>
  <c r="CI44" i="69"/>
  <c r="CI37" i="69"/>
  <c r="CK37" i="69" s="1"/>
  <c r="CI26" i="69"/>
  <c r="CK26" i="69" s="1"/>
  <c r="CI20" i="69"/>
  <c r="CK20" i="69" s="1"/>
  <c r="CI16" i="69"/>
  <c r="CK16" i="69" s="1"/>
  <c r="CK144" i="69" l="1"/>
  <c r="CI131" i="69"/>
  <c r="CI130" i="69" s="1"/>
  <c r="CI396" i="69"/>
  <c r="CI398" i="69"/>
  <c r="CI397" i="69" s="1"/>
  <c r="CI361" i="69"/>
  <c r="CI360" i="69" s="1"/>
  <c r="CI359" i="69"/>
  <c r="CI69" i="69"/>
  <c r="CI68" i="69" s="1"/>
  <c r="CK70" i="69"/>
  <c r="CI242" i="69"/>
  <c r="CI238" i="69" s="1"/>
  <c r="CK238" i="69" s="1"/>
  <c r="CK243" i="69"/>
  <c r="CI300" i="69"/>
  <c r="CI299" i="69" s="1"/>
  <c r="CK301" i="69"/>
  <c r="CI79" i="69"/>
  <c r="CI78" i="69" s="1"/>
  <c r="CK80" i="69"/>
  <c r="CK364" i="69"/>
  <c r="CK403" i="69"/>
  <c r="CK102" i="69"/>
  <c r="CL102" i="69"/>
  <c r="CK129" i="69"/>
  <c r="CK136" i="69"/>
  <c r="CK104" i="69"/>
  <c r="CL104" i="69"/>
  <c r="CI43" i="69"/>
  <c r="CK43" i="69" s="1"/>
  <c r="CK44" i="69"/>
  <c r="CI86" i="69"/>
  <c r="CK86" i="69" s="1"/>
  <c r="CK87" i="69"/>
  <c r="CI162" i="69"/>
  <c r="CK162" i="69" s="1"/>
  <c r="CI226" i="69"/>
  <c r="CI294" i="69"/>
  <c r="CI89" i="69"/>
  <c r="CK89" i="69" s="1"/>
  <c r="CI49" i="69"/>
  <c r="CI232" i="69"/>
  <c r="CI153" i="69"/>
  <c r="CI215" i="69"/>
  <c r="CK215" i="69" s="1"/>
  <c r="CI101" i="69"/>
  <c r="CI161" i="69"/>
  <c r="CK161" i="69" s="1"/>
  <c r="CI164" i="69"/>
  <c r="CI258" i="69"/>
  <c r="CI372" i="69"/>
  <c r="CK372" i="69" s="1"/>
  <c r="CI15" i="69"/>
  <c r="CI381" i="69"/>
  <c r="CK381" i="69" s="1"/>
  <c r="CI176" i="69"/>
  <c r="CK176" i="69" s="1"/>
  <c r="CI220" i="69"/>
  <c r="CK220" i="69" s="1"/>
  <c r="CI128" i="69" l="1"/>
  <c r="CI127" i="69"/>
  <c r="CK300" i="69"/>
  <c r="CK396" i="69"/>
  <c r="CK398" i="69"/>
  <c r="CK397" i="69" s="1"/>
  <c r="CK359" i="69"/>
  <c r="CK361" i="69"/>
  <c r="CK360" i="69" s="1"/>
  <c r="CK242" i="69"/>
  <c r="CK78" i="69"/>
  <c r="CI76" i="69"/>
  <c r="CK76" i="69" s="1"/>
  <c r="CK68" i="69"/>
  <c r="CI67" i="69"/>
  <c r="CK67" i="69" s="1"/>
  <c r="CK69" i="69"/>
  <c r="CK79" i="69"/>
  <c r="CI357" i="69"/>
  <c r="CK357" i="69" s="1"/>
  <c r="CK127" i="69"/>
  <c r="CK131" i="69"/>
  <c r="CI14" i="69"/>
  <c r="CK14" i="69" s="1"/>
  <c r="CK15" i="69"/>
  <c r="CI152" i="69"/>
  <c r="CK153" i="69"/>
  <c r="CI257" i="69"/>
  <c r="CI256" i="69" s="1"/>
  <c r="CK258" i="69"/>
  <c r="CI231" i="69"/>
  <c r="CI230" i="69" s="1"/>
  <c r="CK232" i="69"/>
  <c r="CI393" i="69"/>
  <c r="CK101" i="69"/>
  <c r="CL101" i="69"/>
  <c r="CL85" i="69" s="1"/>
  <c r="CI66" i="69"/>
  <c r="CK66" i="69" s="1"/>
  <c r="CI77" i="69"/>
  <c r="CL77" i="69" s="1"/>
  <c r="CI293" i="69"/>
  <c r="CK294" i="69"/>
  <c r="CI163" i="69"/>
  <c r="CK164" i="69"/>
  <c r="CI225" i="69"/>
  <c r="CK225" i="69" s="1"/>
  <c r="CK226" i="69"/>
  <c r="CI48" i="69"/>
  <c r="CK48" i="69" s="1"/>
  <c r="CK49" i="69"/>
  <c r="CI297" i="69"/>
  <c r="CK299" i="69"/>
  <c r="CI47" i="69"/>
  <c r="CK47" i="69" s="1"/>
  <c r="CI46" i="69"/>
  <c r="CK46" i="69" s="1"/>
  <c r="CI85" i="69"/>
  <c r="CI371" i="69"/>
  <c r="CI214" i="69"/>
  <c r="CI175" i="69"/>
  <c r="CK175" i="69" s="1"/>
  <c r="CI13" i="69" l="1"/>
  <c r="CK13" i="69" s="1"/>
  <c r="CI12" i="69"/>
  <c r="CK12" i="69" s="1"/>
  <c r="CK257" i="69"/>
  <c r="CI255" i="69"/>
  <c r="CI392" i="69"/>
  <c r="CK392" i="69" s="1"/>
  <c r="CK393" i="69"/>
  <c r="CI229" i="69"/>
  <c r="CK229" i="69" s="1"/>
  <c r="CK231" i="69"/>
  <c r="CI150" i="69"/>
  <c r="CK150" i="69" s="1"/>
  <c r="CK152" i="69"/>
  <c r="CI212" i="69"/>
  <c r="CK212" i="69" s="1"/>
  <c r="CK214" i="69"/>
  <c r="CI367" i="69"/>
  <c r="CK371" i="69"/>
  <c r="CL84" i="69"/>
  <c r="CL83" i="69"/>
  <c r="CL11" i="69" s="1"/>
  <c r="CL9" i="69" s="1"/>
  <c r="CK128" i="69"/>
  <c r="CK130" i="69"/>
  <c r="CK77" i="69"/>
  <c r="CL256" i="69"/>
  <c r="CK256" i="69"/>
  <c r="CI84" i="69"/>
  <c r="CK84" i="69" s="1"/>
  <c r="CK85" i="69"/>
  <c r="CK297" i="69"/>
  <c r="CI160" i="69"/>
  <c r="CK160" i="69" s="1"/>
  <c r="CK163" i="69"/>
  <c r="CL230" i="69"/>
  <c r="CK230" i="69"/>
  <c r="CI292" i="69"/>
  <c r="CK292" i="69" s="1"/>
  <c r="CK293" i="69"/>
  <c r="CI291" i="69"/>
  <c r="CK291" i="69" s="1"/>
  <c r="CI83" i="69"/>
  <c r="CI370" i="69"/>
  <c r="CK370" i="69" s="1"/>
  <c r="CI173" i="69"/>
  <c r="CK173" i="69" s="1"/>
  <c r="CI174" i="69"/>
  <c r="CK255" i="69" l="1"/>
  <c r="CK126" i="69" s="1"/>
  <c r="CI126" i="69"/>
  <c r="CI366" i="69"/>
  <c r="CK366" i="69" s="1"/>
  <c r="CK367" i="69"/>
  <c r="CL174" i="69"/>
  <c r="CK174" i="69"/>
  <c r="CI11" i="69"/>
  <c r="CK11" i="69" s="1"/>
  <c r="CK83" i="69"/>
  <c r="CI9" i="69" l="1"/>
  <c r="CK9" i="69" s="1"/>
  <c r="CB404" i="69" l="1"/>
  <c r="CA404" i="69"/>
  <c r="CB391" i="69"/>
  <c r="CA391" i="69"/>
  <c r="CB389" i="69"/>
  <c r="CA389" i="69"/>
  <c r="CB387" i="69"/>
  <c r="CA387" i="69"/>
  <c r="CB385" i="69"/>
  <c r="CA385" i="69"/>
  <c r="CB384" i="69"/>
  <c r="CA384" i="69"/>
  <c r="CB383" i="69"/>
  <c r="CA383" i="69"/>
  <c r="CB380" i="69"/>
  <c r="CA380" i="69"/>
  <c r="CB379" i="69"/>
  <c r="CA379" i="69"/>
  <c r="CB378" i="69"/>
  <c r="CA378" i="69"/>
  <c r="CB376" i="69"/>
  <c r="CA376" i="69"/>
  <c r="CB374" i="69"/>
  <c r="CA374" i="69"/>
  <c r="CB368" i="69"/>
  <c r="CA368" i="69"/>
  <c r="CB365" i="69"/>
  <c r="CA365" i="69"/>
  <c r="CB302" i="69"/>
  <c r="CA302" i="69"/>
  <c r="CB298" i="69"/>
  <c r="CB296" i="69"/>
  <c r="CA296" i="69"/>
  <c r="CB272" i="69"/>
  <c r="CA272" i="69"/>
  <c r="CB271" i="69"/>
  <c r="CA271" i="69"/>
  <c r="CB269" i="69"/>
  <c r="CA269" i="69"/>
  <c r="CB267" i="69"/>
  <c r="CA267" i="69"/>
  <c r="CB266" i="69"/>
  <c r="CA266" i="69"/>
  <c r="CB265" i="69"/>
  <c r="CA265" i="69"/>
  <c r="CB263" i="69"/>
  <c r="CA263" i="69"/>
  <c r="CB262" i="69"/>
  <c r="CA262" i="69"/>
  <c r="CB261" i="69"/>
  <c r="CA261" i="69"/>
  <c r="CB260" i="69"/>
  <c r="CA260" i="69"/>
  <c r="CB248" i="69"/>
  <c r="CA248" i="69"/>
  <c r="CB244" i="69"/>
  <c r="CA244" i="69"/>
  <c r="CB237" i="69"/>
  <c r="CA237" i="69"/>
  <c r="CB236" i="69"/>
  <c r="CA236" i="69"/>
  <c r="CB234" i="69"/>
  <c r="CA234" i="69"/>
  <c r="CB228" i="69"/>
  <c r="CA228" i="69"/>
  <c r="CB224" i="69"/>
  <c r="CA224" i="69"/>
  <c r="CB222" i="69"/>
  <c r="CA222" i="69"/>
  <c r="CB219" i="69"/>
  <c r="CA219" i="69"/>
  <c r="CB217" i="69"/>
  <c r="CA217" i="69"/>
  <c r="CB213" i="69"/>
  <c r="CA213" i="69"/>
  <c r="CB208" i="69"/>
  <c r="CA208" i="69"/>
  <c r="CB204" i="69"/>
  <c r="CA204" i="69"/>
  <c r="CB203" i="69"/>
  <c r="CA203" i="69"/>
  <c r="CB200" i="69"/>
  <c r="CA200" i="69"/>
  <c r="CB199" i="69"/>
  <c r="CA199" i="69"/>
  <c r="CB197" i="69"/>
  <c r="CA197" i="69"/>
  <c r="CB195" i="69"/>
  <c r="CA195" i="69"/>
  <c r="CB194" i="69"/>
  <c r="CA194" i="69"/>
  <c r="CB192" i="69"/>
  <c r="CA192" i="69"/>
  <c r="CB191" i="69"/>
  <c r="CA191" i="69"/>
  <c r="CB188" i="69"/>
  <c r="CA188" i="69"/>
  <c r="CB187" i="69"/>
  <c r="CA187" i="69"/>
  <c r="CB184" i="69"/>
  <c r="CA184" i="69"/>
  <c r="CB183" i="69"/>
  <c r="CA183" i="69"/>
  <c r="CB182" i="69"/>
  <c r="CA182" i="69"/>
  <c r="CB180" i="69"/>
  <c r="CA180" i="69"/>
  <c r="CB178" i="69"/>
  <c r="CA178" i="69"/>
  <c r="CB168" i="69"/>
  <c r="CA168" i="69"/>
  <c r="CB166" i="69"/>
  <c r="CA166" i="69"/>
  <c r="CB159" i="69"/>
  <c r="CA159" i="69"/>
  <c r="CB157" i="69"/>
  <c r="CA157" i="69"/>
  <c r="CB155" i="69"/>
  <c r="CA155" i="69"/>
  <c r="CB151" i="69"/>
  <c r="CA151" i="69"/>
  <c r="CB145" i="69"/>
  <c r="CA145" i="69"/>
  <c r="CB143" i="69"/>
  <c r="CA143" i="69"/>
  <c r="CB142" i="69"/>
  <c r="CA142" i="69"/>
  <c r="CB141" i="69"/>
  <c r="CA141" i="69"/>
  <c r="CB140" i="69"/>
  <c r="CA140" i="69"/>
  <c r="CB139" i="69"/>
  <c r="CA139" i="69"/>
  <c r="CB137" i="69"/>
  <c r="CA137" i="69"/>
  <c r="CB135" i="69"/>
  <c r="CA135" i="69"/>
  <c r="CB133" i="69"/>
  <c r="CA133" i="69"/>
  <c r="CB105" i="69"/>
  <c r="CA105" i="69"/>
  <c r="CB103" i="69"/>
  <c r="CA103" i="69"/>
  <c r="CB100" i="69"/>
  <c r="CA100" i="69"/>
  <c r="CB98" i="69"/>
  <c r="CA98" i="69"/>
  <c r="CB94" i="69"/>
  <c r="CA94" i="69"/>
  <c r="CB93" i="69"/>
  <c r="CA93" i="69"/>
  <c r="CB92" i="69"/>
  <c r="CA92" i="69"/>
  <c r="CB91" i="69"/>
  <c r="CA91" i="69"/>
  <c r="CB88" i="69"/>
  <c r="CA88" i="69"/>
  <c r="CB82" i="69"/>
  <c r="CA82" i="69"/>
  <c r="CB81" i="69"/>
  <c r="CA81" i="69"/>
  <c r="CB71" i="69"/>
  <c r="CA71" i="69"/>
  <c r="CB65" i="69"/>
  <c r="CA65" i="69"/>
  <c r="CB64" i="69"/>
  <c r="CA64" i="69"/>
  <c r="CB63" i="69"/>
  <c r="CA63" i="69"/>
  <c r="CB62" i="69"/>
  <c r="CA62" i="69"/>
  <c r="CB61" i="69"/>
  <c r="CA61" i="69"/>
  <c r="CB60" i="69"/>
  <c r="CA60" i="69"/>
  <c r="CB59" i="69"/>
  <c r="CA59" i="69"/>
  <c r="CB58" i="69"/>
  <c r="CA58" i="69"/>
  <c r="CB56" i="69"/>
  <c r="CA56" i="69"/>
  <c r="CB55" i="69"/>
  <c r="CA55" i="69"/>
  <c r="CB54" i="69"/>
  <c r="CA54" i="69"/>
  <c r="CB52" i="69"/>
  <c r="CA52" i="69"/>
  <c r="CB51" i="69"/>
  <c r="CA51" i="69"/>
  <c r="CB45" i="69"/>
  <c r="CA45" i="69"/>
  <c r="CB42" i="69"/>
  <c r="CA42" i="69"/>
  <c r="CB41" i="69"/>
  <c r="CA41" i="69"/>
  <c r="CB40" i="69"/>
  <c r="CA40" i="69"/>
  <c r="CB39" i="69"/>
  <c r="CA39" i="69"/>
  <c r="CB38" i="69"/>
  <c r="CA38" i="69"/>
  <c r="CB36" i="69"/>
  <c r="CA36" i="69"/>
  <c r="CB35" i="69"/>
  <c r="CA35" i="69"/>
  <c r="CB34" i="69"/>
  <c r="CA34" i="69"/>
  <c r="CB33" i="69"/>
  <c r="CA33" i="69"/>
  <c r="CB32" i="69"/>
  <c r="CA32" i="69"/>
  <c r="CB31" i="69"/>
  <c r="CA31" i="69"/>
  <c r="CB30" i="69"/>
  <c r="CA30" i="69"/>
  <c r="CB29" i="69"/>
  <c r="CA29" i="69"/>
  <c r="CB28" i="69"/>
  <c r="CA28" i="69"/>
  <c r="CB27" i="69"/>
  <c r="CA27" i="69"/>
  <c r="CB25" i="69"/>
  <c r="CA25" i="69"/>
  <c r="CB24" i="69"/>
  <c r="CA24" i="69"/>
  <c r="CB23" i="69"/>
  <c r="CA23" i="69"/>
  <c r="CB22" i="69"/>
  <c r="CA22" i="69"/>
  <c r="CB21" i="69"/>
  <c r="CA21" i="69"/>
  <c r="CB19" i="69"/>
  <c r="CA19" i="69"/>
  <c r="CB18" i="69"/>
  <c r="CA18" i="69"/>
  <c r="CB17" i="69"/>
  <c r="CA17" i="69"/>
  <c r="CB90" i="69" l="1"/>
  <c r="CA90" i="69"/>
  <c r="BB94" i="63"/>
  <c r="BA94" i="63"/>
  <c r="BB92" i="63"/>
  <c r="BA92" i="63"/>
  <c r="BB91" i="63"/>
  <c r="BA91" i="63"/>
  <c r="BB90" i="63"/>
  <c r="BA90" i="63"/>
  <c r="BB88" i="63"/>
  <c r="BA88" i="63"/>
  <c r="BB87" i="63"/>
  <c r="BA87" i="63"/>
  <c r="BB86" i="63"/>
  <c r="BA86" i="63"/>
  <c r="BB85" i="63"/>
  <c r="BA85" i="63"/>
  <c r="BB83" i="63"/>
  <c r="BA83" i="63"/>
  <c r="BB82" i="63"/>
  <c r="BA82" i="63"/>
  <c r="BB81" i="63"/>
  <c r="BA81" i="63"/>
  <c r="BB78" i="63"/>
  <c r="BA78" i="63"/>
  <c r="BB76" i="63"/>
  <c r="BA76" i="63"/>
  <c r="BB75" i="63"/>
  <c r="BA75" i="63"/>
  <c r="BB74" i="63"/>
  <c r="BA74" i="63"/>
  <c r="BB73" i="63"/>
  <c r="BA73" i="63"/>
  <c r="BB70" i="63"/>
  <c r="BA70" i="63"/>
  <c r="BB68" i="63"/>
  <c r="BA68" i="63"/>
  <c r="BB66" i="63"/>
  <c r="BA66" i="63"/>
  <c r="BB65" i="63"/>
  <c r="BA65" i="63"/>
  <c r="BB64" i="63"/>
  <c r="BA64" i="63"/>
  <c r="BB62" i="63"/>
  <c r="BA62" i="63"/>
  <c r="BB61" i="63"/>
  <c r="BA61" i="63"/>
  <c r="BB60" i="63"/>
  <c r="BA60" i="63"/>
  <c r="BB58" i="63"/>
  <c r="BA58" i="63"/>
  <c r="BB57" i="63"/>
  <c r="BA57" i="63"/>
  <c r="BB56" i="63"/>
  <c r="BA56" i="63"/>
  <c r="BB54" i="63"/>
  <c r="BA54" i="63"/>
  <c r="BB53" i="63"/>
  <c r="BA53" i="63"/>
  <c r="BB52" i="63"/>
  <c r="BA52" i="63"/>
  <c r="BB49" i="63"/>
  <c r="BA49" i="63"/>
  <c r="BB47" i="63"/>
  <c r="BA47" i="63"/>
  <c r="BB45" i="63"/>
  <c r="BA45" i="63"/>
  <c r="BB44" i="63"/>
  <c r="BA44" i="63"/>
  <c r="BB42" i="63"/>
  <c r="BA42" i="63"/>
  <c r="BB40" i="63"/>
  <c r="BA40" i="63"/>
  <c r="BB38" i="63"/>
  <c r="BA38" i="63"/>
  <c r="BB37" i="63"/>
  <c r="BA37" i="63"/>
  <c r="BB35" i="63"/>
  <c r="BA35" i="63"/>
  <c r="BB33" i="63"/>
  <c r="BA33" i="63"/>
  <c r="BB32" i="63"/>
  <c r="BA32" i="63"/>
  <c r="BB30" i="63"/>
  <c r="BA30" i="63"/>
  <c r="BA138" i="63"/>
  <c r="BA120" i="63"/>
  <c r="BA116" i="63"/>
  <c r="BA115" i="63"/>
  <c r="BA114" i="63"/>
  <c r="BA110" i="63"/>
  <c r="BA100" i="63"/>
  <c r="BB138" i="63"/>
  <c r="BB120" i="63"/>
  <c r="BB116" i="63"/>
  <c r="BB115" i="63"/>
  <c r="BB114" i="63"/>
  <c r="BB110" i="63"/>
  <c r="BB100" i="63"/>
  <c r="AZ36" i="63" l="1"/>
  <c r="AZ31" i="63"/>
  <c r="AP31" i="63"/>
  <c r="AP69" i="63"/>
  <c r="AP67" i="63"/>
  <c r="AP63" i="63"/>
  <c r="AP59" i="63"/>
  <c r="AP55" i="63"/>
  <c r="AP51" i="63"/>
  <c r="AP48" i="63"/>
  <c r="AQ69" i="63"/>
  <c r="AQ67" i="63"/>
  <c r="AQ63" i="63"/>
  <c r="AQ59" i="63"/>
  <c r="AQ55" i="63"/>
  <c r="AQ51" i="63"/>
  <c r="AQ48" i="63"/>
  <c r="AP137" i="63"/>
  <c r="AP128" i="63" s="1"/>
  <c r="AP127" i="63" s="1"/>
  <c r="AP121" i="63"/>
  <c r="AP119" i="63"/>
  <c r="AP112" i="63"/>
  <c r="AP107" i="63"/>
  <c r="AP106" i="63" s="1"/>
  <c r="AP104" i="63"/>
  <c r="AP101" i="63"/>
  <c r="AP98" i="63"/>
  <c r="AP96" i="63"/>
  <c r="AP93" i="63"/>
  <c r="AP89" i="63"/>
  <c r="AP84" i="63"/>
  <c r="AP80" i="63"/>
  <c r="AP77" i="63"/>
  <c r="AP72" i="63"/>
  <c r="AP46" i="63"/>
  <c r="AP43" i="63"/>
  <c r="AP41" i="63"/>
  <c r="AP39" i="63"/>
  <c r="AP36" i="63"/>
  <c r="AP34" i="63"/>
  <c r="AP29" i="63"/>
  <c r="AZ137" i="63"/>
  <c r="AZ121" i="63"/>
  <c r="AZ107" i="63"/>
  <c r="AZ104" i="63"/>
  <c r="AZ101" i="63"/>
  <c r="AZ98" i="63"/>
  <c r="AZ96" i="63"/>
  <c r="AZ93" i="63"/>
  <c r="AZ89" i="63"/>
  <c r="AZ84" i="63"/>
  <c r="AZ80" i="63"/>
  <c r="AZ77" i="63"/>
  <c r="AZ72" i="63"/>
  <c r="AZ69" i="63"/>
  <c r="AZ67" i="63"/>
  <c r="AZ63" i="63"/>
  <c r="AZ59" i="63"/>
  <c r="AZ55" i="63"/>
  <c r="AZ51" i="63"/>
  <c r="AZ48" i="63"/>
  <c r="AZ46" i="63"/>
  <c r="AZ43" i="63"/>
  <c r="AZ41" i="63"/>
  <c r="AZ39" i="63"/>
  <c r="AZ34" i="63"/>
  <c r="AZ29" i="63"/>
  <c r="BA104" i="63" l="1"/>
  <c r="BA121" i="63"/>
  <c r="BA119" i="63"/>
  <c r="BA96" i="63"/>
  <c r="BA107" i="63"/>
  <c r="BA137" i="63"/>
  <c r="BA41" i="63"/>
  <c r="BA51" i="63"/>
  <c r="BA67" i="63"/>
  <c r="BA80" i="63"/>
  <c r="BA29" i="63"/>
  <c r="BA43" i="63"/>
  <c r="BA55" i="63"/>
  <c r="BA69" i="63"/>
  <c r="BA84" i="63"/>
  <c r="BA98" i="63"/>
  <c r="BA112" i="63"/>
  <c r="BA34" i="63"/>
  <c r="BA46" i="63"/>
  <c r="BA59" i="63"/>
  <c r="BA72" i="63"/>
  <c r="BA89" i="63"/>
  <c r="BA101" i="63"/>
  <c r="BA31" i="63"/>
  <c r="BA39" i="63"/>
  <c r="BA48" i="63"/>
  <c r="BA63" i="63"/>
  <c r="BA77" i="63"/>
  <c r="BA93" i="63"/>
  <c r="BA36" i="63"/>
  <c r="AZ106" i="63"/>
  <c r="BA106" i="63" s="1"/>
  <c r="AZ128" i="63"/>
  <c r="BA128" i="63" s="1"/>
  <c r="AP28" i="63"/>
  <c r="AP50" i="63"/>
  <c r="AQ50" i="63"/>
  <c r="AP111" i="63"/>
  <c r="AP109" i="63" s="1"/>
  <c r="AZ95" i="63"/>
  <c r="AZ50" i="63"/>
  <c r="AP71" i="63"/>
  <c r="AP95" i="63"/>
  <c r="AP79" i="63"/>
  <c r="AZ71" i="63"/>
  <c r="AZ79" i="63"/>
  <c r="AZ28" i="63"/>
  <c r="BA111" i="63" l="1"/>
  <c r="BA95" i="63"/>
  <c r="BA28" i="63"/>
  <c r="BA79" i="63"/>
  <c r="BA71" i="63"/>
  <c r="BA50" i="63"/>
  <c r="BA109" i="63"/>
  <c r="AZ127" i="63"/>
  <c r="BA127" i="63" s="1"/>
  <c r="AP27" i="63"/>
  <c r="AP26" i="63" s="1"/>
  <c r="AZ27" i="63"/>
  <c r="AZ26" i="63" l="1"/>
  <c r="BA27" i="63"/>
  <c r="BA26" i="63" s="1"/>
  <c r="BZ196" i="69" l="1"/>
  <c r="BU200" i="69"/>
  <c r="BY186" i="69"/>
  <c r="BZ186" i="69"/>
  <c r="BZ268" i="69"/>
  <c r="BY268" i="69"/>
  <c r="CB268" i="69" l="1"/>
  <c r="CB186" i="69"/>
  <c r="BZ390" i="69" l="1"/>
  <c r="BZ388" i="69"/>
  <c r="BZ386" i="69"/>
  <c r="BZ382" i="69"/>
  <c r="BZ377" i="69"/>
  <c r="BZ375" i="69"/>
  <c r="BZ373" i="69"/>
  <c r="BZ364" i="69"/>
  <c r="BZ301" i="69"/>
  <c r="BZ295" i="69"/>
  <c r="BZ264" i="69"/>
  <c r="BZ243" i="69"/>
  <c r="BZ235" i="69"/>
  <c r="BZ233" i="69"/>
  <c r="BZ227" i="69"/>
  <c r="BZ223" i="69"/>
  <c r="BZ221" i="69"/>
  <c r="BZ218" i="69"/>
  <c r="BZ216" i="69"/>
  <c r="BZ207" i="69"/>
  <c r="BZ206" i="69" s="1"/>
  <c r="BZ201" i="69"/>
  <c r="BZ190" i="69"/>
  <c r="BZ181" i="69"/>
  <c r="BZ179" i="69"/>
  <c r="BZ177" i="69"/>
  <c r="BZ167" i="69"/>
  <c r="BZ165" i="69"/>
  <c r="BZ158" i="69"/>
  <c r="BZ156" i="69"/>
  <c r="BZ154" i="69"/>
  <c r="BZ144" i="69"/>
  <c r="BZ131" i="69" s="1"/>
  <c r="BZ130" i="69" s="1"/>
  <c r="BZ104" i="69"/>
  <c r="BZ102" i="69"/>
  <c r="BZ99" i="69"/>
  <c r="BZ97" i="69"/>
  <c r="BZ87" i="69"/>
  <c r="BZ80" i="69"/>
  <c r="BZ70" i="69"/>
  <c r="BZ57" i="69"/>
  <c r="BZ49" i="69" s="1"/>
  <c r="BZ44" i="69"/>
  <c r="BZ37" i="69"/>
  <c r="BZ26" i="69"/>
  <c r="BZ20" i="69"/>
  <c r="BZ128" i="69" l="1"/>
  <c r="BZ127" i="69"/>
  <c r="BZ15" i="69"/>
  <c r="BZ359" i="69"/>
  <c r="BZ361" i="69"/>
  <c r="BZ48" i="69"/>
  <c r="BZ46" i="69"/>
  <c r="BZ47" i="69"/>
  <c r="CA104" i="69"/>
  <c r="BZ79" i="69"/>
  <c r="BZ78" i="69" s="1"/>
  <c r="BZ242" i="69"/>
  <c r="BZ238" i="69" s="1"/>
  <c r="CA102" i="69"/>
  <c r="BZ232" i="69"/>
  <c r="BZ43" i="69"/>
  <c r="BZ69" i="69"/>
  <c r="BZ164" i="69"/>
  <c r="BZ226" i="69"/>
  <c r="BZ86" i="69"/>
  <c r="BZ220" i="69"/>
  <c r="BZ300" i="69"/>
  <c r="BZ162" i="69"/>
  <c r="BZ294" i="69"/>
  <c r="BZ215" i="69"/>
  <c r="BZ381" i="69"/>
  <c r="BZ161" i="69"/>
  <c r="BZ101" i="69"/>
  <c r="BZ89" i="69"/>
  <c r="BZ372" i="69"/>
  <c r="BZ153" i="69"/>
  <c r="BZ185" i="69"/>
  <c r="BZ176" i="69"/>
  <c r="BZ258" i="69"/>
  <c r="BZ14" i="69" l="1"/>
  <c r="BZ12" i="69" s="1"/>
  <c r="BZ231" i="69"/>
  <c r="BZ230" i="69" s="1"/>
  <c r="CA101" i="69"/>
  <c r="BZ77" i="69"/>
  <c r="BZ257" i="69"/>
  <c r="BZ255" i="69" s="1"/>
  <c r="CA162" i="69"/>
  <c r="BZ299" i="69"/>
  <c r="BZ371" i="69"/>
  <c r="BZ205" i="69"/>
  <c r="BZ152" i="69"/>
  <c r="BZ76" i="69"/>
  <c r="BZ225" i="69"/>
  <c r="BZ163" i="69"/>
  <c r="BZ85" i="69"/>
  <c r="BZ84" i="69" s="1"/>
  <c r="BZ293" i="69"/>
  <c r="BZ360" i="69"/>
  <c r="BZ214" i="69"/>
  <c r="BZ397" i="69"/>
  <c r="BZ68" i="69"/>
  <c r="BZ175" i="69"/>
  <c r="BZ13" i="69" l="1"/>
  <c r="BZ256" i="69"/>
  <c r="CA84" i="69"/>
  <c r="BZ229" i="69"/>
  <c r="CA230" i="69"/>
  <c r="CA77" i="69"/>
  <c r="BZ297" i="69"/>
  <c r="BZ212" i="69"/>
  <c r="BZ367" i="69"/>
  <c r="BZ174" i="69"/>
  <c r="BZ357" i="69"/>
  <c r="BZ83" i="69"/>
  <c r="BZ292" i="69"/>
  <c r="BZ291" i="69"/>
  <c r="BZ150" i="69"/>
  <c r="BZ370" i="69"/>
  <c r="BZ67" i="69"/>
  <c r="BZ66" i="69"/>
  <c r="BZ393" i="69"/>
  <c r="BZ160" i="69"/>
  <c r="BZ173" i="69"/>
  <c r="BZ126" i="69" l="1"/>
  <c r="CA174" i="69"/>
  <c r="CA370" i="69"/>
  <c r="CA396" i="69"/>
  <c r="BZ392" i="69"/>
  <c r="BZ11" i="69"/>
  <c r="BZ366" i="69"/>
  <c r="BZ9" i="69" l="1"/>
  <c r="BU61" i="69" l="1"/>
  <c r="BU60" i="69"/>
  <c r="BG57" i="69"/>
  <c r="CA57" i="69" s="1"/>
  <c r="BH57" i="69"/>
  <c r="BJ57" i="69"/>
  <c r="BO57" i="69"/>
  <c r="BT57" i="69"/>
  <c r="BY57" i="69"/>
  <c r="CB57" i="69" l="1"/>
  <c r="AY93" i="63" l="1"/>
  <c r="BB93" i="63" s="1"/>
  <c r="AY89" i="63"/>
  <c r="BB89" i="63" s="1"/>
  <c r="AY84" i="63"/>
  <c r="BB84" i="63" s="1"/>
  <c r="AY80" i="63"/>
  <c r="BB80" i="63" s="1"/>
  <c r="AY77" i="63"/>
  <c r="BB77" i="63" s="1"/>
  <c r="AY72" i="63"/>
  <c r="BB72" i="63" s="1"/>
  <c r="AY69" i="63"/>
  <c r="BB69" i="63" s="1"/>
  <c r="AY67" i="63"/>
  <c r="BB67" i="63" s="1"/>
  <c r="AY63" i="63"/>
  <c r="BB63" i="63" s="1"/>
  <c r="AY59" i="63"/>
  <c r="BB59" i="63" s="1"/>
  <c r="AY55" i="63"/>
  <c r="BB55" i="63" s="1"/>
  <c r="AY51" i="63"/>
  <c r="BB51" i="63" s="1"/>
  <c r="AY48" i="63"/>
  <c r="BB48" i="63" s="1"/>
  <c r="AY46" i="63"/>
  <c r="BB46" i="63" s="1"/>
  <c r="AY43" i="63"/>
  <c r="BB43" i="63" s="1"/>
  <c r="AY41" i="63"/>
  <c r="BB41" i="63" s="1"/>
  <c r="AY39" i="63"/>
  <c r="BB39" i="63" s="1"/>
  <c r="AY36" i="63"/>
  <c r="BB36" i="63" s="1"/>
  <c r="AY34" i="63"/>
  <c r="BB34" i="63" s="1"/>
  <c r="AY31" i="63"/>
  <c r="BB31" i="63" s="1"/>
  <c r="AY29" i="63"/>
  <c r="BB29" i="63" s="1"/>
  <c r="AY71" i="63" l="1"/>
  <c r="BB71" i="63" s="1"/>
  <c r="AY50" i="63"/>
  <c r="BB50" i="63" s="1"/>
  <c r="AY79" i="63"/>
  <c r="BB79" i="63" s="1"/>
  <c r="AY28" i="63"/>
  <c r="BB28" i="63" s="1"/>
  <c r="AY297" i="69" l="1"/>
  <c r="BU404" i="69"/>
  <c r="BU403" i="69" s="1"/>
  <c r="BU398" i="69" s="1"/>
  <c r="BU397" i="69" s="1"/>
  <c r="BU393" i="69" s="1"/>
  <c r="BU392" i="69" s="1"/>
  <c r="BR404" i="69"/>
  <c r="BR403" i="69" s="1"/>
  <c r="BR398" i="69" s="1"/>
  <c r="BR397" i="69" s="1"/>
  <c r="BR393" i="69" s="1"/>
  <c r="BR392" i="69" s="1"/>
  <c r="BL404" i="69"/>
  <c r="BI404" i="69"/>
  <c r="BI403" i="69" s="1"/>
  <c r="BI398" i="69" s="1"/>
  <c r="BI397" i="69" s="1"/>
  <c r="BI393" i="69" s="1"/>
  <c r="BI392" i="69" s="1"/>
  <c r="AY404" i="69"/>
  <c r="AY403" i="69" s="1"/>
  <c r="AY398" i="69" s="1"/>
  <c r="AY397" i="69" s="1"/>
  <c r="AY393" i="69" s="1"/>
  <c r="AY392" i="69" s="1"/>
  <c r="CD403" i="69"/>
  <c r="CC403" i="69"/>
  <c r="CE403" i="69"/>
  <c r="BY403" i="69"/>
  <c r="CB403" i="69" s="1"/>
  <c r="BT403" i="69"/>
  <c r="BT398" i="69" s="1"/>
  <c r="BT397" i="69" s="1"/>
  <c r="BV403" i="69"/>
  <c r="BV398" i="69" s="1"/>
  <c r="BV397" i="69" s="1"/>
  <c r="BV393" i="69" s="1"/>
  <c r="BS403" i="69"/>
  <c r="BS398" i="69" s="1"/>
  <c r="BS397" i="69" s="1"/>
  <c r="BO403" i="69"/>
  <c r="BO398" i="69" s="1"/>
  <c r="BO397" i="69" s="1"/>
  <c r="BO393" i="69" s="1"/>
  <c r="BO392" i="69" s="1"/>
  <c r="BK403" i="69"/>
  <c r="BJ403" i="69"/>
  <c r="BJ398" i="69" s="1"/>
  <c r="BJ397" i="69" s="1"/>
  <c r="BJ393" i="69" s="1"/>
  <c r="BJ392" i="69" s="1"/>
  <c r="BH403" i="69"/>
  <c r="BH398" i="69" s="1"/>
  <c r="BH397" i="69" s="1"/>
  <c r="BH393" i="69" s="1"/>
  <c r="BH392" i="69" s="1"/>
  <c r="BG403" i="69"/>
  <c r="BF403" i="69"/>
  <c r="BF398" i="69" s="1"/>
  <c r="BF397" i="69" s="1"/>
  <c r="BF393" i="69" s="1"/>
  <c r="BF392" i="69" s="1"/>
  <c r="BE403" i="69"/>
  <c r="BE398" i="69" s="1"/>
  <c r="BE397" i="69" s="1"/>
  <c r="BE393" i="69" s="1"/>
  <c r="BE392" i="69" s="1"/>
  <c r="BD403" i="69"/>
  <c r="BD398" i="69" s="1"/>
  <c r="BD397" i="69" s="1"/>
  <c r="BD393" i="69" s="1"/>
  <c r="BD392" i="69" s="1"/>
  <c r="BC403" i="69"/>
  <c r="BC398" i="69" s="1"/>
  <c r="BC397" i="69" s="1"/>
  <c r="BC393" i="69" s="1"/>
  <c r="BC392" i="69" s="1"/>
  <c r="BB403" i="69"/>
  <c r="BB398" i="69" s="1"/>
  <c r="BB397" i="69" s="1"/>
  <c r="BB393" i="69" s="1"/>
  <c r="BB392" i="69" s="1"/>
  <c r="AV403" i="69"/>
  <c r="AV398" i="69" s="1"/>
  <c r="AV397" i="69" s="1"/>
  <c r="AV393" i="69" s="1"/>
  <c r="AV392" i="69" s="1"/>
  <c r="AR403" i="69"/>
  <c r="AR398" i="69" s="1"/>
  <c r="AR397" i="69" s="1"/>
  <c r="AR393" i="69" s="1"/>
  <c r="AR392" i="69" s="1"/>
  <c r="BA398" i="69"/>
  <c r="BA397" i="69" s="1"/>
  <c r="BA393" i="69" s="1"/>
  <c r="BA392" i="69" s="1"/>
  <c r="BA9" i="69" s="1"/>
  <c r="AZ398" i="69"/>
  <c r="AZ397" i="69" s="1"/>
  <c r="AZ393" i="69" s="1"/>
  <c r="AZ392" i="69" s="1"/>
  <c r="AZ9" i="69" s="1"/>
  <c r="AX398" i="69"/>
  <c r="AX397" i="69" s="1"/>
  <c r="AX393" i="69" s="1"/>
  <c r="AX392" i="69" s="1"/>
  <c r="AW398" i="69"/>
  <c r="AW397" i="69" s="1"/>
  <c r="AW393" i="69" s="1"/>
  <c r="AW392" i="69" s="1"/>
  <c r="CD397" i="69"/>
  <c r="CC397" i="69"/>
  <c r="BL396" i="69"/>
  <c r="BI396" i="69"/>
  <c r="AT396" i="69"/>
  <c r="AU393" i="69"/>
  <c r="AU396" i="69" s="1"/>
  <c r="AQ393" i="69"/>
  <c r="AQ392" i="69" s="1"/>
  <c r="AP393" i="69"/>
  <c r="AP392" i="69" s="1"/>
  <c r="AO393" i="69"/>
  <c r="AO392" i="69" s="1"/>
  <c r="AN393" i="69"/>
  <c r="AN392" i="69" s="1"/>
  <c r="AM393" i="69"/>
  <c r="AM392" i="69" s="1"/>
  <c r="AL393" i="69"/>
  <c r="AL392" i="69" s="1"/>
  <c r="AK393" i="69"/>
  <c r="AK392" i="69" s="1"/>
  <c r="AJ393" i="69"/>
  <c r="AJ392" i="69" s="1"/>
  <c r="AI393" i="69"/>
  <c r="AI392" i="69" s="1"/>
  <c r="AH393" i="69"/>
  <c r="AH392" i="69" s="1"/>
  <c r="AG393" i="69"/>
  <c r="AA392" i="69" s="1"/>
  <c r="AF393" i="69"/>
  <c r="AF392" i="69" s="1"/>
  <c r="AE393" i="69"/>
  <c r="AD393" i="69"/>
  <c r="AD392" i="69" s="1"/>
  <c r="AC393" i="69"/>
  <c r="AC392" i="69" s="1"/>
  <c r="AB393" i="69"/>
  <c r="AB392" i="69" s="1"/>
  <c r="AA393" i="69"/>
  <c r="Z393" i="69"/>
  <c r="Z392" i="69" s="1"/>
  <c r="Y393" i="69"/>
  <c r="Y392" i="69" s="1"/>
  <c r="X393" i="69"/>
  <c r="X392" i="69" s="1"/>
  <c r="V393" i="69"/>
  <c r="V392" i="69" s="1"/>
  <c r="U393" i="69"/>
  <c r="U392" i="69" s="1"/>
  <c r="T393" i="69"/>
  <c r="T392" i="69" s="1"/>
  <c r="S393" i="69"/>
  <c r="S392" i="69" s="1"/>
  <c r="R393" i="69"/>
  <c r="R392" i="69" s="1"/>
  <c r="Q393" i="69"/>
  <c r="Q392" i="69" s="1"/>
  <c r="P393" i="69"/>
  <c r="P392" i="69" s="1"/>
  <c r="BU391" i="69"/>
  <c r="BU390" i="69" s="1"/>
  <c r="BR391" i="69"/>
  <c r="BR390" i="69" s="1"/>
  <c r="BL391" i="69"/>
  <c r="BI391" i="69"/>
  <c r="BI390" i="69" s="1"/>
  <c r="AY391" i="69"/>
  <c r="AY390" i="69" s="1"/>
  <c r="CD390" i="69"/>
  <c r="CC390" i="69"/>
  <c r="CE390" i="69"/>
  <c r="CG390" i="69" s="1"/>
  <c r="BY390" i="69"/>
  <c r="CB390" i="69" s="1"/>
  <c r="BT390" i="69"/>
  <c r="BV390" i="69"/>
  <c r="BS390" i="69"/>
  <c r="BO390" i="69"/>
  <c r="BK390" i="69"/>
  <c r="BJ390" i="69"/>
  <c r="BH390" i="69"/>
  <c r="BG390" i="69"/>
  <c r="CA390" i="69" s="1"/>
  <c r="BF390" i="69"/>
  <c r="BE390" i="69"/>
  <c r="BD390" i="69"/>
  <c r="BC390" i="69"/>
  <c r="BB390" i="69"/>
  <c r="AV390" i="69"/>
  <c r="AU390" i="69"/>
  <c r="AR390" i="69"/>
  <c r="AQ390" i="69"/>
  <c r="AP390" i="69"/>
  <c r="AO390" i="69"/>
  <c r="AN390" i="69"/>
  <c r="BU389" i="69"/>
  <c r="BU388" i="69" s="1"/>
  <c r="BR389" i="69"/>
  <c r="BR388" i="69" s="1"/>
  <c r="BL389" i="69"/>
  <c r="BI389" i="69"/>
  <c r="AY389" i="69"/>
  <c r="AY388" i="69" s="1"/>
  <c r="CD388" i="69"/>
  <c r="CC388" i="69"/>
  <c r="CE388" i="69"/>
  <c r="CG388" i="69" s="1"/>
  <c r="BY388" i="69"/>
  <c r="CB388" i="69" s="1"/>
  <c r="BT388" i="69"/>
  <c r="BV388" i="69"/>
  <c r="BS388" i="69"/>
  <c r="BO388" i="69"/>
  <c r="BK388" i="69"/>
  <c r="BJ388" i="69"/>
  <c r="BI388" i="69"/>
  <c r="BH388" i="69"/>
  <c r="BG388" i="69"/>
  <c r="CA388" i="69" s="1"/>
  <c r="BF388" i="69"/>
  <c r="BE388" i="69"/>
  <c r="BD388" i="69"/>
  <c r="BC388" i="69"/>
  <c r="BB388" i="69"/>
  <c r="AV388" i="69"/>
  <c r="AU388" i="69"/>
  <c r="AR388" i="69"/>
  <c r="AQ388" i="69"/>
  <c r="AP388" i="69"/>
  <c r="AO388" i="69"/>
  <c r="AN388" i="69"/>
  <c r="BU387" i="69"/>
  <c r="BU386" i="69" s="1"/>
  <c r="BR387" i="69"/>
  <c r="BR386" i="69" s="1"/>
  <c r="BL387" i="69"/>
  <c r="BI387" i="69"/>
  <c r="BI386" i="69" s="1"/>
  <c r="AY387" i="69"/>
  <c r="AY386" i="69" s="1"/>
  <c r="CD386" i="69"/>
  <c r="CC386" i="69"/>
  <c r="CE386" i="69"/>
  <c r="CG386" i="69" s="1"/>
  <c r="BY386" i="69"/>
  <c r="CB386" i="69" s="1"/>
  <c r="BT386" i="69"/>
  <c r="BV386" i="69"/>
  <c r="BS386" i="69"/>
  <c r="BO386" i="69"/>
  <c r="BK386" i="69"/>
  <c r="BJ386" i="69"/>
  <c r="BH386" i="69"/>
  <c r="BG386" i="69"/>
  <c r="CA386" i="69" s="1"/>
  <c r="BF386" i="69"/>
  <c r="BE386" i="69"/>
  <c r="BD386" i="69"/>
  <c r="BC386" i="69"/>
  <c r="BB386" i="69"/>
  <c r="AV386" i="69"/>
  <c r="AU386" i="69"/>
  <c r="AR386" i="69"/>
  <c r="AQ386" i="69"/>
  <c r="AP386" i="69"/>
  <c r="AO386" i="69"/>
  <c r="AN386" i="69"/>
  <c r="BU385" i="69"/>
  <c r="BR385" i="69"/>
  <c r="BL385" i="69"/>
  <c r="BI385" i="69"/>
  <c r="AY385" i="69"/>
  <c r="BU384" i="69"/>
  <c r="BR384" i="69"/>
  <c r="BL384" i="69"/>
  <c r="BI384" i="69"/>
  <c r="AY384" i="69"/>
  <c r="BU383" i="69"/>
  <c r="BR383" i="69"/>
  <c r="BL383" i="69"/>
  <c r="BI383" i="69"/>
  <c r="AY383" i="69"/>
  <c r="CD382" i="69"/>
  <c r="CC382" i="69"/>
  <c r="CE382" i="69"/>
  <c r="CG382" i="69" s="1"/>
  <c r="BY382" i="69"/>
  <c r="CB382" i="69" s="1"/>
  <c r="BT382" i="69"/>
  <c r="BV382" i="69"/>
  <c r="BS382" i="69"/>
  <c r="BO382" i="69"/>
  <c r="BK382" i="69"/>
  <c r="BJ382" i="69"/>
  <c r="BH382" i="69"/>
  <c r="BG382" i="69"/>
  <c r="CA382" i="69" s="1"/>
  <c r="BF382" i="69"/>
  <c r="BE382" i="69"/>
  <c r="BD382" i="69"/>
  <c r="BC382" i="69"/>
  <c r="BB382" i="69"/>
  <c r="AX382" i="69"/>
  <c r="AX381" i="69" s="1"/>
  <c r="AX371" i="69" s="1"/>
  <c r="AX367" i="69" s="1"/>
  <c r="AX366" i="69" s="1"/>
  <c r="AW382" i="69"/>
  <c r="AV382" i="69"/>
  <c r="AV368" i="69" s="1"/>
  <c r="AR382" i="69"/>
  <c r="AR368" i="69" s="1"/>
  <c r="AT368" i="69" s="1"/>
  <c r="BA381" i="69"/>
  <c r="AZ381" i="69"/>
  <c r="BU380" i="69"/>
  <c r="BR380" i="69"/>
  <c r="BL380" i="69"/>
  <c r="BI380" i="69"/>
  <c r="AY380" i="69"/>
  <c r="BU379" i="69"/>
  <c r="BR379" i="69"/>
  <c r="BL379" i="69"/>
  <c r="BI379" i="69"/>
  <c r="AY379" i="69"/>
  <c r="BU378" i="69"/>
  <c r="BR378" i="69"/>
  <c r="BL378" i="69"/>
  <c r="BI378" i="69"/>
  <c r="AY378" i="69"/>
  <c r="CD377" i="69"/>
  <c r="CC377" i="69"/>
  <c r="CE377" i="69"/>
  <c r="CG377" i="69" s="1"/>
  <c r="BY377" i="69"/>
  <c r="CB377" i="69" s="1"/>
  <c r="BT377" i="69"/>
  <c r="BV377" i="69"/>
  <c r="BS377" i="69"/>
  <c r="BO377" i="69"/>
  <c r="BK377" i="69"/>
  <c r="BJ377" i="69"/>
  <c r="BH377" i="69"/>
  <c r="BG377" i="69"/>
  <c r="CA377" i="69" s="1"/>
  <c r="BF377" i="69"/>
  <c r="BE377" i="69"/>
  <c r="BD377" i="69"/>
  <c r="BC377" i="69"/>
  <c r="BB377" i="69"/>
  <c r="AX377" i="69"/>
  <c r="AW377" i="69"/>
  <c r="AV377" i="69"/>
  <c r="AR377" i="69"/>
  <c r="BU376" i="69"/>
  <c r="BU375" i="69" s="1"/>
  <c r="BR376" i="69"/>
  <c r="BR375" i="69" s="1"/>
  <c r="BL376" i="69"/>
  <c r="BI376" i="69"/>
  <c r="BI375" i="69" s="1"/>
  <c r="AY376" i="69"/>
  <c r="AY375" i="69" s="1"/>
  <c r="CD375" i="69"/>
  <c r="CC375" i="69"/>
  <c r="CE375" i="69"/>
  <c r="CG375" i="69" s="1"/>
  <c r="BY375" i="69"/>
  <c r="CB375" i="69" s="1"/>
  <c r="BT375" i="69"/>
  <c r="BV375" i="69"/>
  <c r="BS375" i="69"/>
  <c r="BO375" i="69"/>
  <c r="BK375" i="69"/>
  <c r="BJ375" i="69"/>
  <c r="BH375" i="69"/>
  <c r="BG375" i="69"/>
  <c r="CA375" i="69" s="1"/>
  <c r="BF375" i="69"/>
  <c r="BE375" i="69"/>
  <c r="BD375" i="69"/>
  <c r="BC375" i="69"/>
  <c r="BB375" i="69"/>
  <c r="AV375" i="69"/>
  <c r="AR375" i="69"/>
  <c r="BU374" i="69"/>
  <c r="BU373" i="69" s="1"/>
  <c r="BR374" i="69"/>
  <c r="BR373" i="69" s="1"/>
  <c r="BL374" i="69"/>
  <c r="BI374" i="69"/>
  <c r="BI373" i="69" s="1"/>
  <c r="AY374" i="69"/>
  <c r="AY373" i="69" s="1"/>
  <c r="CD373" i="69"/>
  <c r="CC373" i="69"/>
  <c r="CE373" i="69"/>
  <c r="CG373" i="69" s="1"/>
  <c r="BY373" i="69"/>
  <c r="CB373" i="69" s="1"/>
  <c r="BT373" i="69"/>
  <c r="BV373" i="69"/>
  <c r="BS373" i="69"/>
  <c r="BO373" i="69"/>
  <c r="BK373" i="69"/>
  <c r="BJ373" i="69"/>
  <c r="BH373" i="69"/>
  <c r="BG373" i="69"/>
  <c r="CA373" i="69" s="1"/>
  <c r="BF373" i="69"/>
  <c r="BE373" i="69"/>
  <c r="BD373" i="69"/>
  <c r="BC373" i="69"/>
  <c r="BB373" i="69"/>
  <c r="AV373" i="69"/>
  <c r="AV372" i="69" s="1"/>
  <c r="AR373" i="69"/>
  <c r="AR372" i="69" s="1"/>
  <c r="CD371" i="69"/>
  <c r="CC371" i="69"/>
  <c r="BL370" i="69"/>
  <c r="BA370" i="69"/>
  <c r="AZ370" i="69"/>
  <c r="BL368" i="69"/>
  <c r="AF368" i="69"/>
  <c r="AE368" i="69"/>
  <c r="X368" i="69"/>
  <c r="AU367" i="69"/>
  <c r="AQ367" i="69"/>
  <c r="AQ366" i="69" s="1"/>
  <c r="AP367" i="69"/>
  <c r="AP366" i="69" s="1"/>
  <c r="AO367" i="69"/>
  <c r="AO366" i="69" s="1"/>
  <c r="AN367" i="69"/>
  <c r="AN366" i="69" s="1"/>
  <c r="AM367" i="69"/>
  <c r="AM366" i="69" s="1"/>
  <c r="AL367" i="69"/>
  <c r="AL366" i="69" s="1"/>
  <c r="AK367" i="69"/>
  <c r="AK366" i="69" s="1"/>
  <c r="AJ367" i="69"/>
  <c r="AJ366" i="69" s="1"/>
  <c r="AI367" i="69"/>
  <c r="AI366" i="69" s="1"/>
  <c r="AH367" i="69"/>
  <c r="AH366" i="69" s="1"/>
  <c r="AG367" i="69"/>
  <c r="AF367" i="69"/>
  <c r="AF366" i="69" s="1"/>
  <c r="AE367" i="69"/>
  <c r="AD367" i="69"/>
  <c r="AD366" i="69" s="1"/>
  <c r="AC367" i="69"/>
  <c r="AC366" i="69" s="1"/>
  <c r="AB367" i="69"/>
  <c r="AB366" i="69" s="1"/>
  <c r="AA367" i="69"/>
  <c r="Z367" i="69"/>
  <c r="Z366" i="69" s="1"/>
  <c r="Y367" i="69"/>
  <c r="Y366" i="69" s="1"/>
  <c r="X367" i="69"/>
  <c r="X366" i="69" s="1"/>
  <c r="V367" i="69"/>
  <c r="V366" i="69" s="1"/>
  <c r="U367" i="69"/>
  <c r="U366" i="69" s="1"/>
  <c r="T367" i="69"/>
  <c r="S367" i="69"/>
  <c r="S366" i="69" s="1"/>
  <c r="R367" i="69"/>
  <c r="R366" i="69" s="1"/>
  <c r="Q367" i="69"/>
  <c r="Q366" i="69" s="1"/>
  <c r="P367" i="69"/>
  <c r="P366" i="69" s="1"/>
  <c r="BU365" i="69"/>
  <c r="BU364" i="69" s="1"/>
  <c r="BU361" i="69" s="1"/>
  <c r="BU360" i="69" s="1"/>
  <c r="BR365" i="69"/>
  <c r="BR364" i="69" s="1"/>
  <c r="BR361" i="69" s="1"/>
  <c r="BR360" i="69" s="1"/>
  <c r="BL365" i="69"/>
  <c r="CD364" i="69"/>
  <c r="CC364" i="69"/>
  <c r="CE364" i="69"/>
  <c r="BY364" i="69"/>
  <c r="CB364" i="69" s="1"/>
  <c r="BT364" i="69"/>
  <c r="BT361" i="69" s="1"/>
  <c r="BT360" i="69" s="1"/>
  <c r="BT357" i="69" s="1"/>
  <c r="BV364" i="69"/>
  <c r="BV361" i="69" s="1"/>
  <c r="BV360" i="69" s="1"/>
  <c r="BV359" i="69" s="1"/>
  <c r="BS364" i="69"/>
  <c r="BS361" i="69" s="1"/>
  <c r="BS360" i="69" s="1"/>
  <c r="BO364" i="69"/>
  <c r="BO361" i="69" s="1"/>
  <c r="BO360" i="69" s="1"/>
  <c r="BO357" i="69" s="1"/>
  <c r="BK364" i="69"/>
  <c r="BJ364" i="69"/>
  <c r="BJ361" i="69" s="1"/>
  <c r="BJ360" i="69" s="1"/>
  <c r="BJ357" i="69" s="1"/>
  <c r="BI364" i="69"/>
  <c r="BH364" i="69"/>
  <c r="BH361" i="69" s="1"/>
  <c r="BH360" i="69" s="1"/>
  <c r="BH357" i="69" s="1"/>
  <c r="BG364" i="69"/>
  <c r="BF364" i="69"/>
  <c r="BE364" i="69"/>
  <c r="BD364" i="69"/>
  <c r="BC364" i="69"/>
  <c r="BB364" i="69"/>
  <c r="BA364" i="69"/>
  <c r="AZ364" i="69"/>
  <c r="AY364" i="69"/>
  <c r="AX364" i="69"/>
  <c r="AW364" i="69"/>
  <c r="AV364" i="69"/>
  <c r="AR364" i="69"/>
  <c r="CD360" i="69"/>
  <c r="CC360" i="69"/>
  <c r="BI359" i="69"/>
  <c r="BF359" i="69"/>
  <c r="BE359" i="69"/>
  <c r="BC359" i="69"/>
  <c r="BB359" i="69"/>
  <c r="AY359" i="69"/>
  <c r="AV359" i="69"/>
  <c r="AR359" i="69"/>
  <c r="BI357" i="69"/>
  <c r="BF357" i="69"/>
  <c r="BE357" i="69"/>
  <c r="BD357" i="69"/>
  <c r="BC357" i="69"/>
  <c r="BB357" i="69"/>
  <c r="AY357" i="69"/>
  <c r="AX357" i="69"/>
  <c r="AW357" i="69"/>
  <c r="AV357" i="69"/>
  <c r="AU357" i="69"/>
  <c r="AR357" i="69"/>
  <c r="AQ357" i="69"/>
  <c r="AP357" i="69"/>
  <c r="AO357" i="69"/>
  <c r="AN357" i="69"/>
  <c r="BU302" i="69"/>
  <c r="BU301" i="69" s="1"/>
  <c r="BU300" i="69" s="1"/>
  <c r="BU299" i="69" s="1"/>
  <c r="BU297" i="69" s="1"/>
  <c r="BR302" i="69"/>
  <c r="BR301" i="69" s="1"/>
  <c r="BR300" i="69" s="1"/>
  <c r="BR299" i="69" s="1"/>
  <c r="BR297" i="69" s="1"/>
  <c r="BL302" i="69"/>
  <c r="CD301" i="69"/>
  <c r="CD300" i="69" s="1"/>
  <c r="CC301" i="69"/>
  <c r="CE301" i="69"/>
  <c r="BY301" i="69"/>
  <c r="CB301" i="69" s="1"/>
  <c r="BT301" i="69"/>
  <c r="BT300" i="69" s="1"/>
  <c r="BT299" i="69" s="1"/>
  <c r="BT297" i="69" s="1"/>
  <c r="BV301" i="69"/>
  <c r="BV300" i="69" s="1"/>
  <c r="BV299" i="69" s="1"/>
  <c r="BV297" i="69" s="1"/>
  <c r="BS301" i="69"/>
  <c r="BS300" i="69" s="1"/>
  <c r="BS299" i="69" s="1"/>
  <c r="BS297" i="69" s="1"/>
  <c r="BO301" i="69"/>
  <c r="BO300" i="69" s="1"/>
  <c r="BO299" i="69" s="1"/>
  <c r="BO297" i="69" s="1"/>
  <c r="BK301" i="69"/>
  <c r="BJ301" i="69"/>
  <c r="BJ300" i="69" s="1"/>
  <c r="BJ299" i="69" s="1"/>
  <c r="BH301" i="69"/>
  <c r="BH300" i="69" s="1"/>
  <c r="BH299" i="69" s="1"/>
  <c r="BH298" i="69" s="1"/>
  <c r="BG301" i="69"/>
  <c r="BU298" i="69"/>
  <c r="BR298" i="69"/>
  <c r="BF297" i="69"/>
  <c r="BE297" i="69"/>
  <c r="BD297" i="69"/>
  <c r="BC297" i="69"/>
  <c r="BB297" i="69"/>
  <c r="AV297" i="69"/>
  <c r="AR297" i="69"/>
  <c r="BU296" i="69"/>
  <c r="BU295" i="69" s="1"/>
  <c r="BU294" i="69" s="1"/>
  <c r="BU293" i="69" s="1"/>
  <c r="BU292" i="69" s="1"/>
  <c r="BR296" i="69"/>
  <c r="BR295" i="69" s="1"/>
  <c r="BR294" i="69" s="1"/>
  <c r="BR293" i="69" s="1"/>
  <c r="BR292" i="69" s="1"/>
  <c r="BL296" i="69"/>
  <c r="BI296" i="69"/>
  <c r="BI295" i="69" s="1"/>
  <c r="BI294" i="69" s="1"/>
  <c r="BI293" i="69" s="1"/>
  <c r="BI292" i="69" s="1"/>
  <c r="CD295" i="69"/>
  <c r="CC295" i="69"/>
  <c r="CE295" i="69"/>
  <c r="BY295" i="69"/>
  <c r="CB295" i="69" s="1"/>
  <c r="BT295" i="69"/>
  <c r="BT294" i="69" s="1"/>
  <c r="BT293" i="69" s="1"/>
  <c r="BT291" i="69" s="1"/>
  <c r="BV295" i="69"/>
  <c r="BV294" i="69" s="1"/>
  <c r="BV293" i="69" s="1"/>
  <c r="BV291" i="69" s="1"/>
  <c r="BS295" i="69"/>
  <c r="BS294" i="69" s="1"/>
  <c r="BS293" i="69" s="1"/>
  <c r="BS291" i="69" s="1"/>
  <c r="BO295" i="69"/>
  <c r="BO294" i="69" s="1"/>
  <c r="BO293" i="69" s="1"/>
  <c r="BO291" i="69" s="1"/>
  <c r="BK295" i="69"/>
  <c r="BJ295" i="69"/>
  <c r="BJ294" i="69" s="1"/>
  <c r="BJ293" i="69" s="1"/>
  <c r="BH295" i="69"/>
  <c r="BH294" i="69" s="1"/>
  <c r="BH293" i="69" s="1"/>
  <c r="BH291" i="69" s="1"/>
  <c r="BG295" i="69"/>
  <c r="CD293" i="69"/>
  <c r="CD292" i="69" s="1"/>
  <c r="CC293" i="69"/>
  <c r="CC292" i="69" s="1"/>
  <c r="BU269" i="69"/>
  <c r="BU268" i="69" s="1"/>
  <c r="BR269" i="69"/>
  <c r="BR268" i="69" s="1"/>
  <c r="CD268" i="69"/>
  <c r="CC268" i="69"/>
  <c r="CE268" i="69"/>
  <c r="CG268" i="69" s="1"/>
  <c r="BT268" i="69"/>
  <c r="BV268" i="69"/>
  <c r="BS268" i="69"/>
  <c r="BO268" i="69"/>
  <c r="BJ268" i="69"/>
  <c r="BH268" i="69"/>
  <c r="BG268" i="69"/>
  <c r="CA268" i="69" s="1"/>
  <c r="BU267" i="69"/>
  <c r="BR267" i="69"/>
  <c r="BR264" i="69" s="1"/>
  <c r="BL267" i="69"/>
  <c r="BI267" i="69"/>
  <c r="BI264" i="69" s="1"/>
  <c r="AY267" i="69"/>
  <c r="AY264" i="69" s="1"/>
  <c r="BU266" i="69"/>
  <c r="BU265" i="69"/>
  <c r="CD264" i="69"/>
  <c r="CC264" i="69"/>
  <c r="CG264" i="69"/>
  <c r="BY264" i="69"/>
  <c r="BT264" i="69"/>
  <c r="BV264" i="69"/>
  <c r="BS264" i="69"/>
  <c r="BO264" i="69"/>
  <c r="BK264" i="69"/>
  <c r="BJ264" i="69"/>
  <c r="BH264" i="69"/>
  <c r="BG264" i="69"/>
  <c r="CA264" i="69" s="1"/>
  <c r="BF264" i="69"/>
  <c r="BE264" i="69"/>
  <c r="BC264" i="69"/>
  <c r="BB264" i="69"/>
  <c r="BU261" i="69"/>
  <c r="BU259" i="69" s="1"/>
  <c r="BR261" i="69"/>
  <c r="BR259" i="69" s="1"/>
  <c r="BL261" i="69"/>
  <c r="BI261" i="69"/>
  <c r="BI259" i="69" s="1"/>
  <c r="AY261" i="69"/>
  <c r="AY259" i="69" s="1"/>
  <c r="BY259" i="69"/>
  <c r="CB259" i="69" s="1"/>
  <c r="BT259" i="69"/>
  <c r="BV259" i="69"/>
  <c r="BS259" i="69"/>
  <c r="BO259" i="69"/>
  <c r="BK259" i="69"/>
  <c r="BJ259" i="69"/>
  <c r="BH259" i="69"/>
  <c r="BG259" i="69"/>
  <c r="CA259" i="69" s="1"/>
  <c r="BF259" i="69"/>
  <c r="BE259" i="69"/>
  <c r="BD259" i="69"/>
  <c r="BD258" i="69" s="1"/>
  <c r="BD257" i="69" s="1"/>
  <c r="BC259" i="69"/>
  <c r="BB259" i="69"/>
  <c r="AX259" i="69"/>
  <c r="AX258" i="69" s="1"/>
  <c r="AW259" i="69"/>
  <c r="AW258" i="69" s="1"/>
  <c r="AV259" i="69"/>
  <c r="AV258" i="69" s="1"/>
  <c r="AV257" i="69" s="1"/>
  <c r="AR259" i="69"/>
  <c r="AR258" i="69" s="1"/>
  <c r="AR257" i="69" s="1"/>
  <c r="CD257" i="69"/>
  <c r="CD255" i="69" s="1"/>
  <c r="CC257" i="69"/>
  <c r="CC255" i="69" s="1"/>
  <c r="AX257" i="69"/>
  <c r="AX255" i="69" s="1"/>
  <c r="AW257" i="69"/>
  <c r="AW255" i="69" s="1"/>
  <c r="AU255" i="69"/>
  <c r="AQ255" i="69"/>
  <c r="AP255" i="69"/>
  <c r="AO255" i="69"/>
  <c r="AN255" i="69"/>
  <c r="BU248" i="69"/>
  <c r="BU244" i="69"/>
  <c r="BR244" i="69"/>
  <c r="BR243" i="69" s="1"/>
  <c r="BR242" i="69" s="1"/>
  <c r="BR238" i="69" s="1"/>
  <c r="BL244" i="69"/>
  <c r="BI244" i="69"/>
  <c r="BI243" i="69" s="1"/>
  <c r="BI242" i="69" s="1"/>
  <c r="BI238" i="69" s="1"/>
  <c r="AY244" i="69"/>
  <c r="AY243" i="69" s="1"/>
  <c r="AY242" i="69" s="1"/>
  <c r="AY238" i="69" s="1"/>
  <c r="CD243" i="69"/>
  <c r="CC243" i="69"/>
  <c r="CE243" i="69"/>
  <c r="BY243" i="69"/>
  <c r="BT243" i="69"/>
  <c r="BT242" i="69" s="1"/>
  <c r="BT238" i="69" s="1"/>
  <c r="BV243" i="69"/>
  <c r="BV242" i="69" s="1"/>
  <c r="BV238" i="69" s="1"/>
  <c r="BS243" i="69"/>
  <c r="BS242" i="69" s="1"/>
  <c r="BS238" i="69" s="1"/>
  <c r="BO243" i="69"/>
  <c r="BO242" i="69" s="1"/>
  <c r="BO238" i="69" s="1"/>
  <c r="BK243" i="69"/>
  <c r="BK242" i="69" s="1"/>
  <c r="BK238" i="69" s="1"/>
  <c r="BJ243" i="69"/>
  <c r="BJ242" i="69" s="1"/>
  <c r="BH243" i="69"/>
  <c r="BH242" i="69" s="1"/>
  <c r="BH238" i="69" s="1"/>
  <c r="BG243" i="69"/>
  <c r="BF243" i="69"/>
  <c r="BF242" i="69" s="1"/>
  <c r="BF238" i="69" s="1"/>
  <c r="BE243" i="69"/>
  <c r="BE242" i="69" s="1"/>
  <c r="BE238" i="69" s="1"/>
  <c r="BD243" i="69"/>
  <c r="BD242" i="69" s="1"/>
  <c r="BD238" i="69" s="1"/>
  <c r="BD229" i="69" s="1"/>
  <c r="BC243" i="69"/>
  <c r="BC242" i="69" s="1"/>
  <c r="BC238" i="69" s="1"/>
  <c r="BB243" i="69"/>
  <c r="BB242" i="69" s="1"/>
  <c r="BB238" i="69" s="1"/>
  <c r="AX243" i="69"/>
  <c r="AX242" i="69" s="1"/>
  <c r="AX238" i="69" s="1"/>
  <c r="AW243" i="69"/>
  <c r="AW242" i="69" s="1"/>
  <c r="AW238" i="69" s="1"/>
  <c r="AV243" i="69"/>
  <c r="AV242" i="69" s="1"/>
  <c r="AV238" i="69" s="1"/>
  <c r="AV229" i="69" s="1"/>
  <c r="AR243" i="69"/>
  <c r="AR242" i="69" s="1"/>
  <c r="AR238" i="69" s="1"/>
  <c r="AR229" i="69" s="1"/>
  <c r="CD238" i="69"/>
  <c r="CC238" i="69"/>
  <c r="BU237" i="69"/>
  <c r="BR237" i="69"/>
  <c r="BL237" i="69"/>
  <c r="BU236" i="69"/>
  <c r="BR236" i="69"/>
  <c r="BL236" i="69"/>
  <c r="BI236" i="69"/>
  <c r="AY236" i="69"/>
  <c r="AY235" i="69" s="1"/>
  <c r="CD235" i="69"/>
  <c r="CC235" i="69"/>
  <c r="CE235" i="69"/>
  <c r="CG235" i="69" s="1"/>
  <c r="BY235" i="69"/>
  <c r="CB235" i="69" s="1"/>
  <c r="BT235" i="69"/>
  <c r="BV235" i="69"/>
  <c r="BS235" i="69"/>
  <c r="BO235" i="69"/>
  <c r="BK235" i="69"/>
  <c r="BJ235" i="69"/>
  <c r="BI235" i="69"/>
  <c r="BH235" i="69"/>
  <c r="BG235" i="69"/>
  <c r="CA235" i="69" s="1"/>
  <c r="BF235" i="69"/>
  <c r="BE235" i="69"/>
  <c r="BD235" i="69"/>
  <c r="BC235" i="69"/>
  <c r="BB235" i="69"/>
  <c r="AX235" i="69"/>
  <c r="AW235" i="69"/>
  <c r="AV235" i="69"/>
  <c r="AR235" i="69"/>
  <c r="BU234" i="69"/>
  <c r="BU233" i="69" s="1"/>
  <c r="BR234" i="69"/>
  <c r="BR233" i="69" s="1"/>
  <c r="BL234" i="69"/>
  <c r="BI234" i="69"/>
  <c r="BI233" i="69" s="1"/>
  <c r="AY234" i="69"/>
  <c r="AY233" i="69" s="1"/>
  <c r="CD233" i="69"/>
  <c r="CC233" i="69"/>
  <c r="CE233" i="69"/>
  <c r="CG233" i="69" s="1"/>
  <c r="BY233" i="69"/>
  <c r="CB233" i="69" s="1"/>
  <c r="BT233" i="69"/>
  <c r="BV233" i="69"/>
  <c r="BS233" i="69"/>
  <c r="BO233" i="69"/>
  <c r="BK233" i="69"/>
  <c r="BJ233" i="69"/>
  <c r="BH233" i="69"/>
  <c r="BG233" i="69"/>
  <c r="CA233" i="69" s="1"/>
  <c r="BF233" i="69"/>
  <c r="BE233" i="69"/>
  <c r="BC233" i="69"/>
  <c r="BB233" i="69"/>
  <c r="CD231" i="69"/>
  <c r="CC231" i="69"/>
  <c r="BL230" i="69"/>
  <c r="BI230" i="69"/>
  <c r="AY230" i="69"/>
  <c r="AU229" i="69"/>
  <c r="AQ229" i="69"/>
  <c r="AP229" i="69"/>
  <c r="AO229" i="69"/>
  <c r="AN229" i="69"/>
  <c r="BU228" i="69"/>
  <c r="BU227" i="69" s="1"/>
  <c r="BU226" i="69" s="1"/>
  <c r="BU225" i="69" s="1"/>
  <c r="BR228" i="69"/>
  <c r="BR227" i="69" s="1"/>
  <c r="BR226" i="69" s="1"/>
  <c r="BR225" i="69" s="1"/>
  <c r="BL228" i="69"/>
  <c r="CD227" i="69"/>
  <c r="CD226" i="69" s="1"/>
  <c r="CC227" i="69"/>
  <c r="CE227" i="69"/>
  <c r="BY227" i="69"/>
  <c r="CB227" i="69" s="1"/>
  <c r="BT227" i="69"/>
  <c r="BT226" i="69" s="1"/>
  <c r="BT225" i="69" s="1"/>
  <c r="BV227" i="69"/>
  <c r="BV226" i="69" s="1"/>
  <c r="BV225" i="69" s="1"/>
  <c r="BS227" i="69"/>
  <c r="BS226" i="69" s="1"/>
  <c r="BS225" i="69" s="1"/>
  <c r="BO227" i="69"/>
  <c r="BO226" i="69" s="1"/>
  <c r="BO225" i="69" s="1"/>
  <c r="BK227" i="69"/>
  <c r="BJ227" i="69"/>
  <c r="BJ226" i="69" s="1"/>
  <c r="BJ225" i="69" s="1"/>
  <c r="BH227" i="69"/>
  <c r="BH226" i="69" s="1"/>
  <c r="BH225" i="69" s="1"/>
  <c r="BG227" i="69"/>
  <c r="BU224" i="69"/>
  <c r="BU223" i="69" s="1"/>
  <c r="BR224" i="69"/>
  <c r="BR223" i="69" s="1"/>
  <c r="BL224" i="69"/>
  <c r="CD223" i="69"/>
  <c r="CC223" i="69"/>
  <c r="CE223" i="69"/>
  <c r="CG223" i="69" s="1"/>
  <c r="BY223" i="69"/>
  <c r="CB223" i="69" s="1"/>
  <c r="BT223" i="69"/>
  <c r="BV223" i="69"/>
  <c r="BS223" i="69"/>
  <c r="BO223" i="69"/>
  <c r="BK223" i="69"/>
  <c r="BJ223" i="69"/>
  <c r="BH223" i="69"/>
  <c r="BG223" i="69"/>
  <c r="CA223" i="69" s="1"/>
  <c r="BU222" i="69"/>
  <c r="BU221" i="69" s="1"/>
  <c r="BR222" i="69"/>
  <c r="BR221" i="69" s="1"/>
  <c r="BL222" i="69"/>
  <c r="CD221" i="69"/>
  <c r="CC221" i="69"/>
  <c r="CE221" i="69"/>
  <c r="CG221" i="69" s="1"/>
  <c r="BY221" i="69"/>
  <c r="CB221" i="69" s="1"/>
  <c r="BT221" i="69"/>
  <c r="BV221" i="69"/>
  <c r="BS221" i="69"/>
  <c r="BO221" i="69"/>
  <c r="BK221" i="69"/>
  <c r="BJ221" i="69"/>
  <c r="BH221" i="69"/>
  <c r="BG221" i="69"/>
  <c r="CA221" i="69" s="1"/>
  <c r="BU219" i="69"/>
  <c r="BU218" i="69" s="1"/>
  <c r="BR219" i="69"/>
  <c r="BR218" i="69" s="1"/>
  <c r="BL219" i="69"/>
  <c r="CD218" i="69"/>
  <c r="CC218" i="69"/>
  <c r="CE218" i="69"/>
  <c r="CG218" i="69" s="1"/>
  <c r="BY218" i="69"/>
  <c r="CB218" i="69" s="1"/>
  <c r="BT218" i="69"/>
  <c r="BV218" i="69"/>
  <c r="BS218" i="69"/>
  <c r="BO218" i="69"/>
  <c r="BK218" i="69"/>
  <c r="BJ218" i="69"/>
  <c r="BH218" i="69"/>
  <c r="BG218" i="69"/>
  <c r="CA218" i="69" s="1"/>
  <c r="BU217" i="69"/>
  <c r="BU216" i="69" s="1"/>
  <c r="BR217" i="69"/>
  <c r="BR216" i="69" s="1"/>
  <c r="BL217" i="69"/>
  <c r="CD216" i="69"/>
  <c r="CC216" i="69"/>
  <c r="CE216" i="69"/>
  <c r="CG216" i="69" s="1"/>
  <c r="BY216" i="69"/>
  <c r="BT216" i="69"/>
  <c r="BV216" i="69"/>
  <c r="BS216" i="69"/>
  <c r="BO216" i="69"/>
  <c r="BK216" i="69"/>
  <c r="BJ216" i="69"/>
  <c r="BH216" i="69"/>
  <c r="BG216" i="69"/>
  <c r="CA216" i="69" s="1"/>
  <c r="BU213" i="69"/>
  <c r="BR213" i="69"/>
  <c r="BL213" i="69"/>
  <c r="BI212" i="69"/>
  <c r="BU208" i="69"/>
  <c r="BU207" i="69" s="1"/>
  <c r="BU206" i="69" s="1"/>
  <c r="BU205" i="69" s="1"/>
  <c r="BR208" i="69"/>
  <c r="BR207" i="69" s="1"/>
  <c r="BR206" i="69" s="1"/>
  <c r="BR205" i="69" s="1"/>
  <c r="BL208" i="69"/>
  <c r="CD207" i="69"/>
  <c r="CD206" i="69" s="1"/>
  <c r="CC207" i="69"/>
  <c r="CC206" i="69" s="1"/>
  <c r="CE207" i="69"/>
  <c r="CE206" i="69" s="1"/>
  <c r="BY207" i="69"/>
  <c r="CB207" i="69" s="1"/>
  <c r="CB206" i="69" s="1"/>
  <c r="BT207" i="69"/>
  <c r="BT206" i="69" s="1"/>
  <c r="BT205" i="69" s="1"/>
  <c r="BV207" i="69"/>
  <c r="BV206" i="69" s="1"/>
  <c r="BV205" i="69" s="1"/>
  <c r="BS207" i="69"/>
  <c r="BS206" i="69" s="1"/>
  <c r="BS205" i="69" s="1"/>
  <c r="BO207" i="69"/>
  <c r="BO206" i="69" s="1"/>
  <c r="BO205" i="69" s="1"/>
  <c r="BK207" i="69"/>
  <c r="BK206" i="69" s="1"/>
  <c r="BK205" i="69" s="1"/>
  <c r="BJ207" i="69"/>
  <c r="BH207" i="69"/>
  <c r="BH206" i="69" s="1"/>
  <c r="BH205" i="69" s="1"/>
  <c r="BG207" i="69"/>
  <c r="CD205" i="69"/>
  <c r="CC205" i="69"/>
  <c r="BU204" i="69"/>
  <c r="BU203" i="69"/>
  <c r="BR203" i="69"/>
  <c r="BR201" i="69" s="1"/>
  <c r="BL203" i="69"/>
  <c r="BI203" i="69"/>
  <c r="BI201" i="69" s="1"/>
  <c r="AY203" i="69"/>
  <c r="AY201" i="69" s="1"/>
  <c r="CD201" i="69"/>
  <c r="CC201" i="69"/>
  <c r="CE201" i="69"/>
  <c r="CG201" i="69" s="1"/>
  <c r="BY201" i="69"/>
  <c r="BT201" i="69"/>
  <c r="BV201" i="69"/>
  <c r="BS201" i="69"/>
  <c r="BO201" i="69"/>
  <c r="BK201" i="69"/>
  <c r="BJ201" i="69"/>
  <c r="BH201" i="69"/>
  <c r="BG201" i="69"/>
  <c r="CA201" i="69" s="1"/>
  <c r="BF201" i="69"/>
  <c r="BE201" i="69"/>
  <c r="BD201" i="69"/>
  <c r="BC201" i="69"/>
  <c r="BB201" i="69"/>
  <c r="AV201" i="69"/>
  <c r="BU199" i="69"/>
  <c r="BU197" i="69"/>
  <c r="BU196" i="69" s="1"/>
  <c r="BR197" i="69"/>
  <c r="BR196" i="69" s="1"/>
  <c r="BL197" i="69"/>
  <c r="BI197" i="69"/>
  <c r="BI196" i="69" s="1"/>
  <c r="AY197" i="69"/>
  <c r="AY196" i="69" s="1"/>
  <c r="CD196" i="69"/>
  <c r="CC196" i="69"/>
  <c r="CG196" i="69"/>
  <c r="BY196" i="69"/>
  <c r="CB196" i="69" s="1"/>
  <c r="BT196" i="69"/>
  <c r="BV196" i="69"/>
  <c r="BS196" i="69"/>
  <c r="BO196" i="69"/>
  <c r="BK196" i="69"/>
  <c r="BJ196" i="69"/>
  <c r="BH196" i="69"/>
  <c r="BG196" i="69"/>
  <c r="CA196" i="69" s="1"/>
  <c r="BF196" i="69"/>
  <c r="BE196" i="69"/>
  <c r="BD196" i="69"/>
  <c r="BC196" i="69"/>
  <c r="BB196" i="69"/>
  <c r="AV196" i="69"/>
  <c r="BU195" i="69"/>
  <c r="BR195" i="69"/>
  <c r="BL195" i="69"/>
  <c r="BI195" i="69"/>
  <c r="BU194" i="69"/>
  <c r="BR194" i="69"/>
  <c r="BL194" i="69"/>
  <c r="BI194" i="69"/>
  <c r="AY194" i="69"/>
  <c r="BU192" i="69"/>
  <c r="BR192" i="69"/>
  <c r="BU191" i="69"/>
  <c r="BR191" i="69"/>
  <c r="BL191" i="69"/>
  <c r="BI191" i="69"/>
  <c r="AY191" i="69"/>
  <c r="CD190" i="69"/>
  <c r="CC190" i="69"/>
  <c r="CE190" i="69"/>
  <c r="CG190" i="69" s="1"/>
  <c r="BY190" i="69"/>
  <c r="CB190" i="69" s="1"/>
  <c r="BT190" i="69"/>
  <c r="BV190" i="69"/>
  <c r="BS190" i="69"/>
  <c r="BO190" i="69"/>
  <c r="BK190" i="69"/>
  <c r="BJ190" i="69"/>
  <c r="BH190" i="69"/>
  <c r="BG190" i="69"/>
  <c r="CA190" i="69" s="1"/>
  <c r="BF190" i="69"/>
  <c r="BE190" i="69"/>
  <c r="BD190" i="69"/>
  <c r="BC190" i="69"/>
  <c r="BB190" i="69"/>
  <c r="AV190" i="69"/>
  <c r="BU188" i="69"/>
  <c r="BU186" i="69" s="1"/>
  <c r="BR188" i="69"/>
  <c r="BR186" i="69" s="1"/>
  <c r="BL188" i="69"/>
  <c r="BI188" i="69"/>
  <c r="BI186" i="69" s="1"/>
  <c r="AY188" i="69"/>
  <c r="AY186" i="69" s="1"/>
  <c r="CD186" i="69"/>
  <c r="CC186" i="69"/>
  <c r="CG186" i="69"/>
  <c r="BT186" i="69"/>
  <c r="BV186" i="69"/>
  <c r="BS186" i="69"/>
  <c r="BO186" i="69"/>
  <c r="BK186" i="69"/>
  <c r="BJ186" i="69"/>
  <c r="BH186" i="69"/>
  <c r="BG186" i="69"/>
  <c r="CA186" i="69" s="1"/>
  <c r="BF186" i="69"/>
  <c r="BE186" i="69"/>
  <c r="BD186" i="69"/>
  <c r="BC186" i="69"/>
  <c r="BB186" i="69"/>
  <c r="AV186" i="69"/>
  <c r="BU184" i="69"/>
  <c r="BR184" i="69"/>
  <c r="BL184" i="69"/>
  <c r="BI184" i="69"/>
  <c r="BU183" i="69"/>
  <c r="BR183" i="69"/>
  <c r="BL183" i="69"/>
  <c r="BI183" i="69"/>
  <c r="BU182" i="69"/>
  <c r="BR182" i="69"/>
  <c r="BL182" i="69"/>
  <c r="BI182" i="69"/>
  <c r="BI181" i="69" s="1"/>
  <c r="AY182" i="69"/>
  <c r="AY181" i="69" s="1"/>
  <c r="CD181" i="69"/>
  <c r="CC181" i="69"/>
  <c r="CE181" i="69"/>
  <c r="CG181" i="69" s="1"/>
  <c r="BY181" i="69"/>
  <c r="CB181" i="69" s="1"/>
  <c r="BT181" i="69"/>
  <c r="BV181" i="69"/>
  <c r="BS181" i="69"/>
  <c r="BO181" i="69"/>
  <c r="BK181" i="69"/>
  <c r="BJ181" i="69"/>
  <c r="BH181" i="69"/>
  <c r="BG181" i="69"/>
  <c r="CA181" i="69" s="1"/>
  <c r="BF181" i="69"/>
  <c r="BE181" i="69"/>
  <c r="BD181" i="69"/>
  <c r="BC181" i="69"/>
  <c r="BB181" i="69"/>
  <c r="AV181" i="69"/>
  <c r="AU181" i="69"/>
  <c r="AT181" i="69"/>
  <c r="AS181" i="69"/>
  <c r="AQ181" i="69"/>
  <c r="AP181" i="69"/>
  <c r="AO181" i="69"/>
  <c r="AN181" i="69"/>
  <c r="BU180" i="69"/>
  <c r="BU179" i="69" s="1"/>
  <c r="BR180" i="69"/>
  <c r="BR179" i="69" s="1"/>
  <c r="BL180" i="69"/>
  <c r="CD179" i="69"/>
  <c r="CC179" i="69"/>
  <c r="CE179" i="69"/>
  <c r="CG179" i="69" s="1"/>
  <c r="BY179" i="69"/>
  <c r="CB179" i="69" s="1"/>
  <c r="BT179" i="69"/>
  <c r="BV179" i="69"/>
  <c r="BS179" i="69"/>
  <c r="BO179" i="69"/>
  <c r="BK179" i="69"/>
  <c r="BJ179" i="69"/>
  <c r="BH179" i="69"/>
  <c r="BG179" i="69"/>
  <c r="CA179" i="69" s="1"/>
  <c r="BU178" i="69"/>
  <c r="BU177" i="69" s="1"/>
  <c r="BR178" i="69"/>
  <c r="BR177" i="69" s="1"/>
  <c r="BL178" i="69"/>
  <c r="BI178" i="69"/>
  <c r="AY178" i="69"/>
  <c r="AY177" i="69" s="1"/>
  <c r="CD177" i="69"/>
  <c r="CC177" i="69"/>
  <c r="CE177" i="69"/>
  <c r="CG177" i="69" s="1"/>
  <c r="BY177" i="69"/>
  <c r="CB177" i="69" s="1"/>
  <c r="BT177" i="69"/>
  <c r="BV177" i="69"/>
  <c r="BS177" i="69"/>
  <c r="BO177" i="69"/>
  <c r="BK177" i="69"/>
  <c r="BJ177" i="69"/>
  <c r="BI177" i="69"/>
  <c r="BH177" i="69"/>
  <c r="BG177" i="69"/>
  <c r="CA177" i="69" s="1"/>
  <c r="BF177" i="69"/>
  <c r="BE177" i="69"/>
  <c r="BD177" i="69"/>
  <c r="BC177" i="69"/>
  <c r="BB177" i="69"/>
  <c r="AV177" i="69"/>
  <c r="AU177" i="69"/>
  <c r="AT177" i="69"/>
  <c r="AS177" i="69"/>
  <c r="AQ177" i="69"/>
  <c r="AP177" i="69"/>
  <c r="AO177" i="69"/>
  <c r="AN177" i="69"/>
  <c r="CD175" i="69"/>
  <c r="CC175" i="69"/>
  <c r="AX175" i="69"/>
  <c r="AX173" i="69" s="1"/>
  <c r="AW175" i="69"/>
  <c r="AW173" i="69" s="1"/>
  <c r="BL174" i="69"/>
  <c r="BI174" i="69"/>
  <c r="AY174" i="69"/>
  <c r="AU173" i="69"/>
  <c r="AQ173" i="69"/>
  <c r="AP173" i="69"/>
  <c r="AO173" i="69"/>
  <c r="AN173" i="69"/>
  <c r="BU168" i="69"/>
  <c r="BU167" i="69" s="1"/>
  <c r="BR168" i="69"/>
  <c r="BR167" i="69" s="1"/>
  <c r="BR162" i="69" s="1"/>
  <c r="BL168" i="69"/>
  <c r="BI168" i="69"/>
  <c r="BI167" i="69" s="1"/>
  <c r="AY168" i="69"/>
  <c r="AY167" i="69" s="1"/>
  <c r="CD167" i="69"/>
  <c r="CD162" i="69" s="1"/>
  <c r="CC167" i="69"/>
  <c r="CE167" i="69"/>
  <c r="BY167" i="69"/>
  <c r="CB167" i="69" s="1"/>
  <c r="BT167" i="69"/>
  <c r="BT162" i="69" s="1"/>
  <c r="BV167" i="69"/>
  <c r="BS167" i="69"/>
  <c r="BS162" i="69" s="1"/>
  <c r="BO167" i="69"/>
  <c r="BK167" i="69"/>
  <c r="BJ167" i="69"/>
  <c r="BH167" i="69"/>
  <c r="BG167" i="69"/>
  <c r="CA167" i="69" s="1"/>
  <c r="BF167" i="69"/>
  <c r="BE167" i="69"/>
  <c r="BD167" i="69"/>
  <c r="BC167" i="69"/>
  <c r="BB167" i="69"/>
  <c r="AX167" i="69"/>
  <c r="AX164" i="69" s="1"/>
  <c r="AW167" i="69"/>
  <c r="AW164" i="69" s="1"/>
  <c r="AV167" i="69"/>
  <c r="AR167" i="69"/>
  <c r="BU166" i="69"/>
  <c r="BU165" i="69" s="1"/>
  <c r="BU161" i="69" s="1"/>
  <c r="BR166" i="69"/>
  <c r="BR165" i="69" s="1"/>
  <c r="BL166" i="69"/>
  <c r="BI166" i="69"/>
  <c r="BI165" i="69" s="1"/>
  <c r="AY166" i="69"/>
  <c r="AY165" i="69" s="1"/>
  <c r="CD165" i="69"/>
  <c r="CC165" i="69"/>
  <c r="CE165" i="69"/>
  <c r="BY165" i="69"/>
  <c r="CB165" i="69" s="1"/>
  <c r="BT165" i="69"/>
  <c r="BV165" i="69"/>
  <c r="BV161" i="69" s="1"/>
  <c r="BS165" i="69"/>
  <c r="BS161" i="69" s="1"/>
  <c r="BO165" i="69"/>
  <c r="BK165" i="69"/>
  <c r="BJ165" i="69"/>
  <c r="BH165" i="69"/>
  <c r="BG165" i="69"/>
  <c r="CA165" i="69" s="1"/>
  <c r="BF165" i="69"/>
  <c r="BE165" i="69"/>
  <c r="BD165" i="69"/>
  <c r="BC165" i="69"/>
  <c r="BB165" i="69"/>
  <c r="AV165" i="69"/>
  <c r="AU165" i="69"/>
  <c r="AU164" i="69" s="1"/>
  <c r="AU163" i="69" s="1"/>
  <c r="AU161" i="69" s="1"/>
  <c r="AT165" i="69"/>
  <c r="AT164" i="69" s="1"/>
  <c r="AT163" i="69" s="1"/>
  <c r="AT160" i="69" s="1"/>
  <c r="AS165" i="69"/>
  <c r="AS164" i="69" s="1"/>
  <c r="AS163" i="69" s="1"/>
  <c r="AS160" i="69" s="1"/>
  <c r="AR165" i="69"/>
  <c r="AR164" i="69" s="1"/>
  <c r="AR163" i="69" s="1"/>
  <c r="AR160" i="69" s="1"/>
  <c r="AQ165" i="69"/>
  <c r="AQ164" i="69" s="1"/>
  <c r="AQ163" i="69" s="1"/>
  <c r="AQ160" i="69" s="1"/>
  <c r="AP165" i="69"/>
  <c r="AP164" i="69" s="1"/>
  <c r="AP163" i="69" s="1"/>
  <c r="AP160" i="69" s="1"/>
  <c r="AO165" i="69"/>
  <c r="AO164" i="69" s="1"/>
  <c r="AO163" i="69" s="1"/>
  <c r="AO160" i="69" s="1"/>
  <c r="AN165" i="69"/>
  <c r="AN164" i="69" s="1"/>
  <c r="AN163" i="69" s="1"/>
  <c r="AN160" i="69" s="1"/>
  <c r="AX160" i="69"/>
  <c r="AW160" i="69"/>
  <c r="BU159" i="69"/>
  <c r="BU158" i="69" s="1"/>
  <c r="BR159" i="69"/>
  <c r="BR158" i="69" s="1"/>
  <c r="BL159" i="69"/>
  <c r="BI159" i="69"/>
  <c r="BI158" i="69" s="1"/>
  <c r="AY159" i="69"/>
  <c r="AY158" i="69" s="1"/>
  <c r="CD158" i="69"/>
  <c r="CC158" i="69"/>
  <c r="CE158" i="69"/>
  <c r="CG158" i="69" s="1"/>
  <c r="BY158" i="69"/>
  <c r="CB158" i="69" s="1"/>
  <c r="BT158" i="69"/>
  <c r="BV158" i="69"/>
  <c r="BS158" i="69"/>
  <c r="BO158" i="69"/>
  <c r="BK158" i="69"/>
  <c r="BJ158" i="69"/>
  <c r="BH158" i="69"/>
  <c r="BG158" i="69"/>
  <c r="CA158" i="69" s="1"/>
  <c r="BF158" i="69"/>
  <c r="BE158" i="69"/>
  <c r="BD158" i="69"/>
  <c r="BC158" i="69"/>
  <c r="BB158" i="69"/>
  <c r="AV158" i="69"/>
  <c r="AU158" i="69"/>
  <c r="AT158" i="69"/>
  <c r="AS158" i="69"/>
  <c r="AQ158" i="69"/>
  <c r="AP158" i="69"/>
  <c r="AO158" i="69"/>
  <c r="AN158" i="69"/>
  <c r="BU157" i="69"/>
  <c r="BU156" i="69" s="1"/>
  <c r="BR157" i="69"/>
  <c r="BR156" i="69" s="1"/>
  <c r="BL157" i="69"/>
  <c r="BI157" i="69"/>
  <c r="BI156" i="69" s="1"/>
  <c r="AY157" i="69"/>
  <c r="AY156" i="69" s="1"/>
  <c r="CD156" i="69"/>
  <c r="CC156" i="69"/>
  <c r="CE156" i="69"/>
  <c r="CG156" i="69" s="1"/>
  <c r="BY156" i="69"/>
  <c r="CB156" i="69" s="1"/>
  <c r="BT156" i="69"/>
  <c r="BV156" i="69"/>
  <c r="BS156" i="69"/>
  <c r="BO156" i="69"/>
  <c r="BK156" i="69"/>
  <c r="BJ156" i="69"/>
  <c r="BH156" i="69"/>
  <c r="BG156" i="69"/>
  <c r="CA156" i="69" s="1"/>
  <c r="BF156" i="69"/>
  <c r="BE156" i="69"/>
  <c r="BD156" i="69"/>
  <c r="BC156" i="69"/>
  <c r="BB156" i="69"/>
  <c r="AV156" i="69"/>
  <c r="AU156" i="69"/>
  <c r="AT156" i="69"/>
  <c r="AS156" i="69"/>
  <c r="AQ156" i="69"/>
  <c r="AP156" i="69"/>
  <c r="AO156" i="69"/>
  <c r="AN156" i="69"/>
  <c r="BU155" i="69"/>
  <c r="BU154" i="69" s="1"/>
  <c r="BR155" i="69"/>
  <c r="BR154" i="69" s="1"/>
  <c r="BL155" i="69"/>
  <c r="BI155" i="69"/>
  <c r="AY155" i="69"/>
  <c r="AY154" i="69" s="1"/>
  <c r="CD154" i="69"/>
  <c r="CC154" i="69"/>
  <c r="CE154" i="69"/>
  <c r="CG154" i="69" s="1"/>
  <c r="BY154" i="69"/>
  <c r="CB154" i="69" s="1"/>
  <c r="BT154" i="69"/>
  <c r="BV154" i="69"/>
  <c r="BS154" i="69"/>
  <c r="BO154" i="69"/>
  <c r="BK154" i="69"/>
  <c r="BJ154" i="69"/>
  <c r="BI154" i="69"/>
  <c r="BH154" i="69"/>
  <c r="BG154" i="69"/>
  <c r="CA154" i="69" s="1"/>
  <c r="BF154" i="69"/>
  <c r="BE154" i="69"/>
  <c r="BD154" i="69"/>
  <c r="BC154" i="69"/>
  <c r="BB154" i="69"/>
  <c r="AV154" i="69"/>
  <c r="AU154" i="69"/>
  <c r="AT154" i="69"/>
  <c r="AS154" i="69"/>
  <c r="AQ154" i="69"/>
  <c r="AP154" i="69"/>
  <c r="AO154" i="69"/>
  <c r="AN154" i="69"/>
  <c r="AX152" i="69"/>
  <c r="AX150" i="69" s="1"/>
  <c r="AW152" i="69"/>
  <c r="AW150" i="69" s="1"/>
  <c r="BU151" i="69"/>
  <c r="BR151" i="69"/>
  <c r="BL151" i="69"/>
  <c r="BI151" i="69"/>
  <c r="AY151" i="69"/>
  <c r="BU145" i="69"/>
  <c r="BU144" i="69" s="1"/>
  <c r="BR145" i="69"/>
  <c r="BR144" i="69" s="1"/>
  <c r="BL145" i="69"/>
  <c r="BI145" i="69"/>
  <c r="BI144" i="69" s="1"/>
  <c r="AY145" i="69"/>
  <c r="AY144" i="69" s="1"/>
  <c r="CD144" i="69"/>
  <c r="CC144" i="69"/>
  <c r="CE144" i="69"/>
  <c r="BY144" i="69"/>
  <c r="CB144" i="69" s="1"/>
  <c r="BT144" i="69"/>
  <c r="BV144" i="69"/>
  <c r="BS144" i="69"/>
  <c r="BO144" i="69"/>
  <c r="BK144" i="69"/>
  <c r="BJ144" i="69"/>
  <c r="BH144" i="69"/>
  <c r="BG144" i="69"/>
  <c r="CA144" i="69" s="1"/>
  <c r="BF144" i="69"/>
  <c r="BE144" i="69"/>
  <c r="BD144" i="69"/>
  <c r="BC144" i="69"/>
  <c r="BB144" i="69"/>
  <c r="AV144" i="69"/>
  <c r="AU144" i="69"/>
  <c r="AT144" i="69"/>
  <c r="AS144" i="69"/>
  <c r="AQ144" i="69"/>
  <c r="AP144" i="69"/>
  <c r="AO144" i="69"/>
  <c r="AN144" i="69"/>
  <c r="BU143" i="69"/>
  <c r="BR143" i="69"/>
  <c r="BL143" i="69"/>
  <c r="BI143" i="69"/>
  <c r="BU142" i="69"/>
  <c r="BR142" i="69"/>
  <c r="BL142" i="69"/>
  <c r="BI142" i="69"/>
  <c r="BU141" i="69"/>
  <c r="BR141" i="69"/>
  <c r="BL141" i="69"/>
  <c r="BI141" i="69"/>
  <c r="BU140" i="69"/>
  <c r="BR140" i="69"/>
  <c r="BL140" i="69"/>
  <c r="BI140" i="69"/>
  <c r="BU139" i="69"/>
  <c r="BR139" i="69"/>
  <c r="BL139" i="69"/>
  <c r="BI139" i="69"/>
  <c r="AY139" i="69"/>
  <c r="AY138" i="69" s="1"/>
  <c r="CD138" i="69"/>
  <c r="CC138" i="69"/>
  <c r="CG138" i="69"/>
  <c r="BY138" i="69"/>
  <c r="CB138" i="69" s="1"/>
  <c r="BT138" i="69"/>
  <c r="BV138" i="69"/>
  <c r="BS138" i="69"/>
  <c r="BO138" i="69"/>
  <c r="BK138" i="69"/>
  <c r="BJ138" i="69"/>
  <c r="BH138" i="69"/>
  <c r="BG138" i="69"/>
  <c r="BF138" i="69"/>
  <c r="BF128" i="69" s="1"/>
  <c r="BE138" i="69"/>
  <c r="BE128" i="69" s="1"/>
  <c r="BD138" i="69"/>
  <c r="BC138" i="69"/>
  <c r="BC128" i="69" s="1"/>
  <c r="BB138" i="69"/>
  <c r="BA138" i="69"/>
  <c r="AZ138" i="69"/>
  <c r="AX138" i="69"/>
  <c r="AX131" i="69" s="1"/>
  <c r="AX130" i="69" s="1"/>
  <c r="AX127" i="69" s="1"/>
  <c r="AW138" i="69"/>
  <c r="AW131" i="69" s="1"/>
  <c r="AW130" i="69" s="1"/>
  <c r="AW127" i="69" s="1"/>
  <c r="AV138" i="69"/>
  <c r="BU137" i="69"/>
  <c r="BU136" i="69" s="1"/>
  <c r="BU129" i="69" s="1"/>
  <c r="BR137" i="69"/>
  <c r="BR136" i="69" s="1"/>
  <c r="BR129" i="69" s="1"/>
  <c r="BL137" i="69"/>
  <c r="BI137" i="69"/>
  <c r="BI136" i="69" s="1"/>
  <c r="BI129" i="69" s="1"/>
  <c r="CD136" i="69"/>
  <c r="CD129" i="69" s="1"/>
  <c r="CC136" i="69"/>
  <c r="BY136" i="69"/>
  <c r="CB136" i="69" s="1"/>
  <c r="BT136" i="69"/>
  <c r="BT129" i="69" s="1"/>
  <c r="BV136" i="69"/>
  <c r="BV129" i="69" s="1"/>
  <c r="BS136" i="69"/>
  <c r="BS129" i="69" s="1"/>
  <c r="BO136" i="69"/>
  <c r="BO129" i="69" s="1"/>
  <c r="BK136" i="69"/>
  <c r="BJ136" i="69"/>
  <c r="BJ129" i="69" s="1"/>
  <c r="BH136" i="69"/>
  <c r="BH129" i="69" s="1"/>
  <c r="BG136" i="69"/>
  <c r="BF136" i="69"/>
  <c r="BF129" i="69" s="1"/>
  <c r="BE136" i="69"/>
  <c r="BE129" i="69" s="1"/>
  <c r="BD136" i="69"/>
  <c r="BC136" i="69"/>
  <c r="BC129" i="69" s="1"/>
  <c r="BB136" i="69"/>
  <c r="BB129" i="69" s="1"/>
  <c r="AV136" i="69"/>
  <c r="AV129" i="69" s="1"/>
  <c r="AR136" i="69"/>
  <c r="AR129" i="69" s="1"/>
  <c r="BU135" i="69"/>
  <c r="BU134" i="69" s="1"/>
  <c r="BR135" i="69"/>
  <c r="BR134" i="69" s="1"/>
  <c r="BL135" i="69"/>
  <c r="BI135" i="69"/>
  <c r="BI134" i="69" s="1"/>
  <c r="AY135" i="69"/>
  <c r="AY134" i="69" s="1"/>
  <c r="CD134" i="69"/>
  <c r="CC134" i="69"/>
  <c r="CG134" i="69"/>
  <c r="BY134" i="69"/>
  <c r="CB134" i="69" s="1"/>
  <c r="BT134" i="69"/>
  <c r="BV134" i="69"/>
  <c r="BS134" i="69"/>
  <c r="BO134" i="69"/>
  <c r="BK134" i="69"/>
  <c r="BJ134" i="69"/>
  <c r="BH134" i="69"/>
  <c r="BG134" i="69"/>
  <c r="CA134" i="69" s="1"/>
  <c r="BF134" i="69"/>
  <c r="BE134" i="69"/>
  <c r="BD134" i="69"/>
  <c r="BC134" i="69"/>
  <c r="BB134" i="69"/>
  <c r="AV134" i="69"/>
  <c r="AU134" i="69"/>
  <c r="AT134" i="69"/>
  <c r="AS134" i="69"/>
  <c r="AQ134" i="69"/>
  <c r="AP134" i="69"/>
  <c r="AO134" i="69"/>
  <c r="AN134" i="69"/>
  <c r="BU133" i="69"/>
  <c r="BU132" i="69" s="1"/>
  <c r="BR133" i="69"/>
  <c r="BR132" i="69" s="1"/>
  <c r="BL133" i="69"/>
  <c r="BI133" i="69"/>
  <c r="BI132" i="69" s="1"/>
  <c r="AY133" i="69"/>
  <c r="AY132" i="69" s="1"/>
  <c r="CD132" i="69"/>
  <c r="CC132" i="69"/>
  <c r="CG132" i="69"/>
  <c r="BY132" i="69"/>
  <c r="CB132" i="69" s="1"/>
  <c r="BT132" i="69"/>
  <c r="BV132" i="69"/>
  <c r="BS132" i="69"/>
  <c r="BO132" i="69"/>
  <c r="BK132" i="69"/>
  <c r="BJ132" i="69"/>
  <c r="BH132" i="69"/>
  <c r="BG132" i="69"/>
  <c r="CA132" i="69" s="1"/>
  <c r="BF132" i="69"/>
  <c r="BE132" i="69"/>
  <c r="BD132" i="69"/>
  <c r="BC132" i="69"/>
  <c r="BB132" i="69"/>
  <c r="AV132" i="69"/>
  <c r="AU132" i="69"/>
  <c r="AT132" i="69"/>
  <c r="AS132" i="69"/>
  <c r="AQ132" i="69"/>
  <c r="AP132" i="69"/>
  <c r="AO132" i="69"/>
  <c r="AN132" i="69"/>
  <c r="CD130" i="69"/>
  <c r="CD127" i="69" s="1"/>
  <c r="CC130" i="69"/>
  <c r="BL128" i="69"/>
  <c r="AY128" i="69"/>
  <c r="BU105" i="69"/>
  <c r="BR105" i="69"/>
  <c r="BL105" i="69"/>
  <c r="BI105" i="69"/>
  <c r="CD104" i="69"/>
  <c r="CC104" i="69"/>
  <c r="CE104" i="69"/>
  <c r="CG104" i="69" s="1"/>
  <c r="BY104" i="69"/>
  <c r="CB104" i="69" s="1"/>
  <c r="BT104" i="69"/>
  <c r="BV104" i="69"/>
  <c r="BS104" i="69"/>
  <c r="BO104" i="69"/>
  <c r="BK104" i="69"/>
  <c r="BL104" i="69" s="1"/>
  <c r="BI104" i="69"/>
  <c r="BU103" i="69"/>
  <c r="BR103" i="69"/>
  <c r="BL103" i="69"/>
  <c r="BI103" i="69"/>
  <c r="CD102" i="69"/>
  <c r="CC102" i="69"/>
  <c r="CE102" i="69"/>
  <c r="CG102" i="69" s="1"/>
  <c r="BY102" i="69"/>
  <c r="CB102" i="69" s="1"/>
  <c r="BT102" i="69"/>
  <c r="BV102" i="69"/>
  <c r="BS102" i="69"/>
  <c r="BO102" i="69"/>
  <c r="BK102" i="69"/>
  <c r="BJ102" i="69"/>
  <c r="BI102" i="69" s="1"/>
  <c r="BU100" i="69"/>
  <c r="BU99" i="69" s="1"/>
  <c r="BR100" i="69"/>
  <c r="BR99" i="69" s="1"/>
  <c r="BL100" i="69"/>
  <c r="BI100" i="69"/>
  <c r="BI99" i="69" s="1"/>
  <c r="AY100" i="69"/>
  <c r="AY99" i="69" s="1"/>
  <c r="CD99" i="69"/>
  <c r="CC99" i="69"/>
  <c r="CE99" i="69"/>
  <c r="CG99" i="69" s="1"/>
  <c r="BY99" i="69"/>
  <c r="CB99" i="69" s="1"/>
  <c r="BT99" i="69"/>
  <c r="BV99" i="69"/>
  <c r="BS99" i="69"/>
  <c r="BO99" i="69"/>
  <c r="BK99" i="69"/>
  <c r="BJ99" i="69"/>
  <c r="BH99" i="69"/>
  <c r="BG99" i="69"/>
  <c r="CA99" i="69" s="1"/>
  <c r="BF99" i="69"/>
  <c r="BE99" i="69"/>
  <c r="BD99" i="69"/>
  <c r="BC99" i="69"/>
  <c r="BB99" i="69"/>
  <c r="AV99" i="69"/>
  <c r="AU99" i="69"/>
  <c r="AR99" i="69"/>
  <c r="AQ99" i="69"/>
  <c r="AP99" i="69"/>
  <c r="AO99" i="69"/>
  <c r="AN99" i="69"/>
  <c r="BU98" i="69"/>
  <c r="BU97" i="69" s="1"/>
  <c r="BR98" i="69"/>
  <c r="BR97" i="69" s="1"/>
  <c r="BL98" i="69"/>
  <c r="BI98" i="69"/>
  <c r="BI97" i="69" s="1"/>
  <c r="AY98" i="69"/>
  <c r="AY97" i="69" s="1"/>
  <c r="CD97" i="69"/>
  <c r="CC97" i="69"/>
  <c r="CE97" i="69"/>
  <c r="BY97" i="69"/>
  <c r="CB97" i="69" s="1"/>
  <c r="BT97" i="69"/>
  <c r="BV97" i="69"/>
  <c r="BS97" i="69"/>
  <c r="BO97" i="69"/>
  <c r="BK97" i="69"/>
  <c r="BJ97" i="69"/>
  <c r="BH97" i="69"/>
  <c r="BG97" i="69"/>
  <c r="CA97" i="69" s="1"/>
  <c r="BF97" i="69"/>
  <c r="BE97" i="69"/>
  <c r="BD97" i="69"/>
  <c r="BC97" i="69"/>
  <c r="BB97" i="69"/>
  <c r="AV97" i="69"/>
  <c r="AR97" i="69"/>
  <c r="BU94" i="69"/>
  <c r="BU93" i="69"/>
  <c r="BU92" i="69"/>
  <c r="BU91" i="69"/>
  <c r="BR91" i="69"/>
  <c r="BR90" i="69" s="1"/>
  <c r="BL91" i="69"/>
  <c r="BI91" i="69"/>
  <c r="BI90" i="69" s="1"/>
  <c r="AY91" i="69"/>
  <c r="AY90" i="69" s="1"/>
  <c r="BY90" i="69"/>
  <c r="BT90" i="69"/>
  <c r="BV90" i="69"/>
  <c r="BS90" i="69"/>
  <c r="BO90" i="69"/>
  <c r="BK90" i="69"/>
  <c r="BJ90" i="69"/>
  <c r="BH90" i="69"/>
  <c r="BG90" i="69"/>
  <c r="BF90" i="69"/>
  <c r="BE90" i="69"/>
  <c r="BD90" i="69"/>
  <c r="BC90" i="69"/>
  <c r="BB90" i="69"/>
  <c r="AV90" i="69"/>
  <c r="AR90" i="69"/>
  <c r="BU88" i="69"/>
  <c r="BU87" i="69" s="1"/>
  <c r="BU86" i="69" s="1"/>
  <c r="BR88" i="69"/>
  <c r="BR87" i="69" s="1"/>
  <c r="BR86" i="69" s="1"/>
  <c r="BL88" i="69"/>
  <c r="BI88" i="69"/>
  <c r="BI87" i="69" s="1"/>
  <c r="BI86" i="69" s="1"/>
  <c r="CD87" i="69"/>
  <c r="CD86" i="69" s="1"/>
  <c r="CC87" i="69"/>
  <c r="CE87" i="69"/>
  <c r="BY87" i="69"/>
  <c r="CB87" i="69" s="1"/>
  <c r="BT87" i="69"/>
  <c r="BT86" i="69" s="1"/>
  <c r="BV87" i="69"/>
  <c r="BV86" i="69" s="1"/>
  <c r="BS87" i="69"/>
  <c r="BS86" i="69" s="1"/>
  <c r="BO87" i="69"/>
  <c r="BO86" i="69" s="1"/>
  <c r="BK87" i="69"/>
  <c r="BK86" i="69" s="1"/>
  <c r="BJ87" i="69"/>
  <c r="BJ86" i="69" s="1"/>
  <c r="BH87" i="69"/>
  <c r="BH86" i="69" s="1"/>
  <c r="BG87" i="69"/>
  <c r="BF87" i="69"/>
  <c r="BF86" i="69" s="1"/>
  <c r="BE87" i="69"/>
  <c r="BE86" i="69" s="1"/>
  <c r="BC87" i="69"/>
  <c r="BC86" i="69" s="1"/>
  <c r="BB87" i="69"/>
  <c r="BB86" i="69" s="1"/>
  <c r="AV87" i="69"/>
  <c r="AV86" i="69" s="1"/>
  <c r="AR87" i="69"/>
  <c r="AR86" i="69" s="1"/>
  <c r="BA85" i="69"/>
  <c r="AZ85" i="69"/>
  <c r="AX85" i="69"/>
  <c r="AX83" i="69" s="1"/>
  <c r="AW85" i="69"/>
  <c r="AW83" i="69" s="1"/>
  <c r="AU85" i="69"/>
  <c r="AU83" i="69" s="1"/>
  <c r="AT85" i="69"/>
  <c r="AT83" i="69" s="1"/>
  <c r="AS85" i="69"/>
  <c r="AS83" i="69" s="1"/>
  <c r="AQ85" i="69"/>
  <c r="AQ83" i="69" s="1"/>
  <c r="AP85" i="69"/>
  <c r="AP83" i="69" s="1"/>
  <c r="AO85" i="69"/>
  <c r="AO83" i="69" s="1"/>
  <c r="AN85" i="69"/>
  <c r="AN83" i="69" s="1"/>
  <c r="BI84" i="69"/>
  <c r="AY84" i="69"/>
  <c r="BU82" i="69"/>
  <c r="BR82" i="69"/>
  <c r="BL82" i="69"/>
  <c r="BI82" i="69"/>
  <c r="BU81" i="69"/>
  <c r="BU80" i="69" s="1"/>
  <c r="BU79" i="69" s="1"/>
  <c r="BU78" i="69" s="1"/>
  <c r="BU76" i="69" s="1"/>
  <c r="BR81" i="69"/>
  <c r="BR80" i="69" s="1"/>
  <c r="BR79" i="69" s="1"/>
  <c r="BR78" i="69" s="1"/>
  <c r="BR76" i="69" s="1"/>
  <c r="BL81" i="69"/>
  <c r="BI81" i="69"/>
  <c r="BI80" i="69" s="1"/>
  <c r="BI79" i="69" s="1"/>
  <c r="BI78" i="69" s="1"/>
  <c r="BI76" i="69" s="1"/>
  <c r="AY81" i="69"/>
  <c r="AY80" i="69" s="1"/>
  <c r="AY79" i="69" s="1"/>
  <c r="AY78" i="69" s="1"/>
  <c r="AY76" i="69" s="1"/>
  <c r="CD80" i="69"/>
  <c r="CC80" i="69"/>
  <c r="CE80" i="69"/>
  <c r="BY80" i="69"/>
  <c r="CB80" i="69" s="1"/>
  <c r="BT80" i="69"/>
  <c r="BT79" i="69" s="1"/>
  <c r="BT78" i="69" s="1"/>
  <c r="BV80" i="69"/>
  <c r="BV79" i="69" s="1"/>
  <c r="BV78" i="69" s="1"/>
  <c r="BV77" i="69" s="1"/>
  <c r="BS80" i="69"/>
  <c r="BS79" i="69" s="1"/>
  <c r="BS78" i="69" s="1"/>
  <c r="BO80" i="69"/>
  <c r="BO79" i="69" s="1"/>
  <c r="BO78" i="69" s="1"/>
  <c r="BO76" i="69" s="1"/>
  <c r="BK80" i="69"/>
  <c r="BK79" i="69" s="1"/>
  <c r="BK78" i="69" s="1"/>
  <c r="BK76" i="69" s="1"/>
  <c r="BJ80" i="69"/>
  <c r="BJ79" i="69" s="1"/>
  <c r="BJ78" i="69" s="1"/>
  <c r="BJ76" i="69" s="1"/>
  <c r="BH80" i="69"/>
  <c r="BH79" i="69" s="1"/>
  <c r="BH78" i="69" s="1"/>
  <c r="BH76" i="69" s="1"/>
  <c r="BG80" i="69"/>
  <c r="CA80" i="69" s="1"/>
  <c r="BF80" i="69"/>
  <c r="BF79" i="69" s="1"/>
  <c r="BF78" i="69" s="1"/>
  <c r="BF76" i="69" s="1"/>
  <c r="BE80" i="69"/>
  <c r="BE79" i="69" s="1"/>
  <c r="BE78" i="69" s="1"/>
  <c r="BE76" i="69" s="1"/>
  <c r="BD80" i="69"/>
  <c r="BD79" i="69" s="1"/>
  <c r="BD78" i="69" s="1"/>
  <c r="BD76" i="69" s="1"/>
  <c r="BC80" i="69"/>
  <c r="BC79" i="69" s="1"/>
  <c r="BC78" i="69" s="1"/>
  <c r="BC76" i="69" s="1"/>
  <c r="BB80" i="69"/>
  <c r="BB79" i="69" s="1"/>
  <c r="BB78" i="69" s="1"/>
  <c r="BB76" i="69" s="1"/>
  <c r="AV80" i="69"/>
  <c r="AV79" i="69" s="1"/>
  <c r="AV78" i="69" s="1"/>
  <c r="AV76" i="69" s="1"/>
  <c r="AU80" i="69"/>
  <c r="AU79" i="69" s="1"/>
  <c r="AU78" i="69" s="1"/>
  <c r="AU76" i="69" s="1"/>
  <c r="AT80" i="69"/>
  <c r="AT79" i="69" s="1"/>
  <c r="AT78" i="69" s="1"/>
  <c r="AT76" i="69" s="1"/>
  <c r="AS80" i="69"/>
  <c r="AS79" i="69" s="1"/>
  <c r="AS78" i="69" s="1"/>
  <c r="AS76" i="69" s="1"/>
  <c r="AR80" i="69"/>
  <c r="AR79" i="69" s="1"/>
  <c r="AR78" i="69" s="1"/>
  <c r="AR76" i="69" s="1"/>
  <c r="AQ80" i="69"/>
  <c r="AQ79" i="69" s="1"/>
  <c r="AQ78" i="69" s="1"/>
  <c r="AQ76" i="69" s="1"/>
  <c r="AP80" i="69"/>
  <c r="AP79" i="69" s="1"/>
  <c r="AP78" i="69" s="1"/>
  <c r="AP76" i="69" s="1"/>
  <c r="AO80" i="69"/>
  <c r="AO79" i="69" s="1"/>
  <c r="AO78" i="69" s="1"/>
  <c r="AO76" i="69" s="1"/>
  <c r="AN80" i="69"/>
  <c r="AN79" i="69" s="1"/>
  <c r="AN78" i="69" s="1"/>
  <c r="AN76" i="69" s="1"/>
  <c r="CD78" i="69"/>
  <c r="CC78" i="69"/>
  <c r="CC76" i="69" s="1"/>
  <c r="AX78" i="69"/>
  <c r="AX76" i="69" s="1"/>
  <c r="AW78" i="69"/>
  <c r="AW76" i="69" s="1"/>
  <c r="BL77" i="69"/>
  <c r="BI77" i="69"/>
  <c r="AY77" i="69"/>
  <c r="BU71" i="69"/>
  <c r="BU70" i="69" s="1"/>
  <c r="BU69" i="69" s="1"/>
  <c r="BU68" i="69" s="1"/>
  <c r="BU67" i="69" s="1"/>
  <c r="BR71" i="69"/>
  <c r="BR70" i="69" s="1"/>
  <c r="BR69" i="69" s="1"/>
  <c r="BR68" i="69" s="1"/>
  <c r="BL71" i="69"/>
  <c r="CD70" i="69"/>
  <c r="CC70" i="69"/>
  <c r="CE70" i="69"/>
  <c r="BY70" i="69"/>
  <c r="CB70" i="69" s="1"/>
  <c r="BT70" i="69"/>
  <c r="BT69" i="69" s="1"/>
  <c r="BT68" i="69" s="1"/>
  <c r="BT66" i="69" s="1"/>
  <c r="BV70" i="69"/>
  <c r="BV69" i="69" s="1"/>
  <c r="BV68" i="69" s="1"/>
  <c r="BV66" i="69" s="1"/>
  <c r="BS70" i="69"/>
  <c r="BS69" i="69" s="1"/>
  <c r="BS68" i="69" s="1"/>
  <c r="BS66" i="69" s="1"/>
  <c r="BO70" i="69"/>
  <c r="BO69" i="69" s="1"/>
  <c r="BO68" i="69" s="1"/>
  <c r="BO66" i="69" s="1"/>
  <c r="BK70" i="69"/>
  <c r="BK69" i="69" s="1"/>
  <c r="BJ70" i="69"/>
  <c r="BJ69" i="69" s="1"/>
  <c r="BJ68" i="69" s="1"/>
  <c r="BJ66" i="69" s="1"/>
  <c r="BH70" i="69"/>
  <c r="BH69" i="69" s="1"/>
  <c r="BH68" i="69" s="1"/>
  <c r="BH67" i="69" s="1"/>
  <c r="BG70" i="69"/>
  <c r="CD68" i="69"/>
  <c r="CD66" i="69" s="1"/>
  <c r="CC68" i="69"/>
  <c r="CC66" i="69" s="1"/>
  <c r="BI66" i="69"/>
  <c r="BF66" i="69"/>
  <c r="BE66" i="69"/>
  <c r="BD66" i="69"/>
  <c r="BC66" i="69"/>
  <c r="BB66" i="69"/>
  <c r="AY66" i="69"/>
  <c r="AX66" i="69"/>
  <c r="AW66" i="69"/>
  <c r="AV66" i="69"/>
  <c r="AU66" i="69"/>
  <c r="AT66" i="69"/>
  <c r="AS66" i="69"/>
  <c r="AR66" i="69"/>
  <c r="AQ66" i="69"/>
  <c r="AP66" i="69"/>
  <c r="AO66" i="69"/>
  <c r="AN66" i="69"/>
  <c r="BU65" i="69"/>
  <c r="BI65" i="69"/>
  <c r="BU64" i="69"/>
  <c r="BI64" i="69"/>
  <c r="BU63" i="69"/>
  <c r="BR63" i="69"/>
  <c r="BL63" i="69"/>
  <c r="BI63" i="69"/>
  <c r="BU62" i="69"/>
  <c r="BR62" i="69"/>
  <c r="BL62" i="69"/>
  <c r="BI62" i="69"/>
  <c r="AY62" i="69"/>
  <c r="BR61" i="69"/>
  <c r="BL61" i="69"/>
  <c r="BI61" i="69"/>
  <c r="AY61" i="69"/>
  <c r="BU59" i="69"/>
  <c r="BR59" i="69"/>
  <c r="BL59" i="69"/>
  <c r="BI59" i="69"/>
  <c r="AY59" i="69"/>
  <c r="BU58" i="69"/>
  <c r="BR58" i="69"/>
  <c r="BL58" i="69"/>
  <c r="BI58" i="69"/>
  <c r="AY58" i="69"/>
  <c r="CD57" i="69"/>
  <c r="CC57" i="69"/>
  <c r="CE57" i="69"/>
  <c r="CG57" i="69" s="1"/>
  <c r="BV57" i="69"/>
  <c r="BS57" i="69"/>
  <c r="BK57" i="69"/>
  <c r="BL57" i="69" s="1"/>
  <c r="BF57" i="69"/>
  <c r="BE57" i="69"/>
  <c r="BD57" i="69"/>
  <c r="BC57" i="69"/>
  <c r="BB57" i="69"/>
  <c r="AV57" i="69"/>
  <c r="AU57" i="69"/>
  <c r="AT57" i="69"/>
  <c r="AS57" i="69"/>
  <c r="AR57" i="69"/>
  <c r="AQ57" i="69"/>
  <c r="AP57" i="69"/>
  <c r="AO57" i="69"/>
  <c r="AN57" i="69"/>
  <c r="BL56" i="69"/>
  <c r="BU55" i="69"/>
  <c r="BR55" i="69"/>
  <c r="BL55" i="69"/>
  <c r="BI55" i="69"/>
  <c r="AY55" i="69"/>
  <c r="AY53" i="69" s="1"/>
  <c r="BU54" i="69"/>
  <c r="BR54" i="69"/>
  <c r="BL54" i="69"/>
  <c r="BI54" i="69"/>
  <c r="CD53" i="69"/>
  <c r="CC53" i="69"/>
  <c r="BY53" i="69"/>
  <c r="CB53" i="69" s="1"/>
  <c r="BT53" i="69"/>
  <c r="BV53" i="69"/>
  <c r="BS53" i="69"/>
  <c r="BO53" i="69"/>
  <c r="BK53" i="69"/>
  <c r="BJ53" i="69"/>
  <c r="BH53" i="69"/>
  <c r="BG53" i="69"/>
  <c r="CA53" i="69" s="1"/>
  <c r="BF53" i="69"/>
  <c r="BE53" i="69"/>
  <c r="BD53" i="69"/>
  <c r="BC53" i="69"/>
  <c r="BB53" i="69"/>
  <c r="AV53" i="69"/>
  <c r="AU53" i="69"/>
  <c r="AT53" i="69"/>
  <c r="AS53" i="69"/>
  <c r="AR53" i="69"/>
  <c r="AQ53" i="69"/>
  <c r="AP53" i="69"/>
  <c r="AO53" i="69"/>
  <c r="AN53" i="69"/>
  <c r="BL52" i="69"/>
  <c r="BL51" i="69"/>
  <c r="CD50" i="69"/>
  <c r="CC50" i="69"/>
  <c r="CE50" i="69"/>
  <c r="CG50" i="69" s="1"/>
  <c r="BY50" i="69"/>
  <c r="CB50" i="69" s="1"/>
  <c r="BT50" i="69"/>
  <c r="BV50" i="69"/>
  <c r="BU50" i="69"/>
  <c r="BS50" i="69"/>
  <c r="BR50" i="69"/>
  <c r="BO50" i="69"/>
  <c r="BK50" i="69"/>
  <c r="BJ50" i="69"/>
  <c r="BI50" i="69"/>
  <c r="BH50" i="69"/>
  <c r="BG50" i="69"/>
  <c r="CA50" i="69" s="1"/>
  <c r="BF50" i="69"/>
  <c r="BE50" i="69"/>
  <c r="BD50" i="69"/>
  <c r="BC50" i="69"/>
  <c r="BB50" i="69"/>
  <c r="AY50" i="69"/>
  <c r="AV50" i="69"/>
  <c r="AU50" i="69"/>
  <c r="AT50" i="69"/>
  <c r="AS50" i="69"/>
  <c r="AR50" i="69"/>
  <c r="AQ50" i="69"/>
  <c r="AP50" i="69"/>
  <c r="AO50" i="69"/>
  <c r="AN50" i="69"/>
  <c r="CD48" i="69"/>
  <c r="CC48" i="69"/>
  <c r="CD47" i="69"/>
  <c r="CC47" i="69"/>
  <c r="CD46" i="69"/>
  <c r="CC46" i="69"/>
  <c r="AX46" i="69"/>
  <c r="AW46" i="69"/>
  <c r="BU45" i="69"/>
  <c r="BU44" i="69" s="1"/>
  <c r="BU43" i="69" s="1"/>
  <c r="BR45" i="69"/>
  <c r="BR44" i="69" s="1"/>
  <c r="BR43" i="69" s="1"/>
  <c r="BL45" i="69"/>
  <c r="BI45" i="69"/>
  <c r="BI44" i="69" s="1"/>
  <c r="BI43" i="69" s="1"/>
  <c r="AZ45" i="69"/>
  <c r="AZ44" i="69" s="1"/>
  <c r="AZ43" i="69" s="1"/>
  <c r="AY45" i="69"/>
  <c r="AY44" i="69" s="1"/>
  <c r="AY43" i="69" s="1"/>
  <c r="AT45" i="69"/>
  <c r="AS45" i="69"/>
  <c r="AF45" i="69"/>
  <c r="AF44" i="69" s="1"/>
  <c r="AF43" i="69" s="1"/>
  <c r="AE45" i="69"/>
  <c r="X45" i="69"/>
  <c r="X44" i="69" s="1"/>
  <c r="X43" i="69" s="1"/>
  <c r="W45" i="69"/>
  <c r="CD44" i="69"/>
  <c r="CC44" i="69"/>
  <c r="CE44" i="69"/>
  <c r="BY44" i="69"/>
  <c r="CB44" i="69" s="1"/>
  <c r="BT44" i="69"/>
  <c r="BT43" i="69" s="1"/>
  <c r="BV44" i="69"/>
  <c r="BV43" i="69" s="1"/>
  <c r="BS44" i="69"/>
  <c r="BS43" i="69" s="1"/>
  <c r="BO44" i="69"/>
  <c r="BO43" i="69" s="1"/>
  <c r="BK44" i="69"/>
  <c r="BJ44" i="69"/>
  <c r="BJ43" i="69" s="1"/>
  <c r="BH44" i="69"/>
  <c r="BH43" i="69" s="1"/>
  <c r="BG44" i="69"/>
  <c r="BF44" i="69"/>
  <c r="BF43" i="69" s="1"/>
  <c r="BE44" i="69"/>
  <c r="BE43" i="69" s="1"/>
  <c r="BD44" i="69"/>
  <c r="BD43" i="69" s="1"/>
  <c r="BC44" i="69"/>
  <c r="BC43" i="69" s="1"/>
  <c r="BB44" i="69"/>
  <c r="BB43" i="69" s="1"/>
  <c r="BA44" i="69"/>
  <c r="BA43" i="69" s="1"/>
  <c r="AV44" i="69"/>
  <c r="AV43" i="69" s="1"/>
  <c r="AU44" i="69"/>
  <c r="AU43" i="69" s="1"/>
  <c r="AR44" i="69"/>
  <c r="AR43" i="69" s="1"/>
  <c r="AQ44" i="69"/>
  <c r="AQ43" i="69" s="1"/>
  <c r="AP44" i="69"/>
  <c r="AP43" i="69" s="1"/>
  <c r="AO44" i="69"/>
  <c r="AO43" i="69" s="1"/>
  <c r="AN44" i="69"/>
  <c r="AN43" i="69" s="1"/>
  <c r="AM44" i="69"/>
  <c r="AM43" i="69" s="1"/>
  <c r="AL44" i="69"/>
  <c r="AL43" i="69" s="1"/>
  <c r="AK44" i="69"/>
  <c r="AK43" i="69" s="1"/>
  <c r="AJ44" i="69"/>
  <c r="AJ43" i="69" s="1"/>
  <c r="AG44" i="69"/>
  <c r="AA43" i="69" s="1"/>
  <c r="AD44" i="69"/>
  <c r="AD43" i="69" s="1"/>
  <c r="AC44" i="69"/>
  <c r="AC43" i="69" s="1"/>
  <c r="AB44" i="69"/>
  <c r="AB43" i="69" s="1"/>
  <c r="AA44" i="69"/>
  <c r="Z44" i="69"/>
  <c r="Z43" i="69" s="1"/>
  <c r="Y44" i="69"/>
  <c r="Y43" i="69" s="1"/>
  <c r="V44" i="69"/>
  <c r="V43" i="69" s="1"/>
  <c r="U44" i="69"/>
  <c r="U43" i="69" s="1"/>
  <c r="T44" i="69"/>
  <c r="T43" i="69" s="1"/>
  <c r="S44" i="69"/>
  <c r="S43" i="69" s="1"/>
  <c r="R44" i="69"/>
  <c r="R43" i="69" s="1"/>
  <c r="Q44" i="69"/>
  <c r="Q43" i="69" s="1"/>
  <c r="P44" i="69"/>
  <c r="P43" i="69" s="1"/>
  <c r="BU42" i="69"/>
  <c r="BR42" i="69"/>
  <c r="BL42" i="69"/>
  <c r="BI42" i="69"/>
  <c r="AZ42" i="69"/>
  <c r="AY42" i="69"/>
  <c r="AT42" i="69"/>
  <c r="AS42" i="69"/>
  <c r="AF42" i="69"/>
  <c r="AE42" i="69"/>
  <c r="X42" i="69"/>
  <c r="W42" i="69"/>
  <c r="BU41" i="69"/>
  <c r="BR41" i="69"/>
  <c r="BL41" i="69"/>
  <c r="BI41" i="69"/>
  <c r="AZ41" i="69"/>
  <c r="AY41" i="69"/>
  <c r="AT41" i="69"/>
  <c r="AS41" i="69"/>
  <c r="AF41" i="69"/>
  <c r="AE41" i="69"/>
  <c r="X41" i="69"/>
  <c r="W41" i="69"/>
  <c r="BU40" i="69"/>
  <c r="BR40" i="69"/>
  <c r="BL40" i="69"/>
  <c r="BI40" i="69"/>
  <c r="AZ40" i="69"/>
  <c r="AY40" i="69"/>
  <c r="AT40" i="69"/>
  <c r="AS40" i="69"/>
  <c r="AF40" i="69"/>
  <c r="BU39" i="69"/>
  <c r="BR39" i="69"/>
  <c r="BL39" i="69"/>
  <c r="BI39" i="69"/>
  <c r="AZ39" i="69"/>
  <c r="AY39" i="69"/>
  <c r="AT39" i="69"/>
  <c r="AS39" i="69"/>
  <c r="AF39" i="69"/>
  <c r="AE39" i="69"/>
  <c r="X39" i="69"/>
  <c r="BU38" i="69"/>
  <c r="BR38" i="69"/>
  <c r="BL38" i="69"/>
  <c r="BI38" i="69"/>
  <c r="AZ38" i="69"/>
  <c r="AY38" i="69"/>
  <c r="AT38" i="69"/>
  <c r="AS38" i="69"/>
  <c r="AF38" i="69"/>
  <c r="AE38" i="69"/>
  <c r="X38" i="69"/>
  <c r="W38" i="69"/>
  <c r="CD37" i="69"/>
  <c r="CC37" i="69"/>
  <c r="CE37" i="69"/>
  <c r="CG37" i="69" s="1"/>
  <c r="BY37" i="69"/>
  <c r="CB37" i="69" s="1"/>
  <c r="BT37" i="69"/>
  <c r="BV37" i="69"/>
  <c r="BS37" i="69"/>
  <c r="BO37" i="69"/>
  <c r="BK37" i="69"/>
  <c r="BJ37" i="69"/>
  <c r="BH37" i="69"/>
  <c r="BG37" i="69"/>
  <c r="CA37" i="69" s="1"/>
  <c r="BF37" i="69"/>
  <c r="BE37" i="69"/>
  <c r="BD37" i="69"/>
  <c r="BC37" i="69"/>
  <c r="BB37" i="69"/>
  <c r="BA37" i="69"/>
  <c r="AV37" i="69"/>
  <c r="AU37" i="69"/>
  <c r="AR37" i="69"/>
  <c r="AQ37" i="69"/>
  <c r="AP37" i="69"/>
  <c r="AO37" i="69"/>
  <c r="AN37" i="69"/>
  <c r="AM37" i="69"/>
  <c r="AL37" i="69"/>
  <c r="AK37" i="69"/>
  <c r="AJ37" i="69"/>
  <c r="AG37" i="69"/>
  <c r="AD37" i="69"/>
  <c r="AC37" i="69"/>
  <c r="AB37" i="69"/>
  <c r="Z37" i="69"/>
  <c r="Y37" i="69"/>
  <c r="V37" i="69"/>
  <c r="U37" i="69"/>
  <c r="T37" i="69"/>
  <c r="S37" i="69"/>
  <c r="R37" i="69"/>
  <c r="Q37" i="69"/>
  <c r="P37" i="69"/>
  <c r="BU36" i="69"/>
  <c r="BR36" i="69"/>
  <c r="BL36" i="69"/>
  <c r="BI36" i="69"/>
  <c r="AZ36" i="69"/>
  <c r="AY36" i="69"/>
  <c r="AT36" i="69"/>
  <c r="AS36" i="69"/>
  <c r="AF36" i="69"/>
  <c r="AE36" i="69"/>
  <c r="X36" i="69"/>
  <c r="W36" i="69"/>
  <c r="BU35" i="69"/>
  <c r="BR35" i="69"/>
  <c r="BL35" i="69"/>
  <c r="BI35" i="69"/>
  <c r="AZ35" i="69"/>
  <c r="AY35" i="69"/>
  <c r="AT35" i="69"/>
  <c r="AS35" i="69"/>
  <c r="AF35" i="69"/>
  <c r="AE35" i="69"/>
  <c r="X35" i="69"/>
  <c r="W35" i="69"/>
  <c r="BU34" i="69"/>
  <c r="BR34" i="69"/>
  <c r="BL34" i="69"/>
  <c r="BI34" i="69"/>
  <c r="AZ34" i="69"/>
  <c r="AY34" i="69"/>
  <c r="AS34" i="69"/>
  <c r="AF34" i="69"/>
  <c r="AE34" i="69"/>
  <c r="X34" i="69"/>
  <c r="W34" i="69"/>
  <c r="BU33" i="69"/>
  <c r="BR33" i="69"/>
  <c r="BL33" i="69"/>
  <c r="BI33" i="69"/>
  <c r="AZ33" i="69"/>
  <c r="AY33" i="69"/>
  <c r="AT33" i="69"/>
  <c r="AS33" i="69"/>
  <c r="AF33" i="69"/>
  <c r="AE33" i="69"/>
  <c r="X33" i="69"/>
  <c r="BU32" i="69"/>
  <c r="BR32" i="69"/>
  <c r="BL32" i="69"/>
  <c r="BI32" i="69"/>
  <c r="AZ32" i="69"/>
  <c r="AY32" i="69"/>
  <c r="AT32" i="69"/>
  <c r="AS32" i="69"/>
  <c r="AF32" i="69"/>
  <c r="AE32" i="69"/>
  <c r="X32" i="69"/>
  <c r="BU31" i="69"/>
  <c r="BR31" i="69"/>
  <c r="BL31" i="69"/>
  <c r="BI31" i="69"/>
  <c r="AZ31" i="69"/>
  <c r="AY31" i="69"/>
  <c r="AT31" i="69"/>
  <c r="AS31" i="69"/>
  <c r="AF31" i="69"/>
  <c r="AE31" i="69"/>
  <c r="X31" i="69"/>
  <c r="W31" i="69"/>
  <c r="BU30" i="69"/>
  <c r="BR30" i="69"/>
  <c r="BL30" i="69"/>
  <c r="BI30" i="69"/>
  <c r="AZ30" i="69"/>
  <c r="AY30" i="69"/>
  <c r="AF30" i="69"/>
  <c r="AE30" i="69"/>
  <c r="X30" i="69"/>
  <c r="W30" i="69"/>
  <c r="BU29" i="69"/>
  <c r="BR29" i="69"/>
  <c r="BL29" i="69"/>
  <c r="BI29" i="69"/>
  <c r="AZ29" i="69"/>
  <c r="AY29" i="69"/>
  <c r="AT29" i="69"/>
  <c r="AS29" i="69"/>
  <c r="AF29" i="69"/>
  <c r="AE29" i="69"/>
  <c r="X29" i="69"/>
  <c r="W29" i="69"/>
  <c r="BU28" i="69"/>
  <c r="BR28" i="69"/>
  <c r="BL28" i="69"/>
  <c r="BI28" i="69"/>
  <c r="AZ28" i="69"/>
  <c r="AY28" i="69"/>
  <c r="AT28" i="69"/>
  <c r="AS28" i="69"/>
  <c r="AF28" i="69"/>
  <c r="AE28" i="69"/>
  <c r="X28" i="69"/>
  <c r="BU27" i="69"/>
  <c r="BR27" i="69"/>
  <c r="BL27" i="69"/>
  <c r="BI27" i="69"/>
  <c r="AZ27" i="69"/>
  <c r="AY27" i="69"/>
  <c r="AT27" i="69"/>
  <c r="AS27" i="69"/>
  <c r="AF27" i="69"/>
  <c r="AE27" i="69"/>
  <c r="X27" i="69"/>
  <c r="W27" i="69"/>
  <c r="CD26" i="69"/>
  <c r="CC26" i="69"/>
  <c r="CE26" i="69"/>
  <c r="CG26" i="69" s="1"/>
  <c r="BY26" i="69"/>
  <c r="CB26" i="69" s="1"/>
  <c r="BT26" i="69"/>
  <c r="BV26" i="69"/>
  <c r="BS26" i="69"/>
  <c r="BO26" i="69"/>
  <c r="BK26" i="69"/>
  <c r="BJ26" i="69"/>
  <c r="BH26" i="69"/>
  <c r="BG26" i="69"/>
  <c r="CA26" i="69" s="1"/>
  <c r="BF26" i="69"/>
  <c r="BE26" i="69"/>
  <c r="BD26" i="69"/>
  <c r="BC26" i="69"/>
  <c r="BB26" i="69"/>
  <c r="BA26" i="69"/>
  <c r="AV26" i="69"/>
  <c r="AU26" i="69"/>
  <c r="AR26" i="69"/>
  <c r="AQ26" i="69"/>
  <c r="AP26" i="69"/>
  <c r="AO26" i="69"/>
  <c r="AN26" i="69"/>
  <c r="AM26" i="69"/>
  <c r="AL26" i="69"/>
  <c r="AK26" i="69"/>
  <c r="AJ26" i="69"/>
  <c r="AG26" i="69"/>
  <c r="AD26" i="69"/>
  <c r="AC26" i="69"/>
  <c r="AB26" i="69"/>
  <c r="Z26" i="69"/>
  <c r="Y26" i="69"/>
  <c r="V26" i="69"/>
  <c r="U26" i="69"/>
  <c r="T26" i="69"/>
  <c r="S26" i="69"/>
  <c r="R26" i="69"/>
  <c r="Q26" i="69"/>
  <c r="P26" i="69"/>
  <c r="BU25" i="69"/>
  <c r="BR25" i="69"/>
  <c r="BL25" i="69"/>
  <c r="BI25" i="69"/>
  <c r="AZ25" i="69"/>
  <c r="AY25" i="69"/>
  <c r="AT25" i="69"/>
  <c r="AS25" i="69"/>
  <c r="AF25" i="69"/>
  <c r="AE25" i="69"/>
  <c r="X25" i="69"/>
  <c r="W25" i="69"/>
  <c r="BU24" i="69"/>
  <c r="BR24" i="69"/>
  <c r="BL24" i="69"/>
  <c r="BI24" i="69"/>
  <c r="AZ24" i="69"/>
  <c r="AY24" i="69"/>
  <c r="AT24" i="69"/>
  <c r="AS24" i="69"/>
  <c r="AF24" i="69"/>
  <c r="AE24" i="69"/>
  <c r="X24" i="69"/>
  <c r="W24" i="69"/>
  <c r="BU23" i="69"/>
  <c r="BR23" i="69"/>
  <c r="BL23" i="69"/>
  <c r="BI23" i="69"/>
  <c r="AZ23" i="69"/>
  <c r="AY23" i="69"/>
  <c r="AT23" i="69"/>
  <c r="AS23" i="69"/>
  <c r="AF23" i="69"/>
  <c r="AE23" i="69"/>
  <c r="X23" i="69"/>
  <c r="W23" i="69"/>
  <c r="BU22" i="69"/>
  <c r="BR22" i="69"/>
  <c r="BL22" i="69"/>
  <c r="BI22" i="69"/>
  <c r="AZ22" i="69"/>
  <c r="AY22" i="69"/>
  <c r="AT22" i="69"/>
  <c r="AS22" i="69"/>
  <c r="AF22" i="69"/>
  <c r="X22" i="69"/>
  <c r="BU21" i="69"/>
  <c r="BR21" i="69"/>
  <c r="BL21" i="69"/>
  <c r="BI21" i="69"/>
  <c r="AZ21" i="69"/>
  <c r="AY21" i="69"/>
  <c r="AT21" i="69"/>
  <c r="AS21" i="69"/>
  <c r="AF21" i="69"/>
  <c r="AE21" i="69"/>
  <c r="X21" i="69"/>
  <c r="W21" i="69"/>
  <c r="CD20" i="69"/>
  <c r="CC20" i="69"/>
  <c r="CE20" i="69"/>
  <c r="CG20" i="69" s="1"/>
  <c r="BY20" i="69"/>
  <c r="CB20" i="69" s="1"/>
  <c r="BT20" i="69"/>
  <c r="BV20" i="69"/>
  <c r="BS20" i="69"/>
  <c r="BO20" i="69"/>
  <c r="BK20" i="69"/>
  <c r="BJ20" i="69"/>
  <c r="BH20" i="69"/>
  <c r="BG20" i="69"/>
  <c r="CA20" i="69" s="1"/>
  <c r="BF20" i="69"/>
  <c r="BE20" i="69"/>
  <c r="BD20" i="69"/>
  <c r="BC20" i="69"/>
  <c r="BB20" i="69"/>
  <c r="BA20" i="69"/>
  <c r="AV20" i="69"/>
  <c r="AU20" i="69"/>
  <c r="AR20" i="69"/>
  <c r="AQ20" i="69"/>
  <c r="AP20" i="69"/>
  <c r="AO20" i="69"/>
  <c r="AN20" i="69"/>
  <c r="AM20" i="69"/>
  <c r="AL20" i="69"/>
  <c r="AK20" i="69"/>
  <c r="AJ20" i="69"/>
  <c r="AG20" i="69"/>
  <c r="AD20" i="69"/>
  <c r="AC20" i="69"/>
  <c r="AB20" i="69"/>
  <c r="Z20" i="69"/>
  <c r="Y20" i="69"/>
  <c r="V20" i="69"/>
  <c r="U20" i="69"/>
  <c r="T20" i="69"/>
  <c r="S20" i="69"/>
  <c r="R20" i="69"/>
  <c r="Q20" i="69"/>
  <c r="P20" i="69"/>
  <c r="BU19" i="69"/>
  <c r="BR19" i="69"/>
  <c r="BL19" i="69"/>
  <c r="BI19" i="69"/>
  <c r="AZ19" i="69"/>
  <c r="AY19" i="69"/>
  <c r="AT19" i="69"/>
  <c r="AS19" i="69"/>
  <c r="AF19" i="69"/>
  <c r="AE19" i="69"/>
  <c r="X19" i="69"/>
  <c r="W19" i="69"/>
  <c r="BU18" i="69"/>
  <c r="BR18" i="69"/>
  <c r="BL18" i="69"/>
  <c r="BI18" i="69"/>
  <c r="AZ18" i="69"/>
  <c r="AY18" i="69"/>
  <c r="AT18" i="69"/>
  <c r="AS18" i="69"/>
  <c r="AF18" i="69"/>
  <c r="AE18" i="69"/>
  <c r="X18" i="69"/>
  <c r="W18" i="69"/>
  <c r="BU17" i="69"/>
  <c r="BR17" i="69"/>
  <c r="BR16" i="69" s="1"/>
  <c r="BL17" i="69"/>
  <c r="BI17" i="69"/>
  <c r="AZ17" i="69"/>
  <c r="AZ16" i="69" s="1"/>
  <c r="AY17" i="69"/>
  <c r="AY16" i="69" s="1"/>
  <c r="AT17" i="69"/>
  <c r="AS17" i="69"/>
  <c r="AF17" i="69"/>
  <c r="AE17" i="69"/>
  <c r="X17" i="69"/>
  <c r="W17" i="69"/>
  <c r="CD16" i="69"/>
  <c r="CC16" i="69"/>
  <c r="CE16" i="69"/>
  <c r="CG16" i="69" s="1"/>
  <c r="BY16" i="69"/>
  <c r="BT16" i="69"/>
  <c r="BV16" i="69"/>
  <c r="BS16" i="69"/>
  <c r="BO16" i="69"/>
  <c r="BK16" i="69"/>
  <c r="BJ16" i="69"/>
  <c r="BH16" i="69"/>
  <c r="BG16" i="69"/>
  <c r="CA16" i="69" s="1"/>
  <c r="BF16" i="69"/>
  <c r="BE16" i="69"/>
  <c r="BD16" i="69"/>
  <c r="BC16" i="69"/>
  <c r="BB16" i="69"/>
  <c r="BA16" i="69"/>
  <c r="AV16" i="69"/>
  <c r="AU16" i="69"/>
  <c r="AR16" i="69"/>
  <c r="AQ16" i="69"/>
  <c r="AP16" i="69"/>
  <c r="AO16" i="69"/>
  <c r="AN16" i="69"/>
  <c r="AM16" i="69"/>
  <c r="AL16" i="69"/>
  <c r="AK16" i="69"/>
  <c r="AJ16" i="69"/>
  <c r="AG16" i="69"/>
  <c r="AD16" i="69"/>
  <c r="AC16" i="69"/>
  <c r="AB16" i="69"/>
  <c r="AA16" i="69"/>
  <c r="Z16" i="69"/>
  <c r="Y16" i="69"/>
  <c r="V16" i="69"/>
  <c r="U16" i="69"/>
  <c r="T16" i="69"/>
  <c r="S16" i="69"/>
  <c r="R16" i="69"/>
  <c r="Q16" i="69"/>
  <c r="P16" i="69"/>
  <c r="CD14" i="69"/>
  <c r="CC14" i="69"/>
  <c r="AX14" i="69"/>
  <c r="AX12" i="69" s="1"/>
  <c r="AW14" i="69"/>
  <c r="AW12" i="69" s="1"/>
  <c r="AI14" i="69"/>
  <c r="AH14" i="69"/>
  <c r="AY13" i="69"/>
  <c r="AE12" i="69"/>
  <c r="W12" i="69"/>
  <c r="AE11" i="69"/>
  <c r="W11" i="69"/>
  <c r="AE9" i="69"/>
  <c r="W9" i="69"/>
  <c r="AY137" i="63"/>
  <c r="AY121" i="63"/>
  <c r="AY119" i="63"/>
  <c r="AY112" i="63"/>
  <c r="BB112" i="63" s="1"/>
  <c r="AY107" i="63"/>
  <c r="AY104" i="63"/>
  <c r="AY101" i="63"/>
  <c r="BB101" i="63" s="1"/>
  <c r="AY98" i="63"/>
  <c r="BB98" i="63" s="1"/>
  <c r="AY96" i="63"/>
  <c r="AU40" i="63"/>
  <c r="AU39" i="63" s="1"/>
  <c r="AT40" i="63"/>
  <c r="AU38" i="63"/>
  <c r="AU36" i="63" s="1"/>
  <c r="AJ38" i="63"/>
  <c r="AI38" i="63"/>
  <c r="BD36" i="63"/>
  <c r="BC36" i="63"/>
  <c r="BI36" i="63"/>
  <c r="AX36" i="63"/>
  <c r="AW36" i="63"/>
  <c r="AV36" i="63"/>
  <c r="AS36" i="63"/>
  <c r="AR36" i="63"/>
  <c r="AQ36" i="63"/>
  <c r="AO36" i="63"/>
  <c r="AN36" i="63"/>
  <c r="AM36" i="63"/>
  <c r="AL36" i="63"/>
  <c r="AK36" i="63"/>
  <c r="AJ36" i="63"/>
  <c r="AI36" i="63"/>
  <c r="AU41" i="63"/>
  <c r="AM42" i="63"/>
  <c r="AJ42" i="63"/>
  <c r="AI42" i="63"/>
  <c r="BD41" i="63"/>
  <c r="BC41" i="63"/>
  <c r="BI41" i="63"/>
  <c r="AX41" i="63"/>
  <c r="AW41" i="63"/>
  <c r="AV41" i="63"/>
  <c r="AS41" i="63"/>
  <c r="AR41" i="63"/>
  <c r="AQ41" i="63"/>
  <c r="AO41" i="63"/>
  <c r="AN41" i="63"/>
  <c r="AM41" i="63"/>
  <c r="AL41" i="63"/>
  <c r="AK41" i="63"/>
  <c r="AJ41" i="63"/>
  <c r="AI41" i="63"/>
  <c r="AU49" i="63"/>
  <c r="AU48" i="63" s="1"/>
  <c r="BD48" i="63"/>
  <c r="BC48" i="63"/>
  <c r="BI48" i="63"/>
  <c r="AV48" i="63"/>
  <c r="AS48" i="63"/>
  <c r="AR48" i="63"/>
  <c r="AU46" i="63"/>
  <c r="AM47" i="63"/>
  <c r="AJ47" i="63"/>
  <c r="AI47" i="63"/>
  <c r="BD46" i="63"/>
  <c r="BC46" i="63"/>
  <c r="BI46" i="63"/>
  <c r="AX46" i="63"/>
  <c r="AW46" i="63"/>
  <c r="AV46" i="63"/>
  <c r="AS46" i="63"/>
  <c r="AR46" i="63"/>
  <c r="AQ46" i="63"/>
  <c r="AO46" i="63"/>
  <c r="AN46" i="63"/>
  <c r="AM46" i="63"/>
  <c r="AM38" i="63" s="1"/>
  <c r="AL46" i="63"/>
  <c r="AK46" i="63"/>
  <c r="AJ46" i="63"/>
  <c r="AI46" i="63"/>
  <c r="BI93" i="63"/>
  <c r="BI89" i="63"/>
  <c r="BI84" i="63"/>
  <c r="BI80" i="63"/>
  <c r="BI77" i="63"/>
  <c r="BI72" i="63"/>
  <c r="BI69" i="63"/>
  <c r="BI67" i="63"/>
  <c r="BI34" i="63"/>
  <c r="BI63" i="63"/>
  <c r="BI59" i="63"/>
  <c r="BI55" i="63"/>
  <c r="BI51" i="63"/>
  <c r="BI43" i="63"/>
  <c r="BI39" i="63"/>
  <c r="AE27" i="63"/>
  <c r="AF27" i="63"/>
  <c r="M28" i="63"/>
  <c r="N28" i="63"/>
  <c r="O28" i="63"/>
  <c r="P28" i="63"/>
  <c r="Q28" i="63"/>
  <c r="R28" i="63"/>
  <c r="S28" i="63"/>
  <c r="U28" i="63"/>
  <c r="V28" i="63"/>
  <c r="W28" i="63"/>
  <c r="X28" i="63"/>
  <c r="Y28" i="63"/>
  <c r="Z28" i="63"/>
  <c r="AA28" i="63"/>
  <c r="AC28" i="63"/>
  <c r="AD28" i="63"/>
  <c r="AG28" i="63"/>
  <c r="AH28" i="63"/>
  <c r="AN29" i="63"/>
  <c r="AO29" i="63"/>
  <c r="AQ29" i="63"/>
  <c r="AR29" i="63"/>
  <c r="AS29" i="63"/>
  <c r="AV29" i="63"/>
  <c r="AW29" i="63"/>
  <c r="AX29" i="63"/>
  <c r="BI29" i="63"/>
  <c r="AT30" i="63"/>
  <c r="AU30" i="63"/>
  <c r="AU29" i="63" s="1"/>
  <c r="AI31" i="63"/>
  <c r="AJ31" i="63"/>
  <c r="AK31" i="63"/>
  <c r="AL31" i="63"/>
  <c r="AM31" i="63"/>
  <c r="AN31" i="63"/>
  <c r="AO31" i="63"/>
  <c r="AQ31" i="63"/>
  <c r="AR31" i="63"/>
  <c r="AS31" i="63"/>
  <c r="AV31" i="63"/>
  <c r="AW31" i="63"/>
  <c r="AX31" i="63"/>
  <c r="AI33" i="63"/>
  <c r="AJ33" i="63"/>
  <c r="AT33" i="63"/>
  <c r="AU33" i="63"/>
  <c r="AU31" i="63" s="1"/>
  <c r="AK39" i="63"/>
  <c r="AL39" i="63"/>
  <c r="AN39" i="63"/>
  <c r="AO39" i="63"/>
  <c r="AQ39" i="63"/>
  <c r="AR39" i="63"/>
  <c r="AS39" i="63"/>
  <c r="AV39" i="63"/>
  <c r="AW39" i="63"/>
  <c r="AX39" i="63"/>
  <c r="BC39" i="63"/>
  <c r="BD39" i="63"/>
  <c r="AI40" i="63"/>
  <c r="AJ40" i="63"/>
  <c r="AN43" i="63"/>
  <c r="AO43" i="63"/>
  <c r="AQ43" i="63"/>
  <c r="AR43" i="63"/>
  <c r="AS43" i="63"/>
  <c r="AU43" i="63"/>
  <c r="AV43" i="63"/>
  <c r="AW43" i="63"/>
  <c r="AX43" i="63"/>
  <c r="BC43" i="63"/>
  <c r="BD43" i="63"/>
  <c r="AI44" i="63"/>
  <c r="AI39" i="63" s="1"/>
  <c r="AJ44" i="63"/>
  <c r="AJ39" i="63" s="1"/>
  <c r="AK44" i="63"/>
  <c r="AK43" i="63" s="1"/>
  <c r="AK28" i="63" s="1"/>
  <c r="AL44" i="63"/>
  <c r="AL43" i="63" s="1"/>
  <c r="AL28" i="63" s="1"/>
  <c r="AM44" i="63"/>
  <c r="AM40" i="63" s="1"/>
  <c r="AT44" i="63"/>
  <c r="AT45" i="63"/>
  <c r="M51" i="63"/>
  <c r="M50" i="63" s="1"/>
  <c r="N51" i="63"/>
  <c r="N50" i="63" s="1"/>
  <c r="O51" i="63"/>
  <c r="O50" i="63" s="1"/>
  <c r="P51" i="63"/>
  <c r="P50" i="63" s="1"/>
  <c r="Q51" i="63"/>
  <c r="Q50" i="63" s="1"/>
  <c r="R51" i="63"/>
  <c r="R50" i="63" s="1"/>
  <c r="S51" i="63"/>
  <c r="V51" i="63"/>
  <c r="V50" i="63" s="1"/>
  <c r="W51" i="63"/>
  <c r="W50" i="63" s="1"/>
  <c r="X51" i="63"/>
  <c r="X50" i="63" s="1"/>
  <c r="Y51" i="63"/>
  <c r="Y50" i="63" s="1"/>
  <c r="Z51" i="63"/>
  <c r="AA51" i="63"/>
  <c r="AA50" i="63" s="1"/>
  <c r="AD51" i="63"/>
  <c r="AD50" i="63" s="1"/>
  <c r="AG51" i="63"/>
  <c r="AG50" i="63" s="1"/>
  <c r="AH51" i="63"/>
  <c r="AH50" i="63" s="1"/>
  <c r="AI51" i="63"/>
  <c r="AI50" i="63" s="1"/>
  <c r="AJ51" i="63"/>
  <c r="AJ50" i="63" s="1"/>
  <c r="AK51" i="63"/>
  <c r="AK50" i="63" s="1"/>
  <c r="AL51" i="63"/>
  <c r="AL50" i="63" s="1"/>
  <c r="AM51" i="63"/>
  <c r="AM50" i="63" s="1"/>
  <c r="AN51" i="63"/>
  <c r="AO51" i="63"/>
  <c r="AR51" i="63"/>
  <c r="AS51" i="63"/>
  <c r="AU51" i="63"/>
  <c r="AV51" i="63"/>
  <c r="AW51" i="63"/>
  <c r="AX51" i="63"/>
  <c r="BC51" i="63"/>
  <c r="BD51" i="63"/>
  <c r="T52" i="63"/>
  <c r="AB52" i="63"/>
  <c r="AT52" i="63"/>
  <c r="T53" i="63"/>
  <c r="U53" i="63"/>
  <c r="U51" i="63" s="1"/>
  <c r="U50" i="63" s="1"/>
  <c r="AB53" i="63"/>
  <c r="AC53" i="63"/>
  <c r="AC51" i="63" s="1"/>
  <c r="AC50" i="63" s="1"/>
  <c r="AT53" i="63"/>
  <c r="AT54" i="63"/>
  <c r="M55" i="63"/>
  <c r="N55" i="63"/>
  <c r="O55" i="63"/>
  <c r="P55" i="63"/>
  <c r="Q55" i="63"/>
  <c r="R55" i="63"/>
  <c r="S55" i="63"/>
  <c r="V55" i="63"/>
  <c r="W55" i="63"/>
  <c r="X55" i="63"/>
  <c r="Y55" i="63"/>
  <c r="Z55" i="63"/>
  <c r="AA55" i="63"/>
  <c r="AD55" i="63"/>
  <c r="AG55" i="63"/>
  <c r="AH55" i="63"/>
  <c r="AI55" i="63"/>
  <c r="AJ55" i="63"/>
  <c r="AK55" i="63"/>
  <c r="AL55" i="63"/>
  <c r="AM55" i="63"/>
  <c r="AN55" i="63"/>
  <c r="AO55" i="63"/>
  <c r="AR55" i="63"/>
  <c r="AS55" i="63"/>
  <c r="AU55" i="63"/>
  <c r="AV55" i="63"/>
  <c r="AW55" i="63"/>
  <c r="AX55" i="63"/>
  <c r="BC55" i="63"/>
  <c r="BD55" i="63"/>
  <c r="T56" i="63"/>
  <c r="AB56" i="63"/>
  <c r="AT56" i="63"/>
  <c r="T57" i="63"/>
  <c r="U57" i="63"/>
  <c r="U55" i="63" s="1"/>
  <c r="AB57" i="63"/>
  <c r="AC57" i="63"/>
  <c r="AC55" i="63" s="1"/>
  <c r="AT57" i="63"/>
  <c r="AT58" i="63"/>
  <c r="M59" i="63"/>
  <c r="N59" i="63"/>
  <c r="O59" i="63"/>
  <c r="P59" i="63"/>
  <c r="Q59" i="63"/>
  <c r="R59" i="63"/>
  <c r="S59" i="63"/>
  <c r="V59" i="63"/>
  <c r="W59" i="63"/>
  <c r="X59" i="63"/>
  <c r="Y59" i="63"/>
  <c r="Z59" i="63"/>
  <c r="AA59" i="63"/>
  <c r="AD59" i="63"/>
  <c r="AG59" i="63"/>
  <c r="AH59" i="63"/>
  <c r="AI59" i="63"/>
  <c r="AJ59" i="63"/>
  <c r="AK59" i="63"/>
  <c r="AL59" i="63"/>
  <c r="AM59" i="63"/>
  <c r="AN59" i="63"/>
  <c r="AO59" i="63"/>
  <c r="AR59" i="63"/>
  <c r="AS59" i="63"/>
  <c r="AU59" i="63"/>
  <c r="AV59" i="63"/>
  <c r="AW59" i="63"/>
  <c r="AX59" i="63"/>
  <c r="BC59" i="63"/>
  <c r="BD59" i="63"/>
  <c r="T60" i="63"/>
  <c r="AB60" i="63"/>
  <c r="AT60" i="63"/>
  <c r="T61" i="63"/>
  <c r="U61" i="63"/>
  <c r="U59" i="63" s="1"/>
  <c r="AB61" i="63"/>
  <c r="AC61" i="63"/>
  <c r="AC59" i="63" s="1"/>
  <c r="AT61" i="63"/>
  <c r="AT62" i="63"/>
  <c r="M63" i="63"/>
  <c r="N63" i="63"/>
  <c r="O63" i="63"/>
  <c r="P63" i="63"/>
  <c r="Q63" i="63"/>
  <c r="R63" i="63"/>
  <c r="S63" i="63"/>
  <c r="V63" i="63"/>
  <c r="W63" i="63"/>
  <c r="X63" i="63"/>
  <c r="Y63" i="63"/>
  <c r="Z63" i="63"/>
  <c r="AA63" i="63"/>
  <c r="AD63" i="63"/>
  <c r="AG63" i="63"/>
  <c r="AH63" i="63"/>
  <c r="AI63" i="63"/>
  <c r="AJ63" i="63"/>
  <c r="AK63" i="63"/>
  <c r="AL63" i="63"/>
  <c r="AM63" i="63"/>
  <c r="AN63" i="63"/>
  <c r="AO63" i="63"/>
  <c r="AR63" i="63"/>
  <c r="AS63" i="63"/>
  <c r="AU63" i="63"/>
  <c r="AV63" i="63"/>
  <c r="AW63" i="63"/>
  <c r="AX63" i="63"/>
  <c r="BC63" i="63"/>
  <c r="BD63" i="63"/>
  <c r="T64" i="63"/>
  <c r="AB64" i="63"/>
  <c r="AT64" i="63"/>
  <c r="T65" i="63"/>
  <c r="U65" i="63"/>
  <c r="U63" i="63" s="1"/>
  <c r="AB65" i="63"/>
  <c r="AC65" i="63"/>
  <c r="AC63" i="63" s="1"/>
  <c r="AT65" i="63"/>
  <c r="AT66" i="63"/>
  <c r="AI34" i="63"/>
  <c r="AJ34" i="63"/>
  <c r="AK34" i="63"/>
  <c r="AL34" i="63"/>
  <c r="AM34" i="63"/>
  <c r="AN34" i="63"/>
  <c r="AO34" i="63"/>
  <c r="AQ34" i="63"/>
  <c r="AR34" i="63"/>
  <c r="AS34" i="63"/>
  <c r="AV34" i="63"/>
  <c r="AW34" i="63"/>
  <c r="AX34" i="63"/>
  <c r="BC34" i="63"/>
  <c r="BD34" i="63"/>
  <c r="AI35" i="63"/>
  <c r="AJ35" i="63"/>
  <c r="AM35" i="63"/>
  <c r="AU35" i="63"/>
  <c r="AU34" i="63" s="1"/>
  <c r="AR67" i="63"/>
  <c r="AS67" i="63"/>
  <c r="AV67" i="63"/>
  <c r="BC67" i="63"/>
  <c r="BD67" i="63"/>
  <c r="AU68" i="63"/>
  <c r="AU67" i="63" s="1"/>
  <c r="AR69" i="63"/>
  <c r="AS69" i="63"/>
  <c r="AV69" i="63"/>
  <c r="AU70" i="63"/>
  <c r="AU69" i="63" s="1"/>
  <c r="M72" i="63"/>
  <c r="M71" i="63" s="1"/>
  <c r="N72" i="63"/>
  <c r="N71" i="63" s="1"/>
  <c r="O72" i="63"/>
  <c r="O71" i="63" s="1"/>
  <c r="P72" i="63"/>
  <c r="P71" i="63" s="1"/>
  <c r="Q72" i="63"/>
  <c r="Q71" i="63" s="1"/>
  <c r="R72" i="63"/>
  <c r="R71" i="63" s="1"/>
  <c r="S72" i="63"/>
  <c r="S71" i="63" s="1"/>
  <c r="V72" i="63"/>
  <c r="V71" i="63" s="1"/>
  <c r="W72" i="63"/>
  <c r="W71" i="63" s="1"/>
  <c r="X72" i="63"/>
  <c r="X71" i="63" s="1"/>
  <c r="Y72" i="63"/>
  <c r="Y71" i="63" s="1"/>
  <c r="Z72" i="63"/>
  <c r="Z71" i="63" s="1"/>
  <c r="AA72" i="63"/>
  <c r="AA71" i="63" s="1"/>
  <c r="AD72" i="63"/>
  <c r="AD71" i="63" s="1"/>
  <c r="AG72" i="63"/>
  <c r="AG71" i="63" s="1"/>
  <c r="AH72" i="63"/>
  <c r="AH71" i="63" s="1"/>
  <c r="AI72" i="63"/>
  <c r="AI71" i="63" s="1"/>
  <c r="AJ72" i="63"/>
  <c r="AJ71" i="63" s="1"/>
  <c r="AK72" i="63"/>
  <c r="AK71" i="63" s="1"/>
  <c r="AL72" i="63"/>
  <c r="AL71" i="63" s="1"/>
  <c r="AM72" i="63"/>
  <c r="AM71" i="63" s="1"/>
  <c r="AN72" i="63"/>
  <c r="AO72" i="63"/>
  <c r="AQ72" i="63"/>
  <c r="AR72" i="63"/>
  <c r="AS72" i="63"/>
  <c r="AV72" i="63"/>
  <c r="AW72" i="63"/>
  <c r="AX72" i="63"/>
  <c r="T73" i="63"/>
  <c r="U73" i="63"/>
  <c r="U72" i="63" s="1"/>
  <c r="U71" i="63" s="1"/>
  <c r="AB73" i="63"/>
  <c r="AC73" i="63"/>
  <c r="AC72" i="63" s="1"/>
  <c r="AC71" i="63" s="1"/>
  <c r="AT73" i="63"/>
  <c r="AU73" i="63"/>
  <c r="AU72" i="63" s="1"/>
  <c r="AT74" i="63"/>
  <c r="AT75" i="63"/>
  <c r="AT76" i="63"/>
  <c r="M77" i="63"/>
  <c r="N77" i="63"/>
  <c r="O77" i="63"/>
  <c r="P77" i="63"/>
  <c r="Q77" i="63"/>
  <c r="R77" i="63"/>
  <c r="S77" i="63"/>
  <c r="V77" i="63"/>
  <c r="W77" i="63"/>
  <c r="X77" i="63"/>
  <c r="Y77" i="63"/>
  <c r="Z77" i="63"/>
  <c r="AA77" i="63"/>
  <c r="AD77" i="63"/>
  <c r="AG77" i="63"/>
  <c r="AH77" i="63"/>
  <c r="AI77" i="63"/>
  <c r="AJ77" i="63"/>
  <c r="AK77" i="63"/>
  <c r="AL77" i="63"/>
  <c r="AM77" i="63"/>
  <c r="AN77" i="63"/>
  <c r="AO77" i="63"/>
  <c r="AQ77" i="63"/>
  <c r="AR77" i="63"/>
  <c r="AS77" i="63"/>
  <c r="AU77" i="63"/>
  <c r="AV77" i="63"/>
  <c r="AW77" i="63"/>
  <c r="AX77" i="63"/>
  <c r="BC77" i="63"/>
  <c r="BC71" i="63" s="1"/>
  <c r="BD77" i="63"/>
  <c r="BD71" i="63" s="1"/>
  <c r="T78" i="63"/>
  <c r="U78" i="63"/>
  <c r="U77" i="63" s="1"/>
  <c r="AB78" i="63"/>
  <c r="AC78" i="63"/>
  <c r="AC77" i="63" s="1"/>
  <c r="AT78" i="63"/>
  <c r="M80" i="63"/>
  <c r="N80" i="63"/>
  <c r="O80" i="63"/>
  <c r="P80" i="63"/>
  <c r="Q80" i="63"/>
  <c r="R80" i="63"/>
  <c r="S80" i="63"/>
  <c r="V80" i="63"/>
  <c r="W80" i="63"/>
  <c r="X80" i="63"/>
  <c r="Y80" i="63"/>
  <c r="Z80" i="63"/>
  <c r="AA80" i="63"/>
  <c r="AD80" i="63"/>
  <c r="AG80" i="63"/>
  <c r="AH80" i="63"/>
  <c r="AI80" i="63"/>
  <c r="AJ80" i="63"/>
  <c r="AK80" i="63"/>
  <c r="AL80" i="63"/>
  <c r="AM80" i="63"/>
  <c r="AN80" i="63"/>
  <c r="AO80" i="63"/>
  <c r="AQ80" i="63"/>
  <c r="AR80" i="63"/>
  <c r="AS80" i="63"/>
  <c r="AV80" i="63"/>
  <c r="AW80" i="63"/>
  <c r="AX80" i="63"/>
  <c r="BC80" i="63"/>
  <c r="BD80" i="63"/>
  <c r="T81" i="63"/>
  <c r="AB81" i="63"/>
  <c r="AT81" i="63"/>
  <c r="AU81" i="63"/>
  <c r="T82" i="63"/>
  <c r="AB82" i="63"/>
  <c r="AT82" i="63"/>
  <c r="AU82" i="63"/>
  <c r="T83" i="63"/>
  <c r="U83" i="63"/>
  <c r="U80" i="63" s="1"/>
  <c r="AB83" i="63"/>
  <c r="AC83" i="63"/>
  <c r="AC80" i="63" s="1"/>
  <c r="AT83" i="63"/>
  <c r="AU83" i="63"/>
  <c r="AU80" i="63" s="1"/>
  <c r="M84" i="63"/>
  <c r="N84" i="63"/>
  <c r="O84" i="63"/>
  <c r="P84" i="63"/>
  <c r="Q84" i="63"/>
  <c r="R84" i="63"/>
  <c r="S84" i="63"/>
  <c r="V84" i="63"/>
  <c r="W84" i="63"/>
  <c r="X84" i="63"/>
  <c r="Z84" i="63"/>
  <c r="AA84" i="63"/>
  <c r="AD84" i="63"/>
  <c r="AG84" i="63"/>
  <c r="AH84" i="63"/>
  <c r="AI84" i="63"/>
  <c r="AJ84" i="63"/>
  <c r="AK84" i="63"/>
  <c r="AL84" i="63"/>
  <c r="AM84" i="63"/>
  <c r="AN84" i="63"/>
  <c r="AO84" i="63"/>
  <c r="AQ84" i="63"/>
  <c r="AR84" i="63"/>
  <c r="AS84" i="63"/>
  <c r="AV84" i="63"/>
  <c r="AW84" i="63"/>
  <c r="AX84" i="63"/>
  <c r="BC84" i="63"/>
  <c r="BD84" i="63"/>
  <c r="U85" i="63"/>
  <c r="U84" i="63" s="1"/>
  <c r="AC85" i="63"/>
  <c r="AC84" i="63" s="1"/>
  <c r="AT85" i="63"/>
  <c r="AU85" i="63"/>
  <c r="AU84" i="63" s="1"/>
  <c r="T86" i="63"/>
  <c r="AB86" i="63"/>
  <c r="AT86" i="63"/>
  <c r="AU86" i="63"/>
  <c r="T87" i="63"/>
  <c r="AB87" i="63"/>
  <c r="AT87" i="63"/>
  <c r="AU87" i="63"/>
  <c r="T88" i="63"/>
  <c r="AB88" i="63"/>
  <c r="AT88" i="63"/>
  <c r="AU88" i="63"/>
  <c r="M89" i="63"/>
  <c r="N89" i="63"/>
  <c r="O89" i="63"/>
  <c r="P89" i="63"/>
  <c r="Q89" i="63"/>
  <c r="R89" i="63"/>
  <c r="S89" i="63"/>
  <c r="V89" i="63"/>
  <c r="W89" i="63"/>
  <c r="X89" i="63"/>
  <c r="Y89" i="63"/>
  <c r="Z89" i="63"/>
  <c r="AA89" i="63"/>
  <c r="AD89" i="63"/>
  <c r="AG89" i="63"/>
  <c r="AH89" i="63"/>
  <c r="AI89" i="63"/>
  <c r="AJ89" i="63"/>
  <c r="AK89" i="63"/>
  <c r="AL89" i="63"/>
  <c r="AM89" i="63"/>
  <c r="AN89" i="63"/>
  <c r="AO89" i="63"/>
  <c r="AQ89" i="63"/>
  <c r="AR89" i="63"/>
  <c r="AS89" i="63"/>
  <c r="AV89" i="63"/>
  <c r="AW89" i="63"/>
  <c r="AX89" i="63"/>
  <c r="BC89" i="63"/>
  <c r="BD89" i="63"/>
  <c r="T90" i="63"/>
  <c r="AB90" i="63"/>
  <c r="AT90" i="63"/>
  <c r="AU90" i="63"/>
  <c r="T91" i="63"/>
  <c r="AB91" i="63"/>
  <c r="AT91" i="63"/>
  <c r="AU91" i="63"/>
  <c r="T92" i="63"/>
  <c r="U92" i="63"/>
  <c r="U89" i="63" s="1"/>
  <c r="AB92" i="63"/>
  <c r="AC92" i="63"/>
  <c r="AC89" i="63" s="1"/>
  <c r="AT92" i="63"/>
  <c r="AU92" i="63"/>
  <c r="AU89" i="63" s="1"/>
  <c r="Y93" i="63"/>
  <c r="Z93" i="63"/>
  <c r="AA93" i="63"/>
  <c r="AD93" i="63"/>
  <c r="AG93" i="63"/>
  <c r="AH93" i="63"/>
  <c r="AI93" i="63"/>
  <c r="AJ93" i="63"/>
  <c r="AK93" i="63"/>
  <c r="AL93" i="63"/>
  <c r="AM93" i="63"/>
  <c r="AN93" i="63"/>
  <c r="AO93" i="63"/>
  <c r="AQ93" i="63"/>
  <c r="AR93" i="63"/>
  <c r="AS93" i="63"/>
  <c r="AV93" i="63"/>
  <c r="AW93" i="63"/>
  <c r="AX93" i="63"/>
  <c r="AT94" i="63"/>
  <c r="AU94" i="63"/>
  <c r="AU93" i="63" s="1"/>
  <c r="AN96" i="63"/>
  <c r="AO96" i="63"/>
  <c r="AQ96" i="63"/>
  <c r="AR96" i="63"/>
  <c r="AS96" i="63"/>
  <c r="AU96" i="63"/>
  <c r="AV96" i="63"/>
  <c r="AW96" i="63"/>
  <c r="AX96" i="63"/>
  <c r="BI96" i="63"/>
  <c r="BC96" i="63"/>
  <c r="BD96" i="63"/>
  <c r="AN98" i="63"/>
  <c r="AO98" i="63"/>
  <c r="AQ98" i="63"/>
  <c r="AR98" i="63"/>
  <c r="AS98" i="63"/>
  <c r="AU98" i="63"/>
  <c r="AV98" i="63"/>
  <c r="AW98" i="63"/>
  <c r="AX98" i="63"/>
  <c r="BI98" i="63"/>
  <c r="BC98" i="63"/>
  <c r="BD98" i="63"/>
  <c r="AT100" i="63"/>
  <c r="AN101" i="63"/>
  <c r="AO101" i="63"/>
  <c r="AQ101" i="63"/>
  <c r="AR101" i="63"/>
  <c r="AS101" i="63"/>
  <c r="AU101" i="63"/>
  <c r="AV101" i="63"/>
  <c r="AW101" i="63"/>
  <c r="AX101" i="63"/>
  <c r="BI101" i="63"/>
  <c r="BC101" i="63"/>
  <c r="BD101" i="63"/>
  <c r="AN104" i="63"/>
  <c r="AO104" i="63"/>
  <c r="AQ104" i="63"/>
  <c r="AR104" i="63"/>
  <c r="AS104" i="63"/>
  <c r="AU104" i="63"/>
  <c r="AV104" i="63"/>
  <c r="AW104" i="63"/>
  <c r="AX104" i="63"/>
  <c r="BI104" i="63"/>
  <c r="BC104" i="63"/>
  <c r="BD104" i="63"/>
  <c r="M106" i="63"/>
  <c r="N106" i="63"/>
  <c r="O106" i="63"/>
  <c r="P106" i="63"/>
  <c r="Q106" i="63"/>
  <c r="R106" i="63"/>
  <c r="S106" i="63"/>
  <c r="U106" i="63"/>
  <c r="V106" i="63"/>
  <c r="W106" i="63"/>
  <c r="X106" i="63"/>
  <c r="Y106" i="63"/>
  <c r="Z106" i="63"/>
  <c r="AA106" i="63"/>
  <c r="AC106" i="63"/>
  <c r="AC93" i="63" s="1"/>
  <c r="AD106" i="63"/>
  <c r="AG106" i="63"/>
  <c r="AH106" i="63"/>
  <c r="AI106" i="63"/>
  <c r="AI95" i="63" s="1"/>
  <c r="AJ106" i="63"/>
  <c r="AJ95" i="63" s="1"/>
  <c r="AK106" i="63"/>
  <c r="AK95" i="63" s="1"/>
  <c r="AL106" i="63"/>
  <c r="AL95" i="63" s="1"/>
  <c r="AM106" i="63"/>
  <c r="AM95" i="63" s="1"/>
  <c r="AN107" i="63"/>
  <c r="AN106" i="63" s="1"/>
  <c r="AO107" i="63"/>
  <c r="AO106" i="63" s="1"/>
  <c r="AQ107" i="63"/>
  <c r="AQ106" i="63" s="1"/>
  <c r="AR107" i="63"/>
  <c r="AR106" i="63" s="1"/>
  <c r="AS107" i="63"/>
  <c r="AS106" i="63" s="1"/>
  <c r="AU107" i="63"/>
  <c r="AU106" i="63" s="1"/>
  <c r="AV107" i="63"/>
  <c r="AV106" i="63" s="1"/>
  <c r="AW107" i="63"/>
  <c r="AW106" i="63" s="1"/>
  <c r="AX107" i="63"/>
  <c r="AX106" i="63" s="1"/>
  <c r="BI107" i="63"/>
  <c r="BO107" i="63" s="1"/>
  <c r="BC107" i="63"/>
  <c r="BC106" i="63" s="1"/>
  <c r="BD107" i="63"/>
  <c r="BD106" i="63" s="1"/>
  <c r="T110" i="63"/>
  <c r="AB110" i="63"/>
  <c r="AT110" i="63"/>
  <c r="M112" i="63"/>
  <c r="N112" i="63"/>
  <c r="O112" i="63"/>
  <c r="P112" i="63"/>
  <c r="Q112" i="63"/>
  <c r="R112" i="63"/>
  <c r="S112" i="63"/>
  <c r="V112" i="63"/>
  <c r="W112" i="63"/>
  <c r="X112" i="63"/>
  <c r="Y112" i="63"/>
  <c r="Z112" i="63"/>
  <c r="AA112" i="63"/>
  <c r="AB112" i="63"/>
  <c r="AD112" i="63"/>
  <c r="AE112" i="63"/>
  <c r="AE111" i="63" s="1"/>
  <c r="AE109" i="63" s="1"/>
  <c r="AF112" i="63"/>
  <c r="AF111" i="63" s="1"/>
  <c r="AF109" i="63" s="1"/>
  <c r="AG112" i="63"/>
  <c r="AH112" i="63"/>
  <c r="AI112" i="63"/>
  <c r="AJ112" i="63"/>
  <c r="AK112" i="63"/>
  <c r="AL112" i="63"/>
  <c r="AM112" i="63"/>
  <c r="AN112" i="63"/>
  <c r="AO112" i="63"/>
  <c r="AQ112" i="63"/>
  <c r="AR112" i="63"/>
  <c r="AS112" i="63"/>
  <c r="AU112" i="63"/>
  <c r="AV112" i="63"/>
  <c r="AW112" i="63"/>
  <c r="AX112" i="63"/>
  <c r="BC112" i="63"/>
  <c r="BD112" i="63"/>
  <c r="U114" i="63"/>
  <c r="AC114" i="63"/>
  <c r="AT114" i="63"/>
  <c r="T115" i="63"/>
  <c r="U115" i="63"/>
  <c r="U112" i="63" s="1"/>
  <c r="AC115" i="63"/>
  <c r="AT115" i="63"/>
  <c r="AT116" i="63"/>
  <c r="M119" i="63"/>
  <c r="N119" i="63"/>
  <c r="O119" i="63"/>
  <c r="P119" i="63"/>
  <c r="Q119" i="63"/>
  <c r="R119" i="63"/>
  <c r="S119" i="63"/>
  <c r="V119" i="63"/>
  <c r="W119" i="63"/>
  <c r="X119" i="63"/>
  <c r="Y119" i="63"/>
  <c r="Z119" i="63"/>
  <c r="AA119" i="63"/>
  <c r="AD119" i="63"/>
  <c r="AG119" i="63"/>
  <c r="AH119" i="63"/>
  <c r="AI119" i="63"/>
  <c r="AJ119" i="63"/>
  <c r="AK119" i="63"/>
  <c r="AL119" i="63"/>
  <c r="AM119" i="63"/>
  <c r="AN119" i="63"/>
  <c r="AO119" i="63"/>
  <c r="AQ119" i="63"/>
  <c r="AR119" i="63"/>
  <c r="AS119" i="63"/>
  <c r="AU119" i="63"/>
  <c r="AV119" i="63"/>
  <c r="AW119" i="63"/>
  <c r="AX119" i="63"/>
  <c r="BC119" i="63"/>
  <c r="BD119" i="63"/>
  <c r="T120" i="63"/>
  <c r="U120" i="63"/>
  <c r="U119" i="63" s="1"/>
  <c r="AC120" i="63"/>
  <c r="AC119" i="63" s="1"/>
  <c r="AT120" i="63"/>
  <c r="M121" i="63"/>
  <c r="N121" i="63"/>
  <c r="O121" i="63"/>
  <c r="P121" i="63"/>
  <c r="Q121" i="63"/>
  <c r="R121" i="63"/>
  <c r="S121" i="63"/>
  <c r="U121" i="63"/>
  <c r="V121" i="63"/>
  <c r="W121" i="63"/>
  <c r="X121" i="63"/>
  <c r="Y121" i="63"/>
  <c r="Z121" i="63"/>
  <c r="AA121" i="63"/>
  <c r="AB121" i="63"/>
  <c r="AC121" i="63"/>
  <c r="AD121" i="63"/>
  <c r="AE121" i="63"/>
  <c r="AF121" i="63"/>
  <c r="AG121" i="63"/>
  <c r="AH121" i="63"/>
  <c r="AI121" i="63"/>
  <c r="AJ121" i="63"/>
  <c r="AK121" i="63"/>
  <c r="AL121" i="63"/>
  <c r="AM121" i="63"/>
  <c r="AN121" i="63"/>
  <c r="AO121" i="63"/>
  <c r="AQ121" i="63"/>
  <c r="AR121" i="63"/>
  <c r="AS121" i="63"/>
  <c r="AU121" i="63"/>
  <c r="AV121" i="63"/>
  <c r="AW121" i="63"/>
  <c r="AX121" i="63"/>
  <c r="BI121" i="63"/>
  <c r="BC121" i="63"/>
  <c r="BD121" i="63"/>
  <c r="AN137" i="63"/>
  <c r="AN128" i="63" s="1"/>
  <c r="AN127" i="63" s="1"/>
  <c r="AQ137" i="63"/>
  <c r="AQ128" i="63" s="1"/>
  <c r="AQ127" i="63" s="1"/>
  <c r="AR137" i="63"/>
  <c r="AR128" i="63" s="1"/>
  <c r="AR127" i="63" s="1"/>
  <c r="AS137" i="63"/>
  <c r="AS128" i="63" s="1"/>
  <c r="AS127" i="63" s="1"/>
  <c r="AV137" i="63"/>
  <c r="AV128" i="63" s="1"/>
  <c r="AV127" i="63" s="1"/>
  <c r="AW137" i="63"/>
  <c r="AW128" i="63" s="1"/>
  <c r="AW127" i="63" s="1"/>
  <c r="AX137" i="63"/>
  <c r="AX128" i="63" s="1"/>
  <c r="AX127" i="63" s="1"/>
  <c r="BI137" i="63"/>
  <c r="BC137" i="63"/>
  <c r="BD137" i="63"/>
  <c r="BD128" i="63" s="1"/>
  <c r="BD127" i="63" s="1"/>
  <c r="AT138" i="63"/>
  <c r="AU138" i="63"/>
  <c r="AU137" i="63" s="1"/>
  <c r="AU128" i="63" s="1"/>
  <c r="AU127" i="63" s="1"/>
  <c r="P169" i="1"/>
  <c r="P167" i="1" s="1"/>
  <c r="BD169" i="1"/>
  <c r="BA169" i="1"/>
  <c r="BA167" i="1" s="1"/>
  <c r="AZ169" i="1"/>
  <c r="AY169" i="1"/>
  <c r="AW169" i="1"/>
  <c r="AU169" i="1"/>
  <c r="AB169" i="1"/>
  <c r="AA169" i="1"/>
  <c r="V169" i="1"/>
  <c r="U169" i="1"/>
  <c r="AZ168" i="1"/>
  <c r="AY168" i="1"/>
  <c r="AW168" i="1"/>
  <c r="AU168" i="1"/>
  <c r="BF167" i="1"/>
  <c r="BE167" i="1"/>
  <c r="AX167" i="1"/>
  <c r="AV167" i="1"/>
  <c r="AT167" i="1"/>
  <c r="AS167" i="1"/>
  <c r="AR167" i="1"/>
  <c r="AQ167" i="1"/>
  <c r="AP167" i="1"/>
  <c r="AN167" i="1"/>
  <c r="AM167" i="1"/>
  <c r="AL167" i="1"/>
  <c r="AK167" i="1"/>
  <c r="AJ167" i="1"/>
  <c r="AI167" i="1"/>
  <c r="AH167" i="1"/>
  <c r="AG167" i="1"/>
  <c r="AF167" i="1"/>
  <c r="AC167" i="1"/>
  <c r="AB167" i="1"/>
  <c r="Z167" i="1"/>
  <c r="Y167" i="1"/>
  <c r="X167" i="1"/>
  <c r="W167" i="1"/>
  <c r="V167" i="1"/>
  <c r="T167" i="1"/>
  <c r="S167" i="1"/>
  <c r="R167" i="1"/>
  <c r="BD166" i="1"/>
  <c r="BA166" i="1"/>
  <c r="BA164" i="1" s="1"/>
  <c r="AZ166" i="1"/>
  <c r="AY166" i="1"/>
  <c r="AW166" i="1"/>
  <c r="AW164" i="1" s="1"/>
  <c r="AU166" i="1"/>
  <c r="AP166" i="1"/>
  <c r="AP164" i="1" s="1"/>
  <c r="AB166" i="1"/>
  <c r="AB164" i="1" s="1"/>
  <c r="AB163" i="1" s="1"/>
  <c r="AA166" i="1"/>
  <c r="V166" i="1"/>
  <c r="V164" i="1" s="1"/>
  <c r="V163" i="1" s="1"/>
  <c r="U166" i="1"/>
  <c r="P166" i="1"/>
  <c r="BF165" i="1"/>
  <c r="BE165" i="1"/>
  <c r="BC165" i="1"/>
  <c r="BB165" i="1"/>
  <c r="BA165" i="1"/>
  <c r="AX165" i="1"/>
  <c r="AW165" i="1"/>
  <c r="AV165" i="1"/>
  <c r="AT165" i="1"/>
  <c r="AS165" i="1"/>
  <c r="AR165" i="1"/>
  <c r="AQ165" i="1"/>
  <c r="AN165" i="1"/>
  <c r="AM165" i="1"/>
  <c r="AL165" i="1"/>
  <c r="AK165" i="1"/>
  <c r="AJ165" i="1"/>
  <c r="AI165" i="1"/>
  <c r="AH165" i="1"/>
  <c r="AP165" i="1" s="1"/>
  <c r="AG165" i="1"/>
  <c r="AF165" i="1"/>
  <c r="AE165" i="1"/>
  <c r="AD165" i="1"/>
  <c r="AC165" i="1"/>
  <c r="Z165" i="1"/>
  <c r="Y165" i="1"/>
  <c r="Y164" i="1" s="1"/>
  <c r="X165" i="1"/>
  <c r="X164" i="1" s="1"/>
  <c r="X163" i="1" s="1"/>
  <c r="W165" i="1"/>
  <c r="T165" i="1"/>
  <c r="S165" i="1"/>
  <c r="V165" i="1" s="1"/>
  <c r="P165" i="1"/>
  <c r="O165" i="1"/>
  <c r="O164" i="1" s="1"/>
  <c r="O163" i="1" s="1"/>
  <c r="O151" i="1" s="1"/>
  <c r="BF164" i="1"/>
  <c r="BF163" i="1" s="1"/>
  <c r="BE164" i="1"/>
  <c r="AX164" i="1"/>
  <c r="AX163" i="1" s="1"/>
  <c r="AV164" i="1"/>
  <c r="AV163" i="1" s="1"/>
  <c r="AT164" i="1"/>
  <c r="AS164" i="1"/>
  <c r="AR164" i="1"/>
  <c r="AR163" i="1" s="1"/>
  <c r="AQ164" i="1"/>
  <c r="AQ163" i="1" s="1"/>
  <c r="AN164" i="1"/>
  <c r="AM164" i="1"/>
  <c r="AL164" i="1"/>
  <c r="AK164" i="1"/>
  <c r="AJ164" i="1"/>
  <c r="AI164" i="1"/>
  <c r="AH164" i="1"/>
  <c r="AG164" i="1"/>
  <c r="AG163" i="1" s="1"/>
  <c r="AF164" i="1"/>
  <c r="AF163" i="1" s="1"/>
  <c r="AC164" i="1"/>
  <c r="AC163" i="1" s="1"/>
  <c r="Z164" i="1"/>
  <c r="Z163" i="1" s="1"/>
  <c r="W164" i="1"/>
  <c r="W163" i="1" s="1"/>
  <c r="T164" i="1"/>
  <c r="T163" i="1" s="1"/>
  <c r="S164" i="1"/>
  <c r="S163" i="1" s="1"/>
  <c r="R164" i="1"/>
  <c r="R163" i="1" s="1"/>
  <c r="AO163" i="1"/>
  <c r="BD162" i="1"/>
  <c r="AZ162" i="1"/>
  <c r="AY162" i="1"/>
  <c r="AW162" i="1"/>
  <c r="AW161" i="1" s="1"/>
  <c r="AW160" i="1" s="1"/>
  <c r="AU162" i="1"/>
  <c r="BF161" i="1"/>
  <c r="BF160" i="1" s="1"/>
  <c r="BE161" i="1"/>
  <c r="BE160" i="1" s="1"/>
  <c r="AX161" i="1"/>
  <c r="AX160" i="1" s="1"/>
  <c r="AV161" i="1"/>
  <c r="AV160" i="1" s="1"/>
  <c r="AT161" i="1"/>
  <c r="AS161" i="1"/>
  <c r="AS160" i="1" s="1"/>
  <c r="AR161" i="1"/>
  <c r="AR160" i="1" s="1"/>
  <c r="AQ161" i="1"/>
  <c r="AQ160" i="1" s="1"/>
  <c r="AP161" i="1"/>
  <c r="AP160" i="1" s="1"/>
  <c r="AO161" i="1"/>
  <c r="AO160" i="1" s="1"/>
  <c r="AN161" i="1"/>
  <c r="AN160" i="1" s="1"/>
  <c r="AM161" i="1"/>
  <c r="AM160" i="1" s="1"/>
  <c r="AL161" i="1"/>
  <c r="AL160" i="1" s="1"/>
  <c r="AK161" i="1"/>
  <c r="AJ161" i="1"/>
  <c r="AJ160" i="1" s="1"/>
  <c r="AI161" i="1"/>
  <c r="AI160" i="1" s="1"/>
  <c r="AH161" i="1"/>
  <c r="AH160" i="1" s="1"/>
  <c r="BD159" i="1"/>
  <c r="AZ159" i="1"/>
  <c r="AY159" i="1"/>
  <c r="AW159" i="1"/>
  <c r="AW158" i="1" s="1"/>
  <c r="AW157" i="1" s="1"/>
  <c r="AU159" i="1"/>
  <c r="BF158" i="1"/>
  <c r="BF157" i="1" s="1"/>
  <c r="BE158" i="1"/>
  <c r="BE157" i="1" s="1"/>
  <c r="AX158" i="1"/>
  <c r="AX157" i="1" s="1"/>
  <c r="AV158" i="1"/>
  <c r="AV157" i="1" s="1"/>
  <c r="AT158" i="1"/>
  <c r="AT157" i="1" s="1"/>
  <c r="AS158" i="1"/>
  <c r="AR158" i="1"/>
  <c r="AR157" i="1" s="1"/>
  <c r="AQ158" i="1"/>
  <c r="AQ157" i="1" s="1"/>
  <c r="AP158" i="1"/>
  <c r="AP157" i="1" s="1"/>
  <c r="AO158" i="1"/>
  <c r="AO157" i="1" s="1"/>
  <c r="AN158" i="1"/>
  <c r="AN157" i="1" s="1"/>
  <c r="AM158" i="1"/>
  <c r="AM157" i="1" s="1"/>
  <c r="AL158" i="1"/>
  <c r="AL157" i="1" s="1"/>
  <c r="AK158" i="1"/>
  <c r="AK157" i="1" s="1"/>
  <c r="AJ158" i="1"/>
  <c r="AJ157" i="1" s="1"/>
  <c r="AI158" i="1"/>
  <c r="AI157" i="1" s="1"/>
  <c r="AH158" i="1"/>
  <c r="AH157" i="1" s="1"/>
  <c r="BD156" i="1"/>
  <c r="AZ156" i="1"/>
  <c r="AY156" i="1"/>
  <c r="AU156" i="1"/>
  <c r="AP156" i="1"/>
  <c r="AB156" i="1"/>
  <c r="AB155" i="1" s="1"/>
  <c r="V156" i="1"/>
  <c r="V155" i="1" s="1"/>
  <c r="U156" i="1"/>
  <c r="BF155" i="1"/>
  <c r="BE155" i="1"/>
  <c r="BC155" i="1"/>
  <c r="BC152" i="1" s="1"/>
  <c r="BC151" i="1" s="1"/>
  <c r="BB155" i="1"/>
  <c r="BB152" i="1" s="1"/>
  <c r="BB151" i="1" s="1"/>
  <c r="BA155" i="1"/>
  <c r="AX155" i="1"/>
  <c r="AW155" i="1"/>
  <c r="AV155" i="1"/>
  <c r="AT155" i="1"/>
  <c r="AS155" i="1"/>
  <c r="AR155" i="1"/>
  <c r="AQ155" i="1"/>
  <c r="AO155" i="1"/>
  <c r="AN155" i="1"/>
  <c r="AM155" i="1"/>
  <c r="AL155" i="1"/>
  <c r="AK155" i="1"/>
  <c r="AJ155" i="1"/>
  <c r="AI155" i="1"/>
  <c r="AH155" i="1"/>
  <c r="AG155" i="1"/>
  <c r="AF155" i="1"/>
  <c r="AC155" i="1"/>
  <c r="AD152" i="1" s="1"/>
  <c r="Z155" i="1"/>
  <c r="Y155" i="1"/>
  <c r="X155" i="1"/>
  <c r="W155" i="1"/>
  <c r="T155" i="1"/>
  <c r="S155" i="1"/>
  <c r="R155" i="1"/>
  <c r="BD154" i="1"/>
  <c r="BA154" i="1"/>
  <c r="BA153" i="1" s="1"/>
  <c r="AZ154" i="1"/>
  <c r="AY154" i="1"/>
  <c r="AU154" i="1"/>
  <c r="AP154" i="1"/>
  <c r="AB154" i="1"/>
  <c r="AB153" i="1" s="1"/>
  <c r="V154" i="1"/>
  <c r="V153" i="1" s="1"/>
  <c r="BF153" i="1"/>
  <c r="BE153" i="1"/>
  <c r="AX153" i="1"/>
  <c r="AW153" i="1"/>
  <c r="AV153" i="1"/>
  <c r="AT153" i="1"/>
  <c r="AS153" i="1"/>
  <c r="AR153" i="1"/>
  <c r="AQ153" i="1"/>
  <c r="AO153" i="1"/>
  <c r="AN153" i="1"/>
  <c r="AM153" i="1"/>
  <c r="AL153" i="1"/>
  <c r="AK153" i="1"/>
  <c r="AJ153" i="1"/>
  <c r="AI153" i="1"/>
  <c r="AH153" i="1"/>
  <c r="AG153" i="1"/>
  <c r="AF153" i="1"/>
  <c r="AC153" i="1"/>
  <c r="Z153" i="1"/>
  <c r="Y153" i="1"/>
  <c r="X153" i="1"/>
  <c r="W153" i="1"/>
  <c r="T153" i="1"/>
  <c r="S153" i="1"/>
  <c r="R153" i="1"/>
  <c r="Q153" i="1"/>
  <c r="AE152" i="1"/>
  <c r="AE151" i="1" s="1"/>
  <c r="BD150" i="1"/>
  <c r="AZ150" i="1"/>
  <c r="AY150" i="1"/>
  <c r="AW150" i="1"/>
  <c r="AW149" i="1" s="1"/>
  <c r="AU150" i="1"/>
  <c r="AP150" i="1"/>
  <c r="AB150" i="1"/>
  <c r="AB149" i="1" s="1"/>
  <c r="V150" i="1"/>
  <c r="V149" i="1" s="1"/>
  <c r="BF149" i="1"/>
  <c r="BE149" i="1"/>
  <c r="BC149" i="1"/>
  <c r="BB149" i="1"/>
  <c r="BA149" i="1"/>
  <c r="AX149" i="1"/>
  <c r="AV149" i="1"/>
  <c r="AT149" i="1"/>
  <c r="AS149" i="1"/>
  <c r="AR149" i="1"/>
  <c r="AQ149" i="1"/>
  <c r="AN149" i="1"/>
  <c r="AM149" i="1"/>
  <c r="AL149" i="1"/>
  <c r="AK149" i="1"/>
  <c r="AJ149" i="1"/>
  <c r="AI149" i="1"/>
  <c r="AH149" i="1"/>
  <c r="AG149" i="1"/>
  <c r="AF149" i="1"/>
  <c r="AC149" i="1"/>
  <c r="Z149" i="1"/>
  <c r="Y149" i="1"/>
  <c r="X149" i="1"/>
  <c r="W149" i="1"/>
  <c r="T149" i="1"/>
  <c r="S149" i="1"/>
  <c r="R149" i="1"/>
  <c r="BD148" i="1"/>
  <c r="AZ148" i="1"/>
  <c r="AY148" i="1"/>
  <c r="AW148" i="1"/>
  <c r="AW147" i="1" s="1"/>
  <c r="AU148" i="1"/>
  <c r="AB148" i="1"/>
  <c r="AB147" i="1" s="1"/>
  <c r="AA148" i="1"/>
  <c r="V148" i="1"/>
  <c r="V147" i="1" s="1"/>
  <c r="U148" i="1"/>
  <c r="P148" i="1"/>
  <c r="P147" i="1" s="1"/>
  <c r="BF147" i="1"/>
  <c r="BE147" i="1"/>
  <c r="AX147" i="1"/>
  <c r="AV147" i="1"/>
  <c r="AT147" i="1"/>
  <c r="AU147" i="1" s="1"/>
  <c r="AS147" i="1"/>
  <c r="AR147" i="1"/>
  <c r="AY147" i="1" s="1"/>
  <c r="AQ147" i="1"/>
  <c r="AM147" i="1"/>
  <c r="AL147" i="1"/>
  <c r="AK147" i="1"/>
  <c r="AJ147" i="1"/>
  <c r="AI147" i="1"/>
  <c r="AH147" i="1"/>
  <c r="AG147" i="1"/>
  <c r="AF147" i="1"/>
  <c r="AC147" i="1"/>
  <c r="Z147" i="1"/>
  <c r="Y147" i="1"/>
  <c r="X147" i="1"/>
  <c r="W147" i="1"/>
  <c r="T147" i="1"/>
  <c r="S147" i="1"/>
  <c r="R147" i="1"/>
  <c r="O147" i="1"/>
  <c r="BD146" i="1"/>
  <c r="BA146" i="1"/>
  <c r="BA145" i="1" s="1"/>
  <c r="AZ146" i="1"/>
  <c r="AY146" i="1"/>
  <c r="AW146" i="1"/>
  <c r="AW145" i="1" s="1"/>
  <c r="AU146" i="1"/>
  <c r="AP146" i="1"/>
  <c r="AB146" i="1"/>
  <c r="AB145" i="1" s="1"/>
  <c r="AA146" i="1"/>
  <c r="V146" i="1"/>
  <c r="V145" i="1" s="1"/>
  <c r="U146" i="1"/>
  <c r="P146" i="1"/>
  <c r="P145" i="1" s="1"/>
  <c r="BF145" i="1"/>
  <c r="BE145" i="1"/>
  <c r="AX145" i="1"/>
  <c r="AV145" i="1"/>
  <c r="AT145" i="1"/>
  <c r="AS145" i="1"/>
  <c r="AR145" i="1"/>
  <c r="AQ145" i="1"/>
  <c r="AN145" i="1"/>
  <c r="AM145" i="1"/>
  <c r="AL145" i="1"/>
  <c r="AK145" i="1"/>
  <c r="AJ145" i="1"/>
  <c r="AI145" i="1"/>
  <c r="AH145" i="1"/>
  <c r="AG145" i="1"/>
  <c r="AF145" i="1"/>
  <c r="AC145" i="1"/>
  <c r="Z145" i="1"/>
  <c r="Y145" i="1"/>
  <c r="X145" i="1"/>
  <c r="W145" i="1"/>
  <c r="T145" i="1"/>
  <c r="S145" i="1"/>
  <c r="R145" i="1"/>
  <c r="O145" i="1"/>
  <c r="BD144" i="1"/>
  <c r="BA144" i="1"/>
  <c r="BA143" i="1" s="1"/>
  <c r="AZ144" i="1"/>
  <c r="AY144" i="1"/>
  <c r="AW144" i="1"/>
  <c r="AW143" i="1" s="1"/>
  <c r="AU144" i="1"/>
  <c r="AP144" i="1"/>
  <c r="AB144" i="1"/>
  <c r="AB143" i="1" s="1"/>
  <c r="AA144" i="1"/>
  <c r="V144" i="1"/>
  <c r="V143" i="1" s="1"/>
  <c r="U144" i="1"/>
  <c r="P144" i="1"/>
  <c r="P143" i="1" s="1"/>
  <c r="BF143" i="1"/>
  <c r="BE143" i="1"/>
  <c r="AX143" i="1"/>
  <c r="AV143" i="1"/>
  <c r="AT143" i="1"/>
  <c r="AS143" i="1"/>
  <c r="AR143" i="1"/>
  <c r="AQ143" i="1"/>
  <c r="AN143" i="1"/>
  <c r="AM143" i="1"/>
  <c r="AL143" i="1"/>
  <c r="AK143" i="1"/>
  <c r="AJ143" i="1"/>
  <c r="AI143" i="1"/>
  <c r="AH143" i="1"/>
  <c r="AG143" i="1"/>
  <c r="AF143" i="1"/>
  <c r="AC143" i="1"/>
  <c r="Z143" i="1"/>
  <c r="Y143" i="1"/>
  <c r="X143" i="1"/>
  <c r="W143" i="1"/>
  <c r="T143" i="1"/>
  <c r="S143" i="1"/>
  <c r="R143" i="1"/>
  <c r="O143" i="1"/>
  <c r="AO142" i="1"/>
  <c r="BD141" i="1"/>
  <c r="BA141" i="1"/>
  <c r="BA140" i="1" s="1"/>
  <c r="BA139" i="1" s="1"/>
  <c r="AZ141" i="1"/>
  <c r="AY141" i="1"/>
  <c r="AU141" i="1"/>
  <c r="AP141" i="1"/>
  <c r="AB141" i="1"/>
  <c r="AB140" i="1" s="1"/>
  <c r="AB139" i="1" s="1"/>
  <c r="AA141" i="1"/>
  <c r="V141" i="1"/>
  <c r="V140" i="1" s="1"/>
  <c r="V139" i="1" s="1"/>
  <c r="U141" i="1"/>
  <c r="BF140" i="1"/>
  <c r="BF139" i="1" s="1"/>
  <c r="BE140" i="1"/>
  <c r="BE139" i="1" s="1"/>
  <c r="AX140" i="1"/>
  <c r="AX139" i="1" s="1"/>
  <c r="AW140" i="1"/>
  <c r="AW139" i="1" s="1"/>
  <c r="AV140" i="1"/>
  <c r="AV139" i="1" s="1"/>
  <c r="AT140" i="1"/>
  <c r="AS140" i="1"/>
  <c r="AR140" i="1"/>
  <c r="AQ140" i="1"/>
  <c r="AQ139" i="1" s="1"/>
  <c r="AO140" i="1"/>
  <c r="AO139" i="1" s="1"/>
  <c r="AN140" i="1"/>
  <c r="AN139" i="1" s="1"/>
  <c r="AM140" i="1"/>
  <c r="AM139" i="1" s="1"/>
  <c r="AL140" i="1"/>
  <c r="AL139" i="1" s="1"/>
  <c r="AK140" i="1"/>
  <c r="AK139" i="1" s="1"/>
  <c r="AJ140" i="1"/>
  <c r="AJ139" i="1" s="1"/>
  <c r="AI140" i="1"/>
  <c r="AI139" i="1" s="1"/>
  <c r="AH140" i="1"/>
  <c r="AH139" i="1" s="1"/>
  <c r="AG140" i="1"/>
  <c r="AG139" i="1" s="1"/>
  <c r="AF140" i="1"/>
  <c r="AF139" i="1" s="1"/>
  <c r="AC140" i="1"/>
  <c r="AC139" i="1" s="1"/>
  <c r="Z140" i="1"/>
  <c r="Z139" i="1" s="1"/>
  <c r="Y140" i="1"/>
  <c r="Y139" i="1" s="1"/>
  <c r="X140" i="1"/>
  <c r="X139" i="1" s="1"/>
  <c r="W140" i="1"/>
  <c r="W139" i="1" s="1"/>
  <c r="T140" i="1"/>
  <c r="T139" i="1" s="1"/>
  <c r="S140" i="1"/>
  <c r="S139" i="1" s="1"/>
  <c r="R140" i="1"/>
  <c r="R139" i="1" s="1"/>
  <c r="P140" i="1"/>
  <c r="P139" i="1" s="1"/>
  <c r="O140" i="1"/>
  <c r="O139" i="1" s="1"/>
  <c r="BC139" i="1"/>
  <c r="BC109" i="1" s="1"/>
  <c r="BB139" i="1"/>
  <c r="BB109" i="1" s="1"/>
  <c r="BD138" i="1"/>
  <c r="BA138" i="1"/>
  <c r="BA137" i="1" s="1"/>
  <c r="AZ138" i="1"/>
  <c r="AY138" i="1"/>
  <c r="AW138" i="1"/>
  <c r="AW137" i="1" s="1"/>
  <c r="AU138" i="1"/>
  <c r="AB138" i="1"/>
  <c r="AB137" i="1" s="1"/>
  <c r="AA138" i="1"/>
  <c r="V138" i="1"/>
  <c r="V137" i="1" s="1"/>
  <c r="U138" i="1"/>
  <c r="P138" i="1"/>
  <c r="P137" i="1" s="1"/>
  <c r="BF137" i="1"/>
  <c r="BE137" i="1"/>
  <c r="AX137" i="1"/>
  <c r="AV137" i="1"/>
  <c r="AT137" i="1"/>
  <c r="AS137" i="1"/>
  <c r="AR137" i="1"/>
  <c r="AQ137" i="1"/>
  <c r="AO137" i="1"/>
  <c r="AN137" i="1"/>
  <c r="AM137" i="1"/>
  <c r="AL137" i="1"/>
  <c r="AK137" i="1"/>
  <c r="AJ137" i="1"/>
  <c r="AI137" i="1"/>
  <c r="AH137" i="1"/>
  <c r="AG137" i="1"/>
  <c r="AF137" i="1"/>
  <c r="AC137" i="1"/>
  <c r="Z137" i="1"/>
  <c r="Y137" i="1"/>
  <c r="X137" i="1"/>
  <c r="W137" i="1"/>
  <c r="T137" i="1"/>
  <c r="S137" i="1"/>
  <c r="R137" i="1"/>
  <c r="O137" i="1"/>
  <c r="BD136" i="1"/>
  <c r="BA136" i="1"/>
  <c r="BA135" i="1" s="1"/>
  <c r="AZ136" i="1"/>
  <c r="AY136" i="1"/>
  <c r="AW136" i="1"/>
  <c r="AW135" i="1" s="1"/>
  <c r="AU136" i="1"/>
  <c r="AB136" i="1"/>
  <c r="AB135" i="1" s="1"/>
  <c r="AA136" i="1"/>
  <c r="V136" i="1"/>
  <c r="V135" i="1" s="1"/>
  <c r="U136" i="1"/>
  <c r="P136" i="1"/>
  <c r="P135" i="1" s="1"/>
  <c r="BF135" i="1"/>
  <c r="BE135" i="1"/>
  <c r="AX135" i="1"/>
  <c r="AV135" i="1"/>
  <c r="AT135" i="1"/>
  <c r="AS135" i="1"/>
  <c r="AR135" i="1"/>
  <c r="AQ135" i="1"/>
  <c r="AO135" i="1"/>
  <c r="AN135" i="1"/>
  <c r="AU135" i="1" s="1"/>
  <c r="AM135" i="1"/>
  <c r="AL135" i="1"/>
  <c r="AK135" i="1"/>
  <c r="AJ135" i="1"/>
  <c r="AI135" i="1"/>
  <c r="AH135" i="1"/>
  <c r="AG135" i="1"/>
  <c r="AF135" i="1"/>
  <c r="AC135" i="1"/>
  <c r="Z135" i="1"/>
  <c r="Y135" i="1"/>
  <c r="X135" i="1"/>
  <c r="W135" i="1"/>
  <c r="T135" i="1"/>
  <c r="S135" i="1"/>
  <c r="R135" i="1"/>
  <c r="O135" i="1"/>
  <c r="BD134" i="1"/>
  <c r="AZ134" i="1"/>
  <c r="AY134" i="1"/>
  <c r="AU134" i="1"/>
  <c r="AP134" i="1"/>
  <c r="AB134" i="1"/>
  <c r="V134" i="1"/>
  <c r="BD133" i="1"/>
  <c r="BA133" i="1"/>
  <c r="AZ133" i="1"/>
  <c r="AY133" i="1"/>
  <c r="AW133" i="1"/>
  <c r="AW132" i="1" s="1"/>
  <c r="AU133" i="1"/>
  <c r="AP133" i="1"/>
  <c r="AB133" i="1"/>
  <c r="AA133" i="1"/>
  <c r="V133" i="1"/>
  <c r="U133" i="1"/>
  <c r="BF132" i="1"/>
  <c r="BE132" i="1"/>
  <c r="BA132" i="1"/>
  <c r="AX132" i="1"/>
  <c r="AV132" i="1"/>
  <c r="AT132" i="1"/>
  <c r="AS132" i="1"/>
  <c r="AR132" i="1"/>
  <c r="AQ132" i="1"/>
  <c r="AO132" i="1"/>
  <c r="AN132" i="1"/>
  <c r="AM132" i="1"/>
  <c r="AL132" i="1"/>
  <c r="AK132" i="1"/>
  <c r="AJ132" i="1"/>
  <c r="AI132" i="1"/>
  <c r="AH132" i="1"/>
  <c r="AG132" i="1"/>
  <c r="AF132" i="1"/>
  <c r="AC132" i="1"/>
  <c r="Z132" i="1"/>
  <c r="Y132" i="1"/>
  <c r="X132" i="1"/>
  <c r="W132" i="1"/>
  <c r="T132" i="1"/>
  <c r="S132" i="1"/>
  <c r="R132" i="1"/>
  <c r="P132" i="1"/>
  <c r="O132" i="1"/>
  <c r="BD131" i="1"/>
  <c r="BA131" i="1"/>
  <c r="BA130" i="1" s="1"/>
  <c r="AZ131" i="1"/>
  <c r="AY131" i="1"/>
  <c r="AW131" i="1"/>
  <c r="AW130" i="1" s="1"/>
  <c r="AU131" i="1"/>
  <c r="AP131" i="1"/>
  <c r="AB131" i="1"/>
  <c r="AB130" i="1" s="1"/>
  <c r="AA131" i="1"/>
  <c r="V131" i="1"/>
  <c r="V130" i="1" s="1"/>
  <c r="U131" i="1"/>
  <c r="P131" i="1"/>
  <c r="P130" i="1" s="1"/>
  <c r="BF130" i="1"/>
  <c r="BE130" i="1"/>
  <c r="AX130" i="1"/>
  <c r="AV130" i="1"/>
  <c r="AT130" i="1"/>
  <c r="AS130" i="1"/>
  <c r="AR130" i="1"/>
  <c r="AQ130" i="1"/>
  <c r="AN130" i="1"/>
  <c r="AM130" i="1"/>
  <c r="AL130" i="1"/>
  <c r="AK130" i="1"/>
  <c r="AJ130" i="1"/>
  <c r="AI130" i="1"/>
  <c r="AH130" i="1"/>
  <c r="AG130" i="1"/>
  <c r="AF130" i="1"/>
  <c r="AC130" i="1"/>
  <c r="Z130" i="1"/>
  <c r="Y130" i="1"/>
  <c r="AA130" i="1" s="1"/>
  <c r="X130" i="1"/>
  <c r="W130" i="1"/>
  <c r="T130" i="1"/>
  <c r="S130" i="1"/>
  <c r="R130" i="1"/>
  <c r="O130" i="1"/>
  <c r="BD129" i="1"/>
  <c r="BA129" i="1"/>
  <c r="AZ129" i="1"/>
  <c r="AY129" i="1"/>
  <c r="AW129" i="1"/>
  <c r="AU129" i="1"/>
  <c r="AP129" i="1"/>
  <c r="AB129" i="1"/>
  <c r="AA129" i="1"/>
  <c r="V129" i="1"/>
  <c r="U129" i="1"/>
  <c r="P129" i="1"/>
  <c r="BD128" i="1"/>
  <c r="BA128" i="1"/>
  <c r="AZ128" i="1"/>
  <c r="AY128" i="1"/>
  <c r="AW128" i="1"/>
  <c r="AU128" i="1"/>
  <c r="AB128" i="1"/>
  <c r="AA128" i="1"/>
  <c r="V128" i="1"/>
  <c r="U128" i="1"/>
  <c r="P128" i="1"/>
  <c r="BD127" i="1"/>
  <c r="BA127" i="1"/>
  <c r="AZ127" i="1"/>
  <c r="AY127" i="1"/>
  <c r="AW127" i="1"/>
  <c r="AU127" i="1"/>
  <c r="AP127" i="1"/>
  <c r="AB127" i="1"/>
  <c r="V127" i="1"/>
  <c r="U127" i="1"/>
  <c r="P127" i="1"/>
  <c r="BD126" i="1"/>
  <c r="BA126" i="1"/>
  <c r="AZ126" i="1"/>
  <c r="AY126" i="1"/>
  <c r="AW126" i="1"/>
  <c r="AU126" i="1"/>
  <c r="AP126" i="1"/>
  <c r="AB126" i="1"/>
  <c r="AA126" i="1"/>
  <c r="V126" i="1"/>
  <c r="U126" i="1"/>
  <c r="P126" i="1"/>
  <c r="BD125" i="1"/>
  <c r="BA125" i="1"/>
  <c r="AZ125" i="1"/>
  <c r="AY125" i="1"/>
  <c r="AW125" i="1"/>
  <c r="AU125" i="1"/>
  <c r="AP125" i="1"/>
  <c r="AB125" i="1"/>
  <c r="AA125" i="1"/>
  <c r="V125" i="1"/>
  <c r="U125" i="1"/>
  <c r="P125" i="1"/>
  <c r="BD124" i="1"/>
  <c r="BA124" i="1"/>
  <c r="AZ124" i="1"/>
  <c r="AY124" i="1"/>
  <c r="AW124" i="1"/>
  <c r="AU124" i="1"/>
  <c r="AP124" i="1"/>
  <c r="AB124" i="1"/>
  <c r="AA124" i="1"/>
  <c r="V124" i="1"/>
  <c r="U124" i="1"/>
  <c r="P124" i="1"/>
  <c r="BD123" i="1"/>
  <c r="BA123" i="1"/>
  <c r="AZ123" i="1"/>
  <c r="AY123" i="1"/>
  <c r="AW123" i="1"/>
  <c r="AU123" i="1"/>
  <c r="AP123" i="1"/>
  <c r="AB123" i="1"/>
  <c r="AA123" i="1"/>
  <c r="V123" i="1"/>
  <c r="U123" i="1"/>
  <c r="P123" i="1"/>
  <c r="P122" i="1" s="1"/>
  <c r="BF122" i="1"/>
  <c r="BE122" i="1"/>
  <c r="AX122" i="1"/>
  <c r="AV122" i="1"/>
  <c r="AT122" i="1"/>
  <c r="AS122" i="1"/>
  <c r="AR122" i="1"/>
  <c r="AQ122" i="1"/>
  <c r="AO122" i="1"/>
  <c r="AN122" i="1"/>
  <c r="AM122" i="1"/>
  <c r="AL122" i="1"/>
  <c r="AK122" i="1"/>
  <c r="AJ122" i="1"/>
  <c r="AI122" i="1"/>
  <c r="AH122" i="1"/>
  <c r="AG122" i="1"/>
  <c r="AF122" i="1"/>
  <c r="AC122" i="1"/>
  <c r="Z122" i="1"/>
  <c r="Y122" i="1"/>
  <c r="X122" i="1"/>
  <c r="W122" i="1"/>
  <c r="T122" i="1"/>
  <c r="S122" i="1"/>
  <c r="R122" i="1"/>
  <c r="O122" i="1"/>
  <c r="BD121" i="1"/>
  <c r="AZ121" i="1"/>
  <c r="AY121" i="1"/>
  <c r="AU121" i="1"/>
  <c r="AP121" i="1"/>
  <c r="AB121" i="1"/>
  <c r="V121" i="1"/>
  <c r="P121" i="1"/>
  <c r="BD120" i="1"/>
  <c r="AZ120" i="1"/>
  <c r="AY120" i="1"/>
  <c r="AU120" i="1"/>
  <c r="AP120" i="1"/>
  <c r="AP117" i="1" s="1"/>
  <c r="AB120" i="1"/>
  <c r="V120" i="1"/>
  <c r="P120" i="1"/>
  <c r="BD119" i="1"/>
  <c r="BA119" i="1"/>
  <c r="BA117" i="1" s="1"/>
  <c r="AZ119" i="1"/>
  <c r="AY119" i="1"/>
  <c r="AW119" i="1"/>
  <c r="AU119" i="1"/>
  <c r="AB119" i="1"/>
  <c r="AA119" i="1"/>
  <c r="V119" i="1"/>
  <c r="U119" i="1"/>
  <c r="P119" i="1"/>
  <c r="P117" i="1" s="1"/>
  <c r="BD118" i="1"/>
  <c r="AZ118" i="1"/>
  <c r="AY118" i="1"/>
  <c r="AW118" i="1"/>
  <c r="AU118" i="1"/>
  <c r="BF117" i="1"/>
  <c r="BE117" i="1"/>
  <c r="AX117" i="1"/>
  <c r="AV117" i="1"/>
  <c r="AT117" i="1"/>
  <c r="AS117" i="1"/>
  <c r="AR117" i="1"/>
  <c r="AQ117" i="1"/>
  <c r="AO117" i="1"/>
  <c r="AN117" i="1"/>
  <c r="AM117" i="1"/>
  <c r="AL117" i="1"/>
  <c r="AK117" i="1"/>
  <c r="AJ117" i="1"/>
  <c r="AI117" i="1"/>
  <c r="AH117" i="1"/>
  <c r="AG117" i="1"/>
  <c r="AF117" i="1"/>
  <c r="AC117" i="1"/>
  <c r="Z117" i="1"/>
  <c r="Y117" i="1"/>
  <c r="X117" i="1"/>
  <c r="W117" i="1"/>
  <c r="T117" i="1"/>
  <c r="S117" i="1"/>
  <c r="R117" i="1"/>
  <c r="O117" i="1"/>
  <c r="BD115" i="1"/>
  <c r="BA115" i="1"/>
  <c r="AZ115" i="1"/>
  <c r="AY115" i="1"/>
  <c r="AW115" i="1"/>
  <c r="AU115" i="1"/>
  <c r="AP115" i="1"/>
  <c r="AB115" i="1"/>
  <c r="V115" i="1"/>
  <c r="P115" i="1"/>
  <c r="O115" i="1"/>
  <c r="O113" i="1" s="1"/>
  <c r="BD114" i="1"/>
  <c r="BA114" i="1"/>
  <c r="AZ114" i="1"/>
  <c r="AY114" i="1"/>
  <c r="AW114" i="1"/>
  <c r="AU114" i="1"/>
  <c r="AP114" i="1"/>
  <c r="AB114" i="1"/>
  <c r="AA114" i="1"/>
  <c r="V114" i="1"/>
  <c r="V113" i="1" s="1"/>
  <c r="U114" i="1"/>
  <c r="P114" i="1"/>
  <c r="P113" i="1" s="1"/>
  <c r="BF113" i="1"/>
  <c r="BE113" i="1"/>
  <c r="AX113" i="1"/>
  <c r="AV113" i="1"/>
  <c r="AT113" i="1"/>
  <c r="AS113" i="1"/>
  <c r="AR113" i="1"/>
  <c r="AQ113" i="1"/>
  <c r="AO113" i="1"/>
  <c r="AN113" i="1"/>
  <c r="AM113" i="1"/>
  <c r="AL113" i="1"/>
  <c r="AK113" i="1"/>
  <c r="AJ113" i="1"/>
  <c r="AI113" i="1"/>
  <c r="AH113" i="1"/>
  <c r="AG113" i="1"/>
  <c r="AF113" i="1"/>
  <c r="AC113" i="1"/>
  <c r="Z113" i="1"/>
  <c r="Y113" i="1"/>
  <c r="X113" i="1"/>
  <c r="W113" i="1"/>
  <c r="T113" i="1"/>
  <c r="S113" i="1"/>
  <c r="R113" i="1"/>
  <c r="BD112" i="1"/>
  <c r="BA112" i="1"/>
  <c r="AZ112" i="1"/>
  <c r="AY112" i="1"/>
  <c r="AW112" i="1"/>
  <c r="AW111" i="1" s="1"/>
  <c r="AU112" i="1"/>
  <c r="AP112" i="1"/>
  <c r="AB112" i="1"/>
  <c r="AB111" i="1" s="1"/>
  <c r="V112" i="1"/>
  <c r="V111" i="1" s="1"/>
  <c r="V110" i="1" s="1"/>
  <c r="U112" i="1"/>
  <c r="P112" i="1"/>
  <c r="P111" i="1" s="1"/>
  <c r="BF111" i="1"/>
  <c r="BE111" i="1"/>
  <c r="BE110" i="1" s="1"/>
  <c r="BA111" i="1"/>
  <c r="AX111" i="1"/>
  <c r="AV111" i="1"/>
  <c r="AT111" i="1"/>
  <c r="AS111" i="1"/>
  <c r="AR111" i="1"/>
  <c r="AQ111" i="1"/>
  <c r="AO111" i="1"/>
  <c r="AN111" i="1"/>
  <c r="AM111" i="1"/>
  <c r="AL111" i="1"/>
  <c r="AK111" i="1"/>
  <c r="AJ111" i="1"/>
  <c r="AI111" i="1"/>
  <c r="AH111" i="1"/>
  <c r="AG111" i="1"/>
  <c r="AF111" i="1"/>
  <c r="AC111" i="1"/>
  <c r="Z111" i="1"/>
  <c r="Y111" i="1"/>
  <c r="X111" i="1"/>
  <c r="W111" i="1"/>
  <c r="T111" i="1"/>
  <c r="S111" i="1"/>
  <c r="U111" i="1" s="1"/>
  <c r="R111" i="1"/>
  <c r="O111" i="1"/>
  <c r="AE109" i="1"/>
  <c r="BD105" i="1"/>
  <c r="BD104" i="1"/>
  <c r="BD103" i="1"/>
  <c r="BD102" i="1"/>
  <c r="BD101" i="1"/>
  <c r="BD100" i="1"/>
  <c r="BD99" i="1"/>
  <c r="AE99" i="1"/>
  <c r="AD99" i="1"/>
  <c r="AB99" i="1"/>
  <c r="Z99" i="1"/>
  <c r="Y99" i="1"/>
  <c r="Y97" i="1" s="1"/>
  <c r="V99" i="1"/>
  <c r="T99" i="1"/>
  <c r="S99" i="1"/>
  <c r="R99" i="1"/>
  <c r="P99" i="1"/>
  <c r="O99" i="1"/>
  <c r="O97" i="1" s="1"/>
  <c r="BD98" i="1"/>
  <c r="BA98" i="1"/>
  <c r="BA97" i="1" s="1"/>
  <c r="AZ98" i="1"/>
  <c r="AY98" i="1"/>
  <c r="AW98" i="1"/>
  <c r="AW97" i="1" s="1"/>
  <c r="AU98" i="1"/>
  <c r="AB98" i="1"/>
  <c r="AB97" i="1" s="1"/>
  <c r="AA98" i="1"/>
  <c r="V98" i="1"/>
  <c r="V97" i="1" s="1"/>
  <c r="U98" i="1"/>
  <c r="P98" i="1"/>
  <c r="BF97" i="1"/>
  <c r="BE97" i="1"/>
  <c r="AX97" i="1"/>
  <c r="AV97" i="1"/>
  <c r="AT97" i="1"/>
  <c r="AS97" i="1"/>
  <c r="AR97" i="1"/>
  <c r="AQ97" i="1"/>
  <c r="AO97" i="1"/>
  <c r="AN97" i="1"/>
  <c r="AM97" i="1"/>
  <c r="AL97" i="1"/>
  <c r="AK97" i="1"/>
  <c r="AJ97" i="1"/>
  <c r="AI97" i="1"/>
  <c r="AH97" i="1"/>
  <c r="AG97" i="1"/>
  <c r="AF97" i="1"/>
  <c r="AC97" i="1"/>
  <c r="Z97" i="1"/>
  <c r="X97" i="1"/>
  <c r="W97" i="1"/>
  <c r="T97" i="1"/>
  <c r="S97" i="1"/>
  <c r="R97" i="1"/>
  <c r="BD96" i="1"/>
  <c r="AZ96" i="1"/>
  <c r="AY96" i="1"/>
  <c r="AW96" i="1"/>
  <c r="AW95" i="1" s="1"/>
  <c r="AU96" i="1"/>
  <c r="BF95" i="1"/>
  <c r="BE95" i="1"/>
  <c r="AX95" i="1"/>
  <c r="AV95" i="1"/>
  <c r="AT95" i="1"/>
  <c r="AU95" i="1" s="1"/>
  <c r="AS95" i="1"/>
  <c r="AR95" i="1"/>
  <c r="AQ95" i="1"/>
  <c r="AM95" i="1"/>
  <c r="AL95" i="1"/>
  <c r="AK95" i="1"/>
  <c r="AJ95" i="1"/>
  <c r="AI95" i="1"/>
  <c r="AH95" i="1"/>
  <c r="BD94" i="1"/>
  <c r="AZ94" i="1"/>
  <c r="AY94" i="1"/>
  <c r="AU94" i="1"/>
  <c r="AP94" i="1"/>
  <c r="AA94" i="1"/>
  <c r="U94" i="1"/>
  <c r="BD93" i="1"/>
  <c r="AZ93" i="1"/>
  <c r="AY93" i="1"/>
  <c r="AU93" i="1"/>
  <c r="AP93" i="1"/>
  <c r="AA93" i="1"/>
  <c r="U93" i="1"/>
  <c r="BD92" i="1"/>
  <c r="BA92" i="1"/>
  <c r="BA91" i="1" s="1"/>
  <c r="AZ92" i="1"/>
  <c r="AY92" i="1"/>
  <c r="AW92" i="1"/>
  <c r="AW91" i="1" s="1"/>
  <c r="AU92" i="1"/>
  <c r="AP92" i="1"/>
  <c r="AB92" i="1"/>
  <c r="AB91" i="1" s="1"/>
  <c r="AA92" i="1"/>
  <c r="V92" i="1"/>
  <c r="V91" i="1" s="1"/>
  <c r="U92" i="1"/>
  <c r="BF91" i="1"/>
  <c r="BE91" i="1"/>
  <c r="AX91" i="1"/>
  <c r="AV91" i="1"/>
  <c r="AT91" i="1"/>
  <c r="AS91" i="1"/>
  <c r="AR91" i="1"/>
  <c r="AQ91" i="1"/>
  <c r="AO91" i="1"/>
  <c r="AN91" i="1"/>
  <c r="AM91" i="1"/>
  <c r="AL91" i="1"/>
  <c r="AK91" i="1"/>
  <c r="AJ91" i="1"/>
  <c r="AI91" i="1"/>
  <c r="AH91" i="1"/>
  <c r="AG91" i="1"/>
  <c r="AF91" i="1"/>
  <c r="AC91" i="1"/>
  <c r="Z91" i="1"/>
  <c r="Y91" i="1"/>
  <c r="X91" i="1"/>
  <c r="W91" i="1"/>
  <c r="T91" i="1"/>
  <c r="S91" i="1"/>
  <c r="R91" i="1"/>
  <c r="O91" i="1"/>
  <c r="BD90" i="1"/>
  <c r="BA90" i="1"/>
  <c r="BA89" i="1" s="1"/>
  <c r="AZ90" i="1"/>
  <c r="AY90" i="1"/>
  <c r="AW90" i="1"/>
  <c r="AW89" i="1" s="1"/>
  <c r="AU90" i="1"/>
  <c r="AP90" i="1"/>
  <c r="AB90" i="1"/>
  <c r="AB89" i="1" s="1"/>
  <c r="AA90" i="1"/>
  <c r="V90" i="1"/>
  <c r="V89" i="1" s="1"/>
  <c r="U90" i="1"/>
  <c r="BF89" i="1"/>
  <c r="BE89" i="1"/>
  <c r="AX89" i="1"/>
  <c r="AV89" i="1"/>
  <c r="AT89" i="1"/>
  <c r="AS89" i="1"/>
  <c r="AR89" i="1"/>
  <c r="AQ89" i="1"/>
  <c r="AO89" i="1"/>
  <c r="AN89" i="1"/>
  <c r="AM89" i="1"/>
  <c r="AL89" i="1"/>
  <c r="AK89" i="1"/>
  <c r="AJ89" i="1"/>
  <c r="AI89" i="1"/>
  <c r="AH89" i="1"/>
  <c r="AG89" i="1"/>
  <c r="AC89" i="1"/>
  <c r="Z89" i="1"/>
  <c r="Y89" i="1"/>
  <c r="X89" i="1"/>
  <c r="W89" i="1"/>
  <c r="T89" i="1"/>
  <c r="S89" i="1"/>
  <c r="R89" i="1"/>
  <c r="O89" i="1"/>
  <c r="BD87" i="1"/>
  <c r="BA87" i="1"/>
  <c r="AZ87" i="1"/>
  <c r="AY87" i="1"/>
  <c r="AW87" i="1"/>
  <c r="AU87" i="1"/>
  <c r="AB87" i="1"/>
  <c r="AA87" i="1"/>
  <c r="V87" i="1"/>
  <c r="U87" i="1"/>
  <c r="P87" i="1"/>
  <c r="BD86" i="1"/>
  <c r="BA86" i="1"/>
  <c r="AZ86" i="1"/>
  <c r="AY86" i="1"/>
  <c r="AW86" i="1"/>
  <c r="AU86" i="1"/>
  <c r="AP86" i="1"/>
  <c r="AB86" i="1"/>
  <c r="AA86" i="1"/>
  <c r="V86" i="1"/>
  <c r="V85" i="1" s="1"/>
  <c r="V82" i="1" s="1"/>
  <c r="U86" i="1"/>
  <c r="P86" i="1"/>
  <c r="P85" i="1" s="1"/>
  <c r="P82" i="1" s="1"/>
  <c r="BF85" i="1"/>
  <c r="BE85" i="1"/>
  <c r="AX85" i="1"/>
  <c r="AV85" i="1"/>
  <c r="AT85" i="1"/>
  <c r="AS85" i="1"/>
  <c r="AR85" i="1"/>
  <c r="AQ85" i="1"/>
  <c r="AO85" i="1"/>
  <c r="AN85" i="1"/>
  <c r="AM85" i="1"/>
  <c r="AL85" i="1"/>
  <c r="AK85" i="1"/>
  <c r="AJ85" i="1"/>
  <c r="AI85" i="1"/>
  <c r="AH85" i="1"/>
  <c r="AG85" i="1"/>
  <c r="AG82" i="1" s="1"/>
  <c r="AF85" i="1"/>
  <c r="AF82" i="1" s="1"/>
  <c r="AC85" i="1"/>
  <c r="AC82" i="1" s="1"/>
  <c r="Z85" i="1"/>
  <c r="Z82" i="1" s="1"/>
  <c r="Y85" i="1"/>
  <c r="Y82" i="1" s="1"/>
  <c r="X85" i="1"/>
  <c r="X82" i="1" s="1"/>
  <c r="W85" i="1"/>
  <c r="W82" i="1" s="1"/>
  <c r="T85" i="1"/>
  <c r="T82" i="1" s="1"/>
  <c r="S85" i="1"/>
  <c r="S82" i="1" s="1"/>
  <c r="R85" i="1"/>
  <c r="R82" i="1" s="1"/>
  <c r="O85" i="1"/>
  <c r="O82" i="1" s="1"/>
  <c r="BD84" i="1"/>
  <c r="BA84" i="1"/>
  <c r="BA83" i="1" s="1"/>
  <c r="AZ84" i="1"/>
  <c r="AY84" i="1"/>
  <c r="AW84" i="1"/>
  <c r="AW83" i="1" s="1"/>
  <c r="AU84" i="1"/>
  <c r="BF83" i="1"/>
  <c r="BE83" i="1"/>
  <c r="AX83" i="1"/>
  <c r="AX82" i="1" s="1"/>
  <c r="AV83" i="1"/>
  <c r="AT83" i="1"/>
  <c r="AS83" i="1"/>
  <c r="AR83" i="1"/>
  <c r="AQ83" i="1"/>
  <c r="AO83" i="1"/>
  <c r="AN83" i="1"/>
  <c r="AM83" i="1"/>
  <c r="AL83" i="1"/>
  <c r="AK83" i="1"/>
  <c r="AJ83" i="1"/>
  <c r="AI83" i="1"/>
  <c r="AI82" i="1" s="1"/>
  <c r="AH83" i="1"/>
  <c r="BD81" i="1"/>
  <c r="BA81" i="1"/>
  <c r="AZ81" i="1"/>
  <c r="AY81" i="1"/>
  <c r="AW81" i="1"/>
  <c r="AU81" i="1"/>
  <c r="BD80" i="1"/>
  <c r="BA80" i="1"/>
  <c r="AZ80" i="1"/>
  <c r="AY80" i="1"/>
  <c r="AW80" i="1"/>
  <c r="AU80" i="1"/>
  <c r="BF79" i="1"/>
  <c r="BE79" i="1"/>
  <c r="AX79" i="1"/>
  <c r="AV79" i="1"/>
  <c r="AT79" i="1"/>
  <c r="AS79" i="1"/>
  <c r="AR79" i="1"/>
  <c r="AQ79" i="1"/>
  <c r="AO79" i="1"/>
  <c r="AO75" i="1" s="1"/>
  <c r="AN79" i="1"/>
  <c r="AM79" i="1"/>
  <c r="AL79" i="1"/>
  <c r="AK79" i="1"/>
  <c r="AJ79" i="1"/>
  <c r="AI79" i="1"/>
  <c r="AH79" i="1"/>
  <c r="BD78" i="1"/>
  <c r="BA78" i="1"/>
  <c r="AZ78" i="1"/>
  <c r="AY78" i="1"/>
  <c r="AW78" i="1"/>
  <c r="AU78" i="1"/>
  <c r="AP78" i="1"/>
  <c r="AB78" i="1"/>
  <c r="AA78" i="1"/>
  <c r="V78" i="1"/>
  <c r="U78" i="1"/>
  <c r="P78" i="1"/>
  <c r="BD77" i="1"/>
  <c r="BA77" i="1"/>
  <c r="BA76" i="1" s="1"/>
  <c r="AZ77" i="1"/>
  <c r="AY77" i="1"/>
  <c r="AW77" i="1"/>
  <c r="AW76" i="1" s="1"/>
  <c r="AU77" i="1"/>
  <c r="AP77" i="1"/>
  <c r="AB77" i="1"/>
  <c r="AB76" i="1" s="1"/>
  <c r="AB75" i="1" s="1"/>
  <c r="AA77" i="1"/>
  <c r="V77" i="1"/>
  <c r="V76" i="1" s="1"/>
  <c r="V75" i="1" s="1"/>
  <c r="U77" i="1"/>
  <c r="P77" i="1"/>
  <c r="BF76" i="1"/>
  <c r="BE76" i="1"/>
  <c r="BE75" i="1" s="1"/>
  <c r="AX76" i="1"/>
  <c r="AV76" i="1"/>
  <c r="AT76" i="1"/>
  <c r="AS76" i="1"/>
  <c r="AR76" i="1"/>
  <c r="AQ76" i="1"/>
  <c r="AN76" i="1"/>
  <c r="AM76" i="1"/>
  <c r="AL76" i="1"/>
  <c r="AK76" i="1"/>
  <c r="AJ76" i="1"/>
  <c r="AI76" i="1"/>
  <c r="AH76" i="1"/>
  <c r="AG76" i="1"/>
  <c r="AG75" i="1" s="1"/>
  <c r="AF76" i="1"/>
  <c r="AF75" i="1" s="1"/>
  <c r="AC76" i="1"/>
  <c r="AC75" i="1" s="1"/>
  <c r="Z76" i="1"/>
  <c r="Z75" i="1" s="1"/>
  <c r="Y76" i="1"/>
  <c r="X76" i="1"/>
  <c r="X75" i="1" s="1"/>
  <c r="W76" i="1"/>
  <c r="W75" i="1" s="1"/>
  <c r="T76" i="1"/>
  <c r="T75" i="1" s="1"/>
  <c r="S76" i="1"/>
  <c r="S75" i="1" s="1"/>
  <c r="R76" i="1"/>
  <c r="R75" i="1" s="1"/>
  <c r="O76" i="1"/>
  <c r="O75" i="1" s="1"/>
  <c r="BD74" i="1"/>
  <c r="BA74" i="1"/>
  <c r="AZ74" i="1"/>
  <c r="AY74" i="1"/>
  <c r="AW74" i="1"/>
  <c r="AU74" i="1"/>
  <c r="AP74" i="1"/>
  <c r="AB74" i="1"/>
  <c r="AA74" i="1"/>
  <c r="V74" i="1"/>
  <c r="U74" i="1"/>
  <c r="P74" i="1"/>
  <c r="BD73" i="1"/>
  <c r="BA73" i="1"/>
  <c r="BA72" i="1" s="1"/>
  <c r="BA69" i="1" s="1"/>
  <c r="AZ73" i="1"/>
  <c r="AY73" i="1"/>
  <c r="AW73" i="1"/>
  <c r="AW72" i="1" s="1"/>
  <c r="AW69" i="1" s="1"/>
  <c r="AU73" i="1"/>
  <c r="AP73" i="1"/>
  <c r="AB73" i="1"/>
  <c r="AA73" i="1"/>
  <c r="V73" i="1"/>
  <c r="V72" i="1" s="1"/>
  <c r="V69" i="1" s="1"/>
  <c r="U73" i="1"/>
  <c r="P73" i="1"/>
  <c r="P72" i="1" s="1"/>
  <c r="BF72" i="1"/>
  <c r="BF69" i="1" s="1"/>
  <c r="BE72" i="1"/>
  <c r="BE69" i="1" s="1"/>
  <c r="AX72" i="1"/>
  <c r="AX69" i="1" s="1"/>
  <c r="AV72" i="1"/>
  <c r="AV69" i="1" s="1"/>
  <c r="AT72" i="1"/>
  <c r="AT69" i="1" s="1"/>
  <c r="AS72" i="1"/>
  <c r="AS69" i="1" s="1"/>
  <c r="AR72" i="1"/>
  <c r="AR69" i="1" s="1"/>
  <c r="AQ72" i="1"/>
  <c r="AQ69" i="1" s="1"/>
  <c r="AO72" i="1"/>
  <c r="AO69" i="1" s="1"/>
  <c r="AN72" i="1"/>
  <c r="AN69" i="1" s="1"/>
  <c r="AM72" i="1"/>
  <c r="AM69" i="1" s="1"/>
  <c r="AL72" i="1"/>
  <c r="AL69" i="1" s="1"/>
  <c r="AK72" i="1"/>
  <c r="AK69" i="1" s="1"/>
  <c r="AJ72" i="1"/>
  <c r="AJ69" i="1" s="1"/>
  <c r="AI72" i="1"/>
  <c r="AI69" i="1" s="1"/>
  <c r="AH72" i="1"/>
  <c r="AH69" i="1" s="1"/>
  <c r="AG72" i="1"/>
  <c r="AG69" i="1" s="1"/>
  <c r="AF72" i="1"/>
  <c r="AF69" i="1" s="1"/>
  <c r="AC72" i="1"/>
  <c r="AC69" i="1" s="1"/>
  <c r="AB72" i="1"/>
  <c r="AB69" i="1" s="1"/>
  <c r="Z72" i="1"/>
  <c r="Z69" i="1" s="1"/>
  <c r="Y72" i="1"/>
  <c r="X72" i="1"/>
  <c r="W72" i="1"/>
  <c r="W69" i="1" s="1"/>
  <c r="T72" i="1"/>
  <c r="T69" i="1" s="1"/>
  <c r="S72" i="1"/>
  <c r="S69" i="1" s="1"/>
  <c r="R72" i="1"/>
  <c r="R69" i="1" s="1"/>
  <c r="O72" i="1"/>
  <c r="BF71" i="1"/>
  <c r="BF70" i="1" s="1"/>
  <c r="BE71" i="1"/>
  <c r="BE70" i="1" s="1"/>
  <c r="BC71" i="1"/>
  <c r="BC70" i="1" s="1"/>
  <c r="BB71" i="1"/>
  <c r="BB70" i="1" s="1"/>
  <c r="BA71" i="1"/>
  <c r="BA70" i="1" s="1"/>
  <c r="AX71" i="1"/>
  <c r="AX70" i="1" s="1"/>
  <c r="AW71" i="1"/>
  <c r="AW70" i="1" s="1"/>
  <c r="AV71" i="1"/>
  <c r="AV70" i="1" s="1"/>
  <c r="AT71" i="1"/>
  <c r="AT70" i="1" s="1"/>
  <c r="AS71" i="1"/>
  <c r="AS70" i="1" s="1"/>
  <c r="AR71" i="1"/>
  <c r="AR70" i="1" s="1"/>
  <c r="AQ71" i="1"/>
  <c r="AQ70" i="1" s="1"/>
  <c r="AN71" i="1"/>
  <c r="AN70" i="1" s="1"/>
  <c r="AM71" i="1"/>
  <c r="AM70" i="1" s="1"/>
  <c r="AL71" i="1"/>
  <c r="AL70" i="1" s="1"/>
  <c r="AJ71" i="1"/>
  <c r="AJ70" i="1" s="1"/>
  <c r="AI71" i="1"/>
  <c r="AI70" i="1" s="1"/>
  <c r="AH71" i="1"/>
  <c r="AH70" i="1" s="1"/>
  <c r="AG71" i="1"/>
  <c r="AG70" i="1" s="1"/>
  <c r="AF71" i="1"/>
  <c r="AF70" i="1" s="1"/>
  <c r="AE71" i="1"/>
  <c r="AE70" i="1" s="1"/>
  <c r="AC71" i="1"/>
  <c r="AC70" i="1" s="1"/>
  <c r="AB71" i="1"/>
  <c r="AB70" i="1" s="1"/>
  <c r="Z71" i="1"/>
  <c r="Z70" i="1" s="1"/>
  <c r="Y71" i="1"/>
  <c r="Y70" i="1" s="1"/>
  <c r="X71" i="1"/>
  <c r="X70" i="1" s="1"/>
  <c r="W71" i="1"/>
  <c r="W70" i="1" s="1"/>
  <c r="V71" i="1"/>
  <c r="V70" i="1" s="1"/>
  <c r="T71" i="1"/>
  <c r="T70" i="1" s="1"/>
  <c r="S71" i="1"/>
  <c r="S70" i="1" s="1"/>
  <c r="R71" i="1"/>
  <c r="R70" i="1" s="1"/>
  <c r="P71" i="1"/>
  <c r="P70" i="1" s="1"/>
  <c r="O71" i="1"/>
  <c r="O70" i="1" s="1"/>
  <c r="AO70" i="1"/>
  <c r="AK70" i="1"/>
  <c r="BD68" i="1"/>
  <c r="BA68" i="1"/>
  <c r="AZ68" i="1"/>
  <c r="AY68" i="1"/>
  <c r="AW68" i="1"/>
  <c r="AU68" i="1"/>
  <c r="AP68" i="1"/>
  <c r="AB68" i="1"/>
  <c r="BD67" i="1"/>
  <c r="BA67" i="1"/>
  <c r="AZ67" i="1"/>
  <c r="AY67" i="1"/>
  <c r="AW67" i="1"/>
  <c r="AU67" i="1"/>
  <c r="AP67" i="1"/>
  <c r="AB67" i="1"/>
  <c r="AA67" i="1"/>
  <c r="V67" i="1"/>
  <c r="U67" i="1"/>
  <c r="P67" i="1"/>
  <c r="BD66" i="1"/>
  <c r="BA66" i="1"/>
  <c r="AZ66" i="1"/>
  <c r="AY66" i="1"/>
  <c r="AW66" i="1"/>
  <c r="AU66" i="1"/>
  <c r="AP66" i="1"/>
  <c r="AB66" i="1"/>
  <c r="AA66" i="1"/>
  <c r="V66" i="1"/>
  <c r="U66" i="1"/>
  <c r="P66" i="1"/>
  <c r="BD65" i="1"/>
  <c r="BA65" i="1"/>
  <c r="AZ65" i="1"/>
  <c r="AY65" i="1"/>
  <c r="AW65" i="1"/>
  <c r="AU65" i="1"/>
  <c r="AP65" i="1"/>
  <c r="AB65" i="1"/>
  <c r="AA65" i="1"/>
  <c r="V65" i="1"/>
  <c r="U65" i="1"/>
  <c r="P65" i="1"/>
  <c r="P64" i="1" s="1"/>
  <c r="BF64" i="1"/>
  <c r="BE64" i="1"/>
  <c r="AX64" i="1"/>
  <c r="AV64" i="1"/>
  <c r="AT64" i="1"/>
  <c r="AS64" i="1"/>
  <c r="AR64" i="1"/>
  <c r="AQ64" i="1"/>
  <c r="AO64" i="1"/>
  <c r="AN64" i="1"/>
  <c r="AM64" i="1"/>
  <c r="AL64" i="1"/>
  <c r="AK64" i="1"/>
  <c r="AJ64" i="1"/>
  <c r="AI64" i="1"/>
  <c r="AH64" i="1"/>
  <c r="AG64" i="1"/>
  <c r="AF64" i="1"/>
  <c r="AC64" i="1"/>
  <c r="Z64" i="1"/>
  <c r="Y64" i="1"/>
  <c r="X64" i="1"/>
  <c r="W64" i="1"/>
  <c r="T64" i="1"/>
  <c r="S64" i="1"/>
  <c r="R64" i="1"/>
  <c r="O64" i="1"/>
  <c r="BD63" i="1"/>
  <c r="BA63" i="1"/>
  <c r="AZ63" i="1"/>
  <c r="AY63" i="1"/>
  <c r="AW63" i="1"/>
  <c r="AU63" i="1"/>
  <c r="BD62" i="1"/>
  <c r="BA62" i="1"/>
  <c r="AZ62" i="1"/>
  <c r="AY62" i="1"/>
  <c r="AW62" i="1"/>
  <c r="AU62" i="1"/>
  <c r="AP62" i="1"/>
  <c r="AB62" i="1"/>
  <c r="AB61" i="1" s="1"/>
  <c r="AA62" i="1"/>
  <c r="V62" i="1"/>
  <c r="V61" i="1" s="1"/>
  <c r="U62" i="1"/>
  <c r="P62" i="1"/>
  <c r="P61" i="1" s="1"/>
  <c r="BF61" i="1"/>
  <c r="BE61" i="1"/>
  <c r="AX61" i="1"/>
  <c r="AV61" i="1"/>
  <c r="AT61" i="1"/>
  <c r="AS61" i="1"/>
  <c r="AR61" i="1"/>
  <c r="AQ61" i="1"/>
  <c r="AO61" i="1"/>
  <c r="AN61" i="1"/>
  <c r="AM61" i="1"/>
  <c r="AL61" i="1"/>
  <c r="AK61" i="1"/>
  <c r="AJ61" i="1"/>
  <c r="AI61" i="1"/>
  <c r="AH61" i="1"/>
  <c r="AG61" i="1"/>
  <c r="AF61" i="1"/>
  <c r="AC61" i="1"/>
  <c r="Z61" i="1"/>
  <c r="Y61" i="1"/>
  <c r="X61" i="1"/>
  <c r="W61" i="1"/>
  <c r="T61" i="1"/>
  <c r="S61" i="1"/>
  <c r="R61" i="1"/>
  <c r="O61" i="1"/>
  <c r="BD56" i="1"/>
  <c r="BD55" i="1"/>
  <c r="BD54" i="1"/>
  <c r="BD53" i="1"/>
  <c r="BD52" i="1"/>
  <c r="BD51" i="1"/>
  <c r="BD50" i="1"/>
  <c r="BA50" i="1"/>
  <c r="AZ50" i="1"/>
  <c r="AY50" i="1"/>
  <c r="AW50" i="1"/>
  <c r="AU50" i="1"/>
  <c r="AP50" i="1"/>
  <c r="AB50" i="1"/>
  <c r="AA50" i="1"/>
  <c r="V50" i="1"/>
  <c r="U50" i="1"/>
  <c r="P50" i="1"/>
  <c r="BD49" i="1"/>
  <c r="BA49" i="1"/>
  <c r="AZ49" i="1"/>
  <c r="AY49" i="1"/>
  <c r="AW49" i="1"/>
  <c r="AU49" i="1"/>
  <c r="BD48" i="1"/>
  <c r="BA48" i="1"/>
  <c r="AZ48" i="1"/>
  <c r="AY48" i="1"/>
  <c r="AW48" i="1"/>
  <c r="AU48" i="1"/>
  <c r="AP48" i="1"/>
  <c r="AB48" i="1"/>
  <c r="AA48" i="1"/>
  <c r="V48" i="1"/>
  <c r="U48" i="1"/>
  <c r="P48" i="1"/>
  <c r="BD47" i="1"/>
  <c r="BA47" i="1"/>
  <c r="AZ47" i="1"/>
  <c r="AY47" i="1"/>
  <c r="AW47" i="1"/>
  <c r="AU47" i="1"/>
  <c r="AP47" i="1"/>
  <c r="AB47" i="1"/>
  <c r="AA47" i="1"/>
  <c r="V47" i="1"/>
  <c r="U47" i="1"/>
  <c r="P47" i="1"/>
  <c r="BD46" i="1"/>
  <c r="BA46" i="1"/>
  <c r="AZ46" i="1"/>
  <c r="AY46" i="1"/>
  <c r="AW46" i="1"/>
  <c r="AU46" i="1"/>
  <c r="AP46" i="1"/>
  <c r="AB46" i="1"/>
  <c r="AA46" i="1"/>
  <c r="V46" i="1"/>
  <c r="U46" i="1"/>
  <c r="P46" i="1"/>
  <c r="BD45" i="1"/>
  <c r="BA45" i="1"/>
  <c r="AZ45" i="1"/>
  <c r="AY45" i="1"/>
  <c r="AW45" i="1"/>
  <c r="AU45" i="1"/>
  <c r="AP45" i="1"/>
  <c r="AB45" i="1"/>
  <c r="AA45" i="1"/>
  <c r="V45" i="1"/>
  <c r="U45" i="1"/>
  <c r="P45" i="1"/>
  <c r="BD44" i="1"/>
  <c r="BA44" i="1"/>
  <c r="AZ44" i="1"/>
  <c r="AY44" i="1"/>
  <c r="AW44" i="1"/>
  <c r="AU44" i="1"/>
  <c r="AP44" i="1"/>
  <c r="AB44" i="1"/>
  <c r="AA44" i="1"/>
  <c r="V44" i="1"/>
  <c r="U44" i="1"/>
  <c r="P44" i="1"/>
  <c r="P43" i="1" s="1"/>
  <c r="BF43" i="1"/>
  <c r="BE43" i="1"/>
  <c r="AX43" i="1"/>
  <c r="AV43" i="1"/>
  <c r="AT43" i="1"/>
  <c r="AS43" i="1"/>
  <c r="AR43" i="1"/>
  <c r="AQ43" i="1"/>
  <c r="AO43" i="1"/>
  <c r="AN43" i="1"/>
  <c r="AM43" i="1"/>
  <c r="AL43" i="1"/>
  <c r="AK43" i="1"/>
  <c r="AJ43" i="1"/>
  <c r="AI43" i="1"/>
  <c r="AH43" i="1"/>
  <c r="AG43" i="1"/>
  <c r="AF43" i="1"/>
  <c r="AC43" i="1"/>
  <c r="Z43" i="1"/>
  <c r="Y43" i="1"/>
  <c r="X43" i="1"/>
  <c r="W43" i="1"/>
  <c r="T43" i="1"/>
  <c r="S43" i="1"/>
  <c r="R43" i="1"/>
  <c r="O43" i="1"/>
  <c r="BD42" i="1"/>
  <c r="BA42" i="1"/>
  <c r="BA41" i="1" s="1"/>
  <c r="AZ42" i="1"/>
  <c r="AY42" i="1"/>
  <c r="AW42" i="1"/>
  <c r="AW41" i="1" s="1"/>
  <c r="AU42" i="1"/>
  <c r="AP42" i="1"/>
  <c r="AB42" i="1"/>
  <c r="AB41" i="1" s="1"/>
  <c r="AA42" i="1"/>
  <c r="V42" i="1"/>
  <c r="V41" i="1" s="1"/>
  <c r="U42" i="1"/>
  <c r="P42" i="1"/>
  <c r="P41" i="1" s="1"/>
  <c r="BF41" i="1"/>
  <c r="BE41" i="1"/>
  <c r="AX41" i="1"/>
  <c r="AV41" i="1"/>
  <c r="AT41" i="1"/>
  <c r="AS41" i="1"/>
  <c r="AR41" i="1"/>
  <c r="AQ41" i="1"/>
  <c r="AO41" i="1"/>
  <c r="AN41" i="1"/>
  <c r="AM41" i="1"/>
  <c r="AL41" i="1"/>
  <c r="AK41" i="1"/>
  <c r="AJ41" i="1"/>
  <c r="AI41" i="1"/>
  <c r="AH41" i="1"/>
  <c r="AG41" i="1"/>
  <c r="AF41" i="1"/>
  <c r="AC41" i="1"/>
  <c r="Z41" i="1"/>
  <c r="Y41" i="1"/>
  <c r="X41" i="1"/>
  <c r="W41" i="1"/>
  <c r="T41" i="1"/>
  <c r="S41" i="1"/>
  <c r="R41" i="1"/>
  <c r="O41" i="1"/>
  <c r="BD40" i="1"/>
  <c r="BA40" i="1"/>
  <c r="AZ40" i="1"/>
  <c r="AY40" i="1"/>
  <c r="AW40" i="1"/>
  <c r="AU40" i="1"/>
  <c r="AP40" i="1"/>
  <c r="AB40" i="1"/>
  <c r="AA40" i="1"/>
  <c r="V40" i="1"/>
  <c r="U40" i="1"/>
  <c r="P40" i="1"/>
  <c r="BD39" i="1"/>
  <c r="BA39" i="1"/>
  <c r="AZ39" i="1"/>
  <c r="AY39" i="1"/>
  <c r="AW39" i="1"/>
  <c r="AU39" i="1"/>
  <c r="AP39" i="1"/>
  <c r="AB39" i="1"/>
  <c r="AA39" i="1"/>
  <c r="V39" i="1"/>
  <c r="U39" i="1"/>
  <c r="P39" i="1"/>
  <c r="BD38" i="1"/>
  <c r="BA38" i="1"/>
  <c r="AZ38" i="1"/>
  <c r="AY38" i="1"/>
  <c r="AW38" i="1"/>
  <c r="AU38" i="1"/>
  <c r="AP38" i="1"/>
  <c r="AB38" i="1"/>
  <c r="AA38" i="1"/>
  <c r="V38" i="1"/>
  <c r="U38" i="1"/>
  <c r="P38" i="1"/>
  <c r="BD37" i="1"/>
  <c r="BA37" i="1"/>
  <c r="AZ37" i="1"/>
  <c r="AY37" i="1"/>
  <c r="AW37" i="1"/>
  <c r="AU37" i="1"/>
  <c r="AP37" i="1"/>
  <c r="AB37" i="1"/>
  <c r="AA37" i="1"/>
  <c r="V37" i="1"/>
  <c r="U37" i="1"/>
  <c r="P37" i="1"/>
  <c r="BD36" i="1"/>
  <c r="BA36" i="1"/>
  <c r="AZ36" i="1"/>
  <c r="AY36" i="1"/>
  <c r="AW36" i="1"/>
  <c r="AU36" i="1"/>
  <c r="AP36" i="1"/>
  <c r="AB36" i="1"/>
  <c r="AA36" i="1"/>
  <c r="V36" i="1"/>
  <c r="U36" i="1"/>
  <c r="P36" i="1"/>
  <c r="BD35" i="1"/>
  <c r="BA35" i="1"/>
  <c r="AZ35" i="1"/>
  <c r="AY35" i="1"/>
  <c r="AW35" i="1"/>
  <c r="AU35" i="1"/>
  <c r="AP35" i="1"/>
  <c r="AB35" i="1"/>
  <c r="AA35" i="1"/>
  <c r="V35" i="1"/>
  <c r="U35" i="1"/>
  <c r="P35" i="1"/>
  <c r="BD34" i="1"/>
  <c r="BA34" i="1"/>
  <c r="AZ34" i="1"/>
  <c r="AY34" i="1"/>
  <c r="AW34" i="1"/>
  <c r="AU34" i="1"/>
  <c r="AP34" i="1"/>
  <c r="AB34" i="1"/>
  <c r="AA34" i="1"/>
  <c r="V34" i="1"/>
  <c r="U34" i="1"/>
  <c r="P34" i="1"/>
  <c r="BD33" i="1"/>
  <c r="BA33" i="1"/>
  <c r="AZ33" i="1"/>
  <c r="AY33" i="1"/>
  <c r="AW33" i="1"/>
  <c r="AU33" i="1"/>
  <c r="AP33" i="1"/>
  <c r="AB33" i="1"/>
  <c r="AA33" i="1"/>
  <c r="V33" i="1"/>
  <c r="U33" i="1"/>
  <c r="P33" i="1"/>
  <c r="BD32" i="1"/>
  <c r="BA32" i="1"/>
  <c r="BA31" i="1" s="1"/>
  <c r="AZ32" i="1"/>
  <c r="AY32" i="1"/>
  <c r="AW32" i="1"/>
  <c r="AW31" i="1" s="1"/>
  <c r="AU32" i="1"/>
  <c r="AP32" i="1"/>
  <c r="AB32" i="1"/>
  <c r="AB31" i="1" s="1"/>
  <c r="AA32" i="1"/>
  <c r="V32" i="1"/>
  <c r="V31" i="1" s="1"/>
  <c r="U32" i="1"/>
  <c r="P32" i="1"/>
  <c r="P31" i="1" s="1"/>
  <c r="BF31" i="1"/>
  <c r="BE31" i="1"/>
  <c r="AX31" i="1"/>
  <c r="AV31" i="1"/>
  <c r="AT31" i="1"/>
  <c r="AS31" i="1"/>
  <c r="AR31" i="1"/>
  <c r="AQ31" i="1"/>
  <c r="AO31" i="1"/>
  <c r="AN31" i="1"/>
  <c r="AM31" i="1"/>
  <c r="AL31" i="1"/>
  <c r="AK31" i="1"/>
  <c r="AJ31" i="1"/>
  <c r="AI31" i="1"/>
  <c r="AH31" i="1"/>
  <c r="AG31" i="1"/>
  <c r="AF31" i="1"/>
  <c r="AC31" i="1"/>
  <c r="Z31" i="1"/>
  <c r="Y31" i="1"/>
  <c r="X31" i="1"/>
  <c r="W31" i="1"/>
  <c r="T31" i="1"/>
  <c r="S31" i="1"/>
  <c r="R31" i="1"/>
  <c r="O31" i="1"/>
  <c r="BD30" i="1"/>
  <c r="BA30" i="1"/>
  <c r="AZ30" i="1"/>
  <c r="AY30" i="1"/>
  <c r="AW30" i="1"/>
  <c r="AU30" i="1"/>
  <c r="AP30" i="1"/>
  <c r="AB30" i="1"/>
  <c r="AA30" i="1"/>
  <c r="V30" i="1"/>
  <c r="U30" i="1"/>
  <c r="P30" i="1"/>
  <c r="BD29" i="1"/>
  <c r="BA29" i="1"/>
  <c r="AZ29" i="1"/>
  <c r="AY29" i="1"/>
  <c r="AW29" i="1"/>
  <c r="AU29" i="1"/>
  <c r="AP29" i="1"/>
  <c r="AB29" i="1"/>
  <c r="AA29" i="1"/>
  <c r="V29" i="1"/>
  <c r="U29" i="1"/>
  <c r="P29" i="1"/>
  <c r="BD28" i="1"/>
  <c r="BA28" i="1"/>
  <c r="AZ28" i="1"/>
  <c r="AY28" i="1"/>
  <c r="AW28" i="1"/>
  <c r="AU28" i="1"/>
  <c r="AP28" i="1"/>
  <c r="AB28" i="1"/>
  <c r="AA28" i="1"/>
  <c r="V28" i="1"/>
  <c r="U28" i="1"/>
  <c r="P28" i="1"/>
  <c r="BD27" i="1"/>
  <c r="BA27" i="1"/>
  <c r="AZ27" i="1"/>
  <c r="AY27" i="1"/>
  <c r="AW27" i="1"/>
  <c r="AU27" i="1"/>
  <c r="AP27" i="1"/>
  <c r="AB27" i="1"/>
  <c r="AA27" i="1"/>
  <c r="V27" i="1"/>
  <c r="U27" i="1"/>
  <c r="P27" i="1"/>
  <c r="BD26" i="1"/>
  <c r="BA26" i="1"/>
  <c r="AZ26" i="1"/>
  <c r="AY26" i="1"/>
  <c r="AW26" i="1"/>
  <c r="AU26" i="1"/>
  <c r="AP26" i="1"/>
  <c r="AB26" i="1"/>
  <c r="AA26" i="1"/>
  <c r="V26" i="1"/>
  <c r="U26" i="1"/>
  <c r="P26" i="1"/>
  <c r="BD25" i="1"/>
  <c r="BA25" i="1"/>
  <c r="BA24" i="1" s="1"/>
  <c r="AZ25" i="1"/>
  <c r="AY25" i="1"/>
  <c r="AW25" i="1"/>
  <c r="AW24" i="1" s="1"/>
  <c r="AU25" i="1"/>
  <c r="AP25" i="1"/>
  <c r="AB25" i="1"/>
  <c r="AB24" i="1" s="1"/>
  <c r="AA25" i="1"/>
  <c r="V25" i="1"/>
  <c r="U25" i="1"/>
  <c r="P25" i="1"/>
  <c r="P24" i="1" s="1"/>
  <c r="BF24" i="1"/>
  <c r="BE24" i="1"/>
  <c r="AX24" i="1"/>
  <c r="AV24" i="1"/>
  <c r="AT24" i="1"/>
  <c r="AS24" i="1"/>
  <c r="AR24" i="1"/>
  <c r="AQ24" i="1"/>
  <c r="AO24" i="1"/>
  <c r="AN24" i="1"/>
  <c r="AM24" i="1"/>
  <c r="AL24" i="1"/>
  <c r="AK24" i="1"/>
  <c r="AJ24" i="1"/>
  <c r="AI24" i="1"/>
  <c r="AH24" i="1"/>
  <c r="AG24" i="1"/>
  <c r="AF24" i="1"/>
  <c r="AC24" i="1"/>
  <c r="Z24" i="1"/>
  <c r="Y24" i="1"/>
  <c r="X24" i="1"/>
  <c r="W24" i="1"/>
  <c r="T24" i="1"/>
  <c r="S24" i="1"/>
  <c r="R24" i="1"/>
  <c r="O24" i="1"/>
  <c r="BD23" i="1"/>
  <c r="BA23" i="1"/>
  <c r="AZ23" i="1"/>
  <c r="AY23" i="1"/>
  <c r="AW23" i="1"/>
  <c r="AU23" i="1"/>
  <c r="AP23" i="1"/>
  <c r="AB23" i="1"/>
  <c r="AA23" i="1"/>
  <c r="V23" i="1"/>
  <c r="U23" i="1"/>
  <c r="P23" i="1"/>
  <c r="BD22" i="1"/>
  <c r="BA22" i="1"/>
  <c r="AZ22" i="1"/>
  <c r="AY22" i="1"/>
  <c r="AW22" i="1"/>
  <c r="AU22" i="1"/>
  <c r="AP22" i="1"/>
  <c r="AB22" i="1"/>
  <c r="AA22" i="1"/>
  <c r="V22" i="1"/>
  <c r="U22" i="1"/>
  <c r="P22" i="1"/>
  <c r="BD21" i="1"/>
  <c r="BA21" i="1"/>
  <c r="AZ21" i="1"/>
  <c r="AY21" i="1"/>
  <c r="AW21" i="1"/>
  <c r="AU21" i="1"/>
  <c r="AP21" i="1"/>
  <c r="AB21" i="1"/>
  <c r="AA21" i="1"/>
  <c r="V21" i="1"/>
  <c r="U21" i="1"/>
  <c r="P21" i="1"/>
  <c r="BD20" i="1"/>
  <c r="BA20" i="1"/>
  <c r="BA19" i="1" s="1"/>
  <c r="AZ20" i="1"/>
  <c r="AY20" i="1"/>
  <c r="AW20" i="1"/>
  <c r="AW19" i="1" s="1"/>
  <c r="AU20" i="1"/>
  <c r="AP20" i="1"/>
  <c r="AB20" i="1"/>
  <c r="AB19" i="1" s="1"/>
  <c r="AA20" i="1"/>
  <c r="V20" i="1"/>
  <c r="V19" i="1" s="1"/>
  <c r="U20" i="1"/>
  <c r="P20" i="1"/>
  <c r="P19" i="1" s="1"/>
  <c r="BF19" i="1"/>
  <c r="BE19" i="1"/>
  <c r="AX19" i="1"/>
  <c r="AV19" i="1"/>
  <c r="AT19" i="1"/>
  <c r="AS19" i="1"/>
  <c r="AR19" i="1"/>
  <c r="AQ19" i="1"/>
  <c r="AO19" i="1"/>
  <c r="AN19" i="1"/>
  <c r="AM19" i="1"/>
  <c r="AL19" i="1"/>
  <c r="AK19" i="1"/>
  <c r="AJ19" i="1"/>
  <c r="AI19" i="1"/>
  <c r="AH19" i="1"/>
  <c r="AG19" i="1"/>
  <c r="AF19" i="1"/>
  <c r="AC19" i="1"/>
  <c r="Z19" i="1"/>
  <c r="Y19" i="1"/>
  <c r="X19" i="1"/>
  <c r="W19" i="1"/>
  <c r="T19" i="1"/>
  <c r="S19" i="1"/>
  <c r="R19" i="1"/>
  <c r="O19" i="1"/>
  <c r="BD17" i="1"/>
  <c r="BA17" i="1"/>
  <c r="AZ17" i="1"/>
  <c r="AY17" i="1"/>
  <c r="AW17" i="1"/>
  <c r="AU17" i="1"/>
  <c r="AP17" i="1"/>
  <c r="AB17" i="1"/>
  <c r="AA17" i="1"/>
  <c r="V17" i="1"/>
  <c r="U17" i="1"/>
  <c r="P17" i="1"/>
  <c r="BD16" i="1"/>
  <c r="BA16" i="1"/>
  <c r="AZ16" i="1"/>
  <c r="AY16" i="1"/>
  <c r="AW16" i="1"/>
  <c r="AU16" i="1"/>
  <c r="AP16" i="1"/>
  <c r="AB16" i="1"/>
  <c r="AA16" i="1"/>
  <c r="V16" i="1"/>
  <c r="U16" i="1"/>
  <c r="P16" i="1"/>
  <c r="P14" i="1" s="1"/>
  <c r="BD15" i="1"/>
  <c r="BA15" i="1"/>
  <c r="AZ15" i="1"/>
  <c r="AY15" i="1"/>
  <c r="AW15" i="1"/>
  <c r="AW14" i="1" s="1"/>
  <c r="AU15" i="1"/>
  <c r="AB15" i="1"/>
  <c r="AB14" i="1" s="1"/>
  <c r="AA15" i="1"/>
  <c r="V15" i="1"/>
  <c r="U15" i="1"/>
  <c r="BF14" i="1"/>
  <c r="BE14" i="1"/>
  <c r="AX14" i="1"/>
  <c r="AV14" i="1"/>
  <c r="AT14" i="1"/>
  <c r="AS14" i="1"/>
  <c r="AR14" i="1"/>
  <c r="AQ14" i="1"/>
  <c r="AN14" i="1"/>
  <c r="AM14" i="1"/>
  <c r="AL14" i="1"/>
  <c r="AK14" i="1"/>
  <c r="AJ14" i="1"/>
  <c r="AI14" i="1"/>
  <c r="AH14" i="1"/>
  <c r="AG14" i="1"/>
  <c r="AF14" i="1"/>
  <c r="AC14" i="1"/>
  <c r="Z14" i="1"/>
  <c r="Y14" i="1"/>
  <c r="X14" i="1"/>
  <c r="W14" i="1"/>
  <c r="T14" i="1"/>
  <c r="S14" i="1"/>
  <c r="R14" i="1"/>
  <c r="O14" i="1"/>
  <c r="BD13" i="1"/>
  <c r="BA13" i="1"/>
  <c r="BA12" i="1" s="1"/>
  <c r="AZ13" i="1"/>
  <c r="AY13" i="1"/>
  <c r="AW13" i="1"/>
  <c r="AW12" i="1" s="1"/>
  <c r="AU13" i="1"/>
  <c r="AP13" i="1"/>
  <c r="AB13" i="1"/>
  <c r="AB12" i="1" s="1"/>
  <c r="AA13" i="1"/>
  <c r="V13" i="1"/>
  <c r="V12" i="1" s="1"/>
  <c r="U13" i="1"/>
  <c r="P13" i="1"/>
  <c r="P12" i="1" s="1"/>
  <c r="BF12" i="1"/>
  <c r="BE12" i="1"/>
  <c r="AX12" i="1"/>
  <c r="AV12" i="1"/>
  <c r="AT12" i="1"/>
  <c r="AS12" i="1"/>
  <c r="AR12" i="1"/>
  <c r="AQ12" i="1"/>
  <c r="AN12" i="1"/>
  <c r="AM12" i="1"/>
  <c r="AL12" i="1"/>
  <c r="AK12" i="1"/>
  <c r="AJ12" i="1"/>
  <c r="AI12" i="1"/>
  <c r="AH12" i="1"/>
  <c r="AG12" i="1"/>
  <c r="AF12" i="1"/>
  <c r="AC12" i="1"/>
  <c r="Z12" i="1"/>
  <c r="Y12" i="1"/>
  <c r="X12" i="1"/>
  <c r="W12" i="1"/>
  <c r="T12" i="1"/>
  <c r="S12" i="1"/>
  <c r="R12" i="1"/>
  <c r="O12" i="1"/>
  <c r="BD11" i="1"/>
  <c r="BA11" i="1"/>
  <c r="AZ11" i="1"/>
  <c r="AY11" i="1"/>
  <c r="AW11" i="1"/>
  <c r="AU11" i="1"/>
  <c r="AP11" i="1"/>
  <c r="AB11" i="1"/>
  <c r="AA11" i="1"/>
  <c r="V11" i="1"/>
  <c r="U11" i="1"/>
  <c r="P11" i="1"/>
  <c r="BD10" i="1"/>
  <c r="BA10" i="1"/>
  <c r="AZ10" i="1"/>
  <c r="AY10" i="1"/>
  <c r="AW10" i="1"/>
  <c r="AU10" i="1"/>
  <c r="AP10" i="1"/>
  <c r="AB10" i="1"/>
  <c r="AA10" i="1"/>
  <c r="V10" i="1"/>
  <c r="U10" i="1"/>
  <c r="BD9" i="1"/>
  <c r="BA9" i="1"/>
  <c r="AZ9" i="1"/>
  <c r="AY9" i="1"/>
  <c r="AW9" i="1"/>
  <c r="AU9" i="1"/>
  <c r="AP9" i="1"/>
  <c r="AB9" i="1"/>
  <c r="V9" i="1"/>
  <c r="BD8" i="1"/>
  <c r="BA8" i="1"/>
  <c r="AZ8" i="1"/>
  <c r="AY8" i="1"/>
  <c r="AW8" i="1"/>
  <c r="AP8" i="1"/>
  <c r="AB8" i="1"/>
  <c r="AA8" i="1"/>
  <c r="V8" i="1"/>
  <c r="U8" i="1"/>
  <c r="P8" i="1"/>
  <c r="P7" i="1" s="1"/>
  <c r="BF7" i="1"/>
  <c r="BE7" i="1"/>
  <c r="AX7" i="1"/>
  <c r="AV7" i="1"/>
  <c r="AT7" i="1"/>
  <c r="AS7" i="1"/>
  <c r="AR7" i="1"/>
  <c r="AQ7" i="1"/>
  <c r="AO7" i="1"/>
  <c r="AO6" i="1" s="1"/>
  <c r="AN7" i="1"/>
  <c r="AM7" i="1"/>
  <c r="AL7" i="1"/>
  <c r="AK7" i="1"/>
  <c r="AJ7" i="1"/>
  <c r="AI7" i="1"/>
  <c r="AH7" i="1"/>
  <c r="AG7" i="1"/>
  <c r="AF7" i="1"/>
  <c r="AC7" i="1"/>
  <c r="Z7" i="1"/>
  <c r="Y7" i="1"/>
  <c r="X7" i="1"/>
  <c r="W7" i="1"/>
  <c r="T7" i="1"/>
  <c r="S7" i="1"/>
  <c r="R7" i="1"/>
  <c r="O7" i="1"/>
  <c r="BC5" i="1"/>
  <c r="BB5" i="1"/>
  <c r="AE5" i="1"/>
  <c r="ES9022" i="2"/>
  <c r="ER9022" i="2"/>
  <c r="EQ9022" i="2"/>
  <c r="EP9022" i="2"/>
  <c r="EO9022" i="2"/>
  <c r="EN9022" i="2"/>
  <c r="EM9022" i="2"/>
  <c r="EL9022" i="2"/>
  <c r="EK9022" i="2"/>
  <c r="EJ9022" i="2"/>
  <c r="EI9022" i="2"/>
  <c r="EH9022" i="2"/>
  <c r="EG9022" i="2"/>
  <c r="EF9022" i="2"/>
  <c r="EE9022" i="2"/>
  <c r="ED9022" i="2"/>
  <c r="EC9022" i="2"/>
  <c r="EB9022" i="2"/>
  <c r="EA9022" i="2"/>
  <c r="DZ9022" i="2"/>
  <c r="DY9022" i="2"/>
  <c r="DX9022" i="2"/>
  <c r="DW9022" i="2"/>
  <c r="DV9022" i="2"/>
  <c r="DU9022" i="2"/>
  <c r="DT9022" i="2"/>
  <c r="DS9022" i="2"/>
  <c r="DR9022" i="2"/>
  <c r="DQ9022" i="2"/>
  <c r="DP9022" i="2"/>
  <c r="DO9022" i="2"/>
  <c r="DN9022" i="2"/>
  <c r="DM9022" i="2"/>
  <c r="DL9022" i="2"/>
  <c r="DK9022" i="2"/>
  <c r="DJ9022" i="2"/>
  <c r="DI9022" i="2"/>
  <c r="DH9022" i="2"/>
  <c r="DG9022" i="2"/>
  <c r="DF9022" i="2"/>
  <c r="DE9022" i="2"/>
  <c r="DD9022" i="2"/>
  <c r="DC9022" i="2"/>
  <c r="DB9022" i="2"/>
  <c r="DA9022" i="2"/>
  <c r="CZ9022" i="2"/>
  <c r="CY9022" i="2"/>
  <c r="CX9022" i="2"/>
  <c r="CW9022" i="2"/>
  <c r="CV9022" i="2"/>
  <c r="CU9022" i="2"/>
  <c r="CT9022" i="2"/>
  <c r="CS9022" i="2"/>
  <c r="CR9022" i="2"/>
  <c r="CQ9022" i="2"/>
  <c r="CP9022" i="2"/>
  <c r="CO9022" i="2"/>
  <c r="CN9022" i="2"/>
  <c r="CM9022" i="2"/>
  <c r="CL9022" i="2"/>
  <c r="CK9022" i="2"/>
  <c r="CJ9022" i="2"/>
  <c r="CI9022" i="2"/>
  <c r="CH9022" i="2"/>
  <c r="CG9022" i="2"/>
  <c r="CF9022" i="2"/>
  <c r="CE9022" i="2"/>
  <c r="CD9022" i="2"/>
  <c r="CC9022" i="2"/>
  <c r="CB9022" i="2"/>
  <c r="CA9022" i="2"/>
  <c r="BZ9022" i="2"/>
  <c r="BY9022" i="2"/>
  <c r="BX9022" i="2"/>
  <c r="BW9022" i="2"/>
  <c r="BV9022" i="2"/>
  <c r="BU9022" i="2"/>
  <c r="BT9022" i="2"/>
  <c r="BS9019" i="2"/>
  <c r="BS9022" i="2" s="1"/>
  <c r="ES7917" i="2"/>
  <c r="ER7917" i="2"/>
  <c r="EQ7917" i="2"/>
  <c r="EP7917" i="2"/>
  <c r="EO7917" i="2"/>
  <c r="EN7917" i="2"/>
  <c r="EM7917" i="2"/>
  <c r="EL7917" i="2"/>
  <c r="EK7917" i="2"/>
  <c r="EJ7917" i="2"/>
  <c r="EI7917" i="2"/>
  <c r="EH7917" i="2"/>
  <c r="EG7917" i="2"/>
  <c r="EF7917" i="2"/>
  <c r="EE7917" i="2"/>
  <c r="ED7917" i="2"/>
  <c r="EC7917" i="2"/>
  <c r="EB7917" i="2"/>
  <c r="EA7917" i="2"/>
  <c r="DZ7917" i="2"/>
  <c r="DY7917" i="2"/>
  <c r="DX7917" i="2"/>
  <c r="DW7917" i="2"/>
  <c r="DV7917" i="2"/>
  <c r="DU7917" i="2"/>
  <c r="DT7917" i="2"/>
  <c r="DS7917" i="2"/>
  <c r="DR7917" i="2"/>
  <c r="DQ7917" i="2"/>
  <c r="DP7917" i="2"/>
  <c r="DO7917" i="2"/>
  <c r="DN7917" i="2"/>
  <c r="DM7917" i="2"/>
  <c r="DL7917" i="2"/>
  <c r="DK7917" i="2"/>
  <c r="DJ7917" i="2"/>
  <c r="DI7917" i="2"/>
  <c r="DH7917" i="2"/>
  <c r="DG7917" i="2"/>
  <c r="DF7917" i="2"/>
  <c r="DE7917" i="2"/>
  <c r="DD7917" i="2"/>
  <c r="DC7917" i="2"/>
  <c r="DB7917" i="2"/>
  <c r="DA7917" i="2"/>
  <c r="CZ7917" i="2"/>
  <c r="CY7917" i="2"/>
  <c r="CX7917" i="2"/>
  <c r="CW7917" i="2"/>
  <c r="CV7917" i="2"/>
  <c r="CU7917" i="2"/>
  <c r="CT7917" i="2"/>
  <c r="CS7917" i="2"/>
  <c r="CR7917" i="2"/>
  <c r="CQ7917" i="2"/>
  <c r="CP7917" i="2"/>
  <c r="CO7917" i="2"/>
  <c r="CN7917" i="2"/>
  <c r="CM7917" i="2"/>
  <c r="CL7917" i="2"/>
  <c r="CK7917" i="2"/>
  <c r="CJ7917" i="2"/>
  <c r="CI7917" i="2"/>
  <c r="CH7917" i="2"/>
  <c r="CG7917" i="2"/>
  <c r="CF7917" i="2"/>
  <c r="CE7917" i="2"/>
  <c r="CD7917" i="2"/>
  <c r="CC7917" i="2"/>
  <c r="CB7917" i="2"/>
  <c r="CA7917" i="2"/>
  <c r="BZ7917" i="2"/>
  <c r="BY7917" i="2"/>
  <c r="BX7917" i="2"/>
  <c r="BW7917" i="2"/>
  <c r="BV7917" i="2"/>
  <c r="BU7917" i="2"/>
  <c r="BT7917" i="2"/>
  <c r="BS7916" i="2"/>
  <c r="BS7917" i="2" s="1"/>
  <c r="ES520" i="2"/>
  <c r="ER520" i="2"/>
  <c r="EQ520" i="2"/>
  <c r="EP520" i="2"/>
  <c r="EO520" i="2"/>
  <c r="EN520" i="2"/>
  <c r="EM520" i="2"/>
  <c r="EL520" i="2"/>
  <c r="EK520" i="2"/>
  <c r="EJ520" i="2"/>
  <c r="EI520" i="2"/>
  <c r="EH520" i="2"/>
  <c r="EG520" i="2"/>
  <c r="EF520" i="2"/>
  <c r="EE520" i="2"/>
  <c r="ED520" i="2"/>
  <c r="EC520" i="2"/>
  <c r="EB520" i="2"/>
  <c r="EA520" i="2"/>
  <c r="DZ520" i="2"/>
  <c r="DY520" i="2"/>
  <c r="DX520" i="2"/>
  <c r="DW520" i="2"/>
  <c r="DV520" i="2"/>
  <c r="DU520" i="2"/>
  <c r="DT520" i="2"/>
  <c r="DS520" i="2"/>
  <c r="DR520" i="2"/>
  <c r="DQ520" i="2"/>
  <c r="DP520" i="2"/>
  <c r="DO520" i="2"/>
  <c r="DN520" i="2"/>
  <c r="DM520" i="2"/>
  <c r="DL520" i="2"/>
  <c r="DK520" i="2"/>
  <c r="DJ520" i="2"/>
  <c r="DI520" i="2"/>
  <c r="DH520" i="2"/>
  <c r="DG520" i="2"/>
  <c r="DF520" i="2"/>
  <c r="DE520" i="2"/>
  <c r="DD520" i="2"/>
  <c r="DC520" i="2"/>
  <c r="DB520" i="2"/>
  <c r="DA520" i="2"/>
  <c r="CZ520" i="2"/>
  <c r="CY520" i="2"/>
  <c r="CX520" i="2"/>
  <c r="CW520" i="2"/>
  <c r="CV520" i="2"/>
  <c r="CU520" i="2"/>
  <c r="CT520" i="2"/>
  <c r="CS520" i="2"/>
  <c r="CR520" i="2"/>
  <c r="CQ520" i="2"/>
  <c r="CP520" i="2"/>
  <c r="CO520" i="2"/>
  <c r="CN520" i="2"/>
  <c r="CM520" i="2"/>
  <c r="CL520" i="2"/>
  <c r="CK520" i="2"/>
  <c r="CJ520" i="2"/>
  <c r="CI520" i="2"/>
  <c r="CH520" i="2"/>
  <c r="CG520" i="2"/>
  <c r="CF520" i="2"/>
  <c r="CE520" i="2"/>
  <c r="CD520" i="2"/>
  <c r="CC520" i="2"/>
  <c r="CB520" i="2"/>
  <c r="CA520" i="2"/>
  <c r="BZ520" i="2"/>
  <c r="BY520" i="2"/>
  <c r="BX520" i="2"/>
  <c r="BW520" i="2"/>
  <c r="BV520" i="2"/>
  <c r="BU520" i="2"/>
  <c r="BT520" i="2"/>
  <c r="BS520" i="2"/>
  <c r="ES420" i="2"/>
  <c r="ER420" i="2"/>
  <c r="EQ420" i="2"/>
  <c r="EP420" i="2"/>
  <c r="EO420" i="2"/>
  <c r="EN420" i="2"/>
  <c r="EM420" i="2"/>
  <c r="EL420" i="2"/>
  <c r="EK420" i="2"/>
  <c r="EJ420" i="2"/>
  <c r="EI420" i="2"/>
  <c r="EH420" i="2"/>
  <c r="EG420" i="2"/>
  <c r="EF420" i="2"/>
  <c r="EE420" i="2"/>
  <c r="ED420" i="2"/>
  <c r="EC420" i="2"/>
  <c r="EB420" i="2"/>
  <c r="EA420" i="2"/>
  <c r="DZ420" i="2"/>
  <c r="DY420" i="2"/>
  <c r="DX420" i="2"/>
  <c r="DW420" i="2"/>
  <c r="DV420" i="2"/>
  <c r="DU420" i="2"/>
  <c r="DT420" i="2"/>
  <c r="DS420" i="2"/>
  <c r="DR420" i="2"/>
  <c r="DQ420" i="2"/>
  <c r="DP420" i="2"/>
  <c r="DO420" i="2"/>
  <c r="DN420" i="2"/>
  <c r="DM420" i="2"/>
  <c r="DL420" i="2"/>
  <c r="DK420" i="2"/>
  <c r="DJ420" i="2"/>
  <c r="DI420" i="2"/>
  <c r="DH420" i="2"/>
  <c r="DG420" i="2"/>
  <c r="DF420" i="2"/>
  <c r="DE420" i="2"/>
  <c r="DD420" i="2"/>
  <c r="DC420" i="2"/>
  <c r="DB420" i="2"/>
  <c r="DA420" i="2"/>
  <c r="CZ420" i="2"/>
  <c r="CY420" i="2"/>
  <c r="CX420" i="2"/>
  <c r="CW420" i="2"/>
  <c r="CV420" i="2"/>
  <c r="CU420" i="2"/>
  <c r="CT420" i="2"/>
  <c r="CS420" i="2"/>
  <c r="CR420" i="2"/>
  <c r="CQ420" i="2"/>
  <c r="CP420" i="2"/>
  <c r="CO420" i="2"/>
  <c r="CN420" i="2"/>
  <c r="CM420" i="2"/>
  <c r="CL420" i="2"/>
  <c r="CK420" i="2"/>
  <c r="CJ420" i="2"/>
  <c r="CI420" i="2"/>
  <c r="CH420" i="2"/>
  <c r="CG420" i="2"/>
  <c r="CF420" i="2"/>
  <c r="CE420" i="2"/>
  <c r="CD420" i="2"/>
  <c r="CC420" i="2"/>
  <c r="CB420" i="2"/>
  <c r="CA420" i="2"/>
  <c r="BZ420" i="2"/>
  <c r="BY420" i="2"/>
  <c r="BX420" i="2"/>
  <c r="BW420" i="2"/>
  <c r="BV420" i="2"/>
  <c r="BU420" i="2"/>
  <c r="BT420" i="2"/>
  <c r="BS420" i="2"/>
  <c r="ES292" i="2"/>
  <c r="ER292" i="2"/>
  <c r="EQ292" i="2"/>
  <c r="EP292" i="2"/>
  <c r="EO292" i="2"/>
  <c r="EN292" i="2"/>
  <c r="EM292" i="2"/>
  <c r="EL292" i="2"/>
  <c r="EK292" i="2"/>
  <c r="EJ292" i="2"/>
  <c r="EI292" i="2"/>
  <c r="EH292" i="2"/>
  <c r="EG292" i="2"/>
  <c r="EF292" i="2"/>
  <c r="EE292" i="2"/>
  <c r="ED292" i="2"/>
  <c r="EC292" i="2"/>
  <c r="EB292" i="2"/>
  <c r="EA292" i="2"/>
  <c r="DZ292" i="2"/>
  <c r="DY292" i="2"/>
  <c r="DX292" i="2"/>
  <c r="DW292" i="2"/>
  <c r="DV292" i="2"/>
  <c r="DU292" i="2"/>
  <c r="DT292" i="2"/>
  <c r="DS292" i="2"/>
  <c r="DR292" i="2"/>
  <c r="DQ292" i="2"/>
  <c r="DP292" i="2"/>
  <c r="DO292" i="2"/>
  <c r="DN292" i="2"/>
  <c r="DM292" i="2"/>
  <c r="DL292" i="2"/>
  <c r="DK292" i="2"/>
  <c r="DJ292" i="2"/>
  <c r="DI292" i="2"/>
  <c r="DH292" i="2"/>
  <c r="DG292" i="2"/>
  <c r="DF292" i="2"/>
  <c r="DE292" i="2"/>
  <c r="DD292" i="2"/>
  <c r="DC292" i="2"/>
  <c r="DB292" i="2"/>
  <c r="DA292" i="2"/>
  <c r="CZ292" i="2"/>
  <c r="CY292" i="2"/>
  <c r="CX292" i="2"/>
  <c r="CW292" i="2"/>
  <c r="CV292" i="2"/>
  <c r="CU292" i="2"/>
  <c r="CT292" i="2"/>
  <c r="CS292" i="2"/>
  <c r="CR292" i="2"/>
  <c r="CQ292" i="2"/>
  <c r="CP292" i="2"/>
  <c r="CO292" i="2"/>
  <c r="CN292" i="2"/>
  <c r="CM292" i="2"/>
  <c r="CL292" i="2"/>
  <c r="CK292" i="2"/>
  <c r="CJ292" i="2"/>
  <c r="CI292" i="2"/>
  <c r="CH292" i="2"/>
  <c r="CG292" i="2"/>
  <c r="CF292" i="2"/>
  <c r="CE292" i="2"/>
  <c r="CD292" i="2"/>
  <c r="CC292" i="2"/>
  <c r="CB292" i="2"/>
  <c r="CA292" i="2"/>
  <c r="BZ292" i="2"/>
  <c r="BY292" i="2"/>
  <c r="BX292" i="2"/>
  <c r="BW292" i="2"/>
  <c r="BV292" i="2"/>
  <c r="BU292" i="2"/>
  <c r="BT283" i="2"/>
  <c r="BT292" i="2" s="1"/>
  <c r="BJ51" i="2"/>
  <c r="BI51" i="2"/>
  <c r="BF51" i="2"/>
  <c r="BB51" i="2"/>
  <c r="AX51" i="2"/>
  <c r="AT51" i="2"/>
  <c r="AC51" i="2"/>
  <c r="AB51" i="2"/>
  <c r="U51" i="2"/>
  <c r="T51" i="2"/>
  <c r="BI50" i="2"/>
  <c r="BF50" i="2"/>
  <c r="BB50" i="2"/>
  <c r="BB47" i="2" s="1"/>
  <c r="AX50" i="2"/>
  <c r="AT50" i="2"/>
  <c r="AC50" i="2"/>
  <c r="AB50" i="2"/>
  <c r="U50" i="2"/>
  <c r="T50" i="2"/>
  <c r="BJ49" i="2"/>
  <c r="BI49" i="2"/>
  <c r="BF49" i="2"/>
  <c r="AX49" i="2"/>
  <c r="AR49" i="2"/>
  <c r="AC49" i="2"/>
  <c r="U49" i="2"/>
  <c r="BL47" i="2"/>
  <c r="BK47" i="2"/>
  <c r="BH47" i="2"/>
  <c r="BG47" i="2"/>
  <c r="BE47" i="2"/>
  <c r="BD47" i="2"/>
  <c r="BC47" i="2"/>
  <c r="AY47" i="2"/>
  <c r="AS47" i="2"/>
  <c r="AQ47" i="2"/>
  <c r="AP47" i="2"/>
  <c r="AO47" i="2"/>
  <c r="AN47" i="2"/>
  <c r="AM47" i="2"/>
  <c r="AL47" i="2"/>
  <c r="AK47" i="2"/>
  <c r="AJ47" i="2"/>
  <c r="AI47" i="2"/>
  <c r="AH47" i="2"/>
  <c r="AG47" i="2"/>
  <c r="AD47" i="2"/>
  <c r="AA47" i="2"/>
  <c r="Z47" i="2"/>
  <c r="Y47" i="2"/>
  <c r="X47" i="2"/>
  <c r="W47" i="2"/>
  <c r="V47" i="2"/>
  <c r="S47" i="2"/>
  <c r="R47" i="2"/>
  <c r="Q47" i="2"/>
  <c r="P47" i="2"/>
  <c r="O47" i="2"/>
  <c r="N47" i="2"/>
  <c r="M47" i="2"/>
  <c r="BJ46" i="2"/>
  <c r="BI46" i="2"/>
  <c r="BF46" i="2"/>
  <c r="BB46" i="2"/>
  <c r="BB42" i="2" s="1"/>
  <c r="BB41" i="2" s="1"/>
  <c r="AX46" i="2"/>
  <c r="AX42" i="2" s="1"/>
  <c r="AR46" i="2"/>
  <c r="AC46" i="2"/>
  <c r="AB46" i="2"/>
  <c r="U46" i="2"/>
  <c r="T46" i="2"/>
  <c r="BF45" i="2"/>
  <c r="AT45" i="2"/>
  <c r="BI45" i="2" s="1"/>
  <c r="AR45" i="2"/>
  <c r="BF44" i="2"/>
  <c r="AT44" i="2"/>
  <c r="BJ44" i="2" s="1"/>
  <c r="AR44" i="2"/>
  <c r="AC44" i="2"/>
  <c r="U44" i="2"/>
  <c r="BL42" i="2"/>
  <c r="BK42" i="2"/>
  <c r="BH42" i="2"/>
  <c r="BG42" i="2"/>
  <c r="BE42" i="2"/>
  <c r="BD42" i="2"/>
  <c r="BC42" i="2"/>
  <c r="AY42" i="2"/>
  <c r="AS42" i="2"/>
  <c r="AQ42" i="2"/>
  <c r="AP42" i="2"/>
  <c r="AO42" i="2"/>
  <c r="AN42" i="2"/>
  <c r="AM42" i="2"/>
  <c r="AL42" i="2"/>
  <c r="AK42" i="2"/>
  <c r="AJ42" i="2"/>
  <c r="AI42" i="2"/>
  <c r="AH42" i="2"/>
  <c r="AH41" i="2" s="1"/>
  <c r="AG42" i="2"/>
  <c r="AG41" i="2" s="1"/>
  <c r="AD42" i="2"/>
  <c r="AD41" i="2" s="1"/>
  <c r="AA42" i="2"/>
  <c r="AA41" i="2" s="1"/>
  <c r="Z42" i="2"/>
  <c r="Z41" i="2" s="1"/>
  <c r="Y42" i="2"/>
  <c r="Y41" i="2" s="1"/>
  <c r="X42" i="2"/>
  <c r="X41" i="2" s="1"/>
  <c r="W42" i="2"/>
  <c r="W41" i="2" s="1"/>
  <c r="V42" i="2"/>
  <c r="V41" i="2" s="1"/>
  <c r="S42" i="2"/>
  <c r="R42" i="2"/>
  <c r="R41" i="2" s="1"/>
  <c r="Q42" i="2"/>
  <c r="Q41" i="2" s="1"/>
  <c r="P42" i="2"/>
  <c r="P41" i="2" s="1"/>
  <c r="O42" i="2"/>
  <c r="O41" i="2" s="1"/>
  <c r="N42" i="2"/>
  <c r="N41" i="2" s="1"/>
  <c r="M42" i="2"/>
  <c r="M41" i="2" s="1"/>
  <c r="BJ40" i="2"/>
  <c r="BI40" i="2"/>
  <c r="BF40" i="2"/>
  <c r="AX40" i="2"/>
  <c r="AX39" i="2" s="1"/>
  <c r="AX38" i="2" s="1"/>
  <c r="AC40" i="2"/>
  <c r="AC39" i="2" s="1"/>
  <c r="U40" i="2"/>
  <c r="U39" i="2" s="1"/>
  <c r="BL39" i="2"/>
  <c r="BL38" i="2" s="1"/>
  <c r="BK39" i="2"/>
  <c r="BK38" i="2" s="1"/>
  <c r="BH39" i="2"/>
  <c r="BH38" i="2" s="1"/>
  <c r="BG39" i="2"/>
  <c r="BG38" i="2" s="1"/>
  <c r="BE39" i="2"/>
  <c r="BE38" i="2" s="1"/>
  <c r="BD39" i="2"/>
  <c r="BD38" i="2" s="1"/>
  <c r="BC39" i="2"/>
  <c r="BC38" i="2" s="1"/>
  <c r="BB39" i="2"/>
  <c r="AY39" i="2"/>
  <c r="AY38" i="2" s="1"/>
  <c r="AS39" i="2"/>
  <c r="AS38" i="2" s="1"/>
  <c r="AQ39" i="2"/>
  <c r="AP39" i="2"/>
  <c r="AO39" i="2"/>
  <c r="AO38" i="2" s="1"/>
  <c r="AN39" i="2"/>
  <c r="AN38" i="2" s="1"/>
  <c r="AM39" i="2"/>
  <c r="AL39" i="2"/>
  <c r="AK39" i="2"/>
  <c r="AJ39" i="2"/>
  <c r="AI39" i="2"/>
  <c r="AH39" i="2"/>
  <c r="AG39" i="2"/>
  <c r="AF39" i="2"/>
  <c r="AE39" i="2"/>
  <c r="AD39" i="2"/>
  <c r="AA39" i="2"/>
  <c r="Z39" i="2"/>
  <c r="Y39" i="2"/>
  <c r="X39" i="2"/>
  <c r="W39" i="2"/>
  <c r="V39" i="2"/>
  <c r="S39" i="2"/>
  <c r="R39" i="2"/>
  <c r="Q39" i="2"/>
  <c r="P39" i="2"/>
  <c r="BB38" i="2"/>
  <c r="AQ38" i="2"/>
  <c r="AP38" i="2"/>
  <c r="AM38" i="2"/>
  <c r="AL38" i="2"/>
  <c r="AK38" i="2"/>
  <c r="AJ38" i="2"/>
  <c r="AI38" i="2"/>
  <c r="AH38" i="2"/>
  <c r="AG38" i="2"/>
  <c r="AD38" i="2"/>
  <c r="AC38" i="2"/>
  <c r="AA38" i="2"/>
  <c r="Z38" i="2"/>
  <c r="Y38" i="2"/>
  <c r="X38" i="2"/>
  <c r="W38" i="2"/>
  <c r="V38" i="2"/>
  <c r="U38" i="2"/>
  <c r="S38" i="2"/>
  <c r="R38" i="2"/>
  <c r="Q38" i="2"/>
  <c r="P38" i="2"/>
  <c r="O38" i="2"/>
  <c r="N38" i="2"/>
  <c r="M38" i="2"/>
  <c r="BJ37" i="2"/>
  <c r="BI37" i="2"/>
  <c r="BF37" i="2"/>
  <c r="AT37" i="2"/>
  <c r="AC37" i="2"/>
  <c r="T37" i="2"/>
  <c r="BL36" i="2"/>
  <c r="BK36" i="2"/>
  <c r="BH36" i="2"/>
  <c r="BG36" i="2"/>
  <c r="BE36" i="2"/>
  <c r="BD36" i="2"/>
  <c r="BC36" i="2"/>
  <c r="BB36" i="2"/>
  <c r="AY36" i="2"/>
  <c r="AX36" i="2"/>
  <c r="AS36" i="2"/>
  <c r="AQ36" i="2"/>
  <c r="AP36" i="2"/>
  <c r="AO36" i="2"/>
  <c r="AN36" i="2"/>
  <c r="AM36" i="2"/>
  <c r="AL36" i="2"/>
  <c r="AK36" i="2"/>
  <c r="AJ36" i="2"/>
  <c r="AI36" i="2"/>
  <c r="AH36" i="2"/>
  <c r="AG36" i="2"/>
  <c r="AD36" i="2"/>
  <c r="AA36" i="2"/>
  <c r="Z36" i="2"/>
  <c r="Y36" i="2"/>
  <c r="X36" i="2"/>
  <c r="W36" i="2"/>
  <c r="V36" i="2"/>
  <c r="S36" i="2"/>
  <c r="R36" i="2"/>
  <c r="Q36" i="2"/>
  <c r="P36" i="2"/>
  <c r="O36" i="2"/>
  <c r="O33" i="2" s="1"/>
  <c r="O32" i="2" s="1"/>
  <c r="N36" i="2"/>
  <c r="N33" i="2" s="1"/>
  <c r="M36" i="2"/>
  <c r="M33" i="2" s="1"/>
  <c r="BJ35" i="2"/>
  <c r="BI35" i="2"/>
  <c r="BF35" i="2"/>
  <c r="AX35" i="2"/>
  <c r="AX34" i="2" s="1"/>
  <c r="AT35" i="2"/>
  <c r="AC35" i="2"/>
  <c r="AC34" i="2" s="1"/>
  <c r="AC33" i="2" s="1"/>
  <c r="U35" i="2"/>
  <c r="U34" i="2" s="1"/>
  <c r="BL34" i="2"/>
  <c r="BK34" i="2"/>
  <c r="BH34" i="2"/>
  <c r="BG34" i="2"/>
  <c r="BE34" i="2"/>
  <c r="BD34" i="2"/>
  <c r="BC34" i="2"/>
  <c r="BB34" i="2"/>
  <c r="AY34" i="2"/>
  <c r="AS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F33" i="2" s="1"/>
  <c r="AF32" i="2" s="1"/>
  <c r="AE34" i="2"/>
  <c r="AE33" i="2" s="1"/>
  <c r="AE32" i="2" s="1"/>
  <c r="AD34" i="2"/>
  <c r="AA34" i="2"/>
  <c r="AA33" i="2" s="1"/>
  <c r="Z34" i="2"/>
  <c r="Y34" i="2"/>
  <c r="X34" i="2"/>
  <c r="X33" i="2" s="1"/>
  <c r="W34" i="2"/>
  <c r="V34" i="2"/>
  <c r="S34" i="2"/>
  <c r="R34" i="2"/>
  <c r="Q34" i="2"/>
  <c r="P34" i="2"/>
  <c r="P33" i="2" s="1"/>
  <c r="U33" i="2"/>
  <c r="BJ31" i="2"/>
  <c r="BI31" i="2"/>
  <c r="BF31" i="2"/>
  <c r="BB31" i="2"/>
  <c r="BB29" i="2" s="1"/>
  <c r="BB27" i="2" s="1"/>
  <c r="AX31" i="2"/>
  <c r="AX29" i="2" s="1"/>
  <c r="AX27" i="2" s="1"/>
  <c r="AR31" i="2"/>
  <c r="AC31" i="2"/>
  <c r="AC29" i="2" s="1"/>
  <c r="AC27" i="2" s="1"/>
  <c r="AB31" i="2"/>
  <c r="U31" i="2"/>
  <c r="U29" i="2" s="1"/>
  <c r="U27" i="2" s="1"/>
  <c r="T31" i="2"/>
  <c r="BL29" i="2"/>
  <c r="BL27" i="2" s="1"/>
  <c r="BK29" i="2"/>
  <c r="BK27" i="2" s="1"/>
  <c r="BH29" i="2"/>
  <c r="BG29" i="2"/>
  <c r="BG27" i="2" s="1"/>
  <c r="BE29" i="2"/>
  <c r="BE27" i="2" s="1"/>
  <c r="BD29" i="2"/>
  <c r="BD27" i="2" s="1"/>
  <c r="BC29" i="2"/>
  <c r="BC27" i="2" s="1"/>
  <c r="AY29" i="2"/>
  <c r="AY27" i="2" s="1"/>
  <c r="AS29" i="2"/>
  <c r="AS27" i="2" s="1"/>
  <c r="AO29" i="2"/>
  <c r="AO27" i="2" s="1"/>
  <c r="AN29" i="2"/>
  <c r="AN27" i="2" s="1"/>
  <c r="AL29" i="2"/>
  <c r="AL27" i="2" s="1"/>
  <c r="AK29" i="2"/>
  <c r="AK27" i="2" s="1"/>
  <c r="AJ29" i="2"/>
  <c r="AJ27" i="2" s="1"/>
  <c r="AI29" i="2"/>
  <c r="AH29" i="2"/>
  <c r="AH27" i="2" s="1"/>
  <c r="AG29" i="2"/>
  <c r="AG27" i="2" s="1"/>
  <c r="AD29" i="2"/>
  <c r="AD27" i="2" s="1"/>
  <c r="AA29" i="2"/>
  <c r="AA27" i="2" s="1"/>
  <c r="Z29" i="2"/>
  <c r="Z27" i="2" s="1"/>
  <c r="Y29" i="2"/>
  <c r="Y27" i="2" s="1"/>
  <c r="X29" i="2"/>
  <c r="X27" i="2" s="1"/>
  <c r="W29" i="2"/>
  <c r="W27" i="2" s="1"/>
  <c r="V29" i="2"/>
  <c r="V27" i="2" s="1"/>
  <c r="S29" i="2"/>
  <c r="S27" i="2" s="1"/>
  <c r="R29" i="2"/>
  <c r="R27" i="2" s="1"/>
  <c r="Q29" i="2"/>
  <c r="Q27" i="2" s="1"/>
  <c r="P29" i="2"/>
  <c r="P27" i="2" s="1"/>
  <c r="O29" i="2"/>
  <c r="O27" i="2" s="1"/>
  <c r="N29" i="2"/>
  <c r="N27" i="2" s="1"/>
  <c r="M29" i="2"/>
  <c r="M27" i="2" s="1"/>
  <c r="BJ28" i="2"/>
  <c r="BI28" i="2"/>
  <c r="BF28" i="2"/>
  <c r="BB28" i="2"/>
  <c r="AX28" i="2"/>
  <c r="AR28" i="2"/>
  <c r="AC28" i="2"/>
  <c r="AB28" i="2"/>
  <c r="T28" i="2"/>
  <c r="AQ27" i="2"/>
  <c r="AP27" i="2"/>
  <c r="AM27" i="2"/>
  <c r="BJ26" i="2"/>
  <c r="BI26" i="2"/>
  <c r="BF26" i="2"/>
  <c r="BB26" i="2"/>
  <c r="BB24" i="2" s="1"/>
  <c r="BB22" i="2" s="1"/>
  <c r="AX26" i="2"/>
  <c r="AX24" i="2" s="1"/>
  <c r="AX22" i="2" s="1"/>
  <c r="AT26" i="2"/>
  <c r="AR26" i="2"/>
  <c r="AC26" i="2"/>
  <c r="AC24" i="2" s="1"/>
  <c r="AC22" i="2" s="1"/>
  <c r="AB26" i="2"/>
  <c r="U26" i="2"/>
  <c r="U24" i="2" s="1"/>
  <c r="U22" i="2" s="1"/>
  <c r="T26" i="2"/>
  <c r="BL24" i="2"/>
  <c r="BL22" i="2" s="1"/>
  <c r="BK24" i="2"/>
  <c r="BK22" i="2" s="1"/>
  <c r="BH24" i="2"/>
  <c r="BH22" i="2" s="1"/>
  <c r="BG24" i="2"/>
  <c r="BG22" i="2" s="1"/>
  <c r="BE24" i="2"/>
  <c r="BE22" i="2" s="1"/>
  <c r="BD24" i="2"/>
  <c r="BD22" i="2" s="1"/>
  <c r="BC24" i="2"/>
  <c r="BC22" i="2" s="1"/>
  <c r="AY24" i="2"/>
  <c r="AY22" i="2" s="1"/>
  <c r="AS24" i="2"/>
  <c r="AS22" i="2" s="1"/>
  <c r="AO24" i="2"/>
  <c r="AN24" i="2"/>
  <c r="AN22" i="2" s="1"/>
  <c r="AL24" i="2"/>
  <c r="AL22" i="2" s="1"/>
  <c r="AK24" i="2"/>
  <c r="AK22" i="2" s="1"/>
  <c r="AJ24" i="2"/>
  <c r="AJ22" i="2" s="1"/>
  <c r="AI24" i="2"/>
  <c r="AR24" i="2" s="1"/>
  <c r="AH24" i="2"/>
  <c r="AH22" i="2" s="1"/>
  <c r="AG24" i="2"/>
  <c r="AG22" i="2" s="1"/>
  <c r="AD24" i="2"/>
  <c r="AD22" i="2" s="1"/>
  <c r="AA24" i="2"/>
  <c r="Z24" i="2"/>
  <c r="Y24" i="2"/>
  <c r="Y22" i="2" s="1"/>
  <c r="X24" i="2"/>
  <c r="X22" i="2" s="1"/>
  <c r="W24" i="2"/>
  <c r="W22" i="2" s="1"/>
  <c r="V24" i="2"/>
  <c r="V22" i="2" s="1"/>
  <c r="S24" i="2"/>
  <c r="S22" i="2" s="1"/>
  <c r="R24" i="2"/>
  <c r="R22" i="2" s="1"/>
  <c r="Q24" i="2"/>
  <c r="Q22" i="2" s="1"/>
  <c r="P24" i="2"/>
  <c r="P22" i="2" s="1"/>
  <c r="O24" i="2"/>
  <c r="O22" i="2" s="1"/>
  <c r="N24" i="2"/>
  <c r="N22" i="2" s="1"/>
  <c r="M24" i="2"/>
  <c r="M22" i="2" s="1"/>
  <c r="BJ23" i="2"/>
  <c r="BI23" i="2"/>
  <c r="BF23" i="2"/>
  <c r="BB23" i="2"/>
  <c r="AX23" i="2"/>
  <c r="AT23" i="2"/>
  <c r="AR23" i="2"/>
  <c r="AC23" i="2"/>
  <c r="AB23" i="2"/>
  <c r="T23" i="2"/>
  <c r="AQ22" i="2"/>
  <c r="AP22" i="2"/>
  <c r="AM22" i="2"/>
  <c r="BI21" i="2"/>
  <c r="BF21" i="2"/>
  <c r="BB21" i="2"/>
  <c r="BB20" i="2" s="1"/>
  <c r="AX21" i="2"/>
  <c r="AX20" i="2" s="1"/>
  <c r="AT21" i="2"/>
  <c r="AR21" i="2"/>
  <c r="AC21" i="2"/>
  <c r="AC20" i="2" s="1"/>
  <c r="AB21" i="2"/>
  <c r="U21" i="2"/>
  <c r="U20" i="2" s="1"/>
  <c r="T21" i="2"/>
  <c r="BL20" i="2"/>
  <c r="BK20" i="2"/>
  <c r="BH20" i="2"/>
  <c r="BG20" i="2"/>
  <c r="BE20" i="2"/>
  <c r="BD20" i="2"/>
  <c r="BC20" i="2"/>
  <c r="AY20" i="2"/>
  <c r="AS20" i="2"/>
  <c r="AQ20" i="2"/>
  <c r="AP20" i="2"/>
  <c r="AO20" i="2"/>
  <c r="AN20" i="2"/>
  <c r="AM20" i="2"/>
  <c r="AL20" i="2"/>
  <c r="AK20" i="2"/>
  <c r="AJ20" i="2"/>
  <c r="AI20" i="2"/>
  <c r="AH20" i="2"/>
  <c r="AG20" i="2"/>
  <c r="AD20" i="2"/>
  <c r="AA20" i="2"/>
  <c r="Z20" i="2"/>
  <c r="Y20" i="2"/>
  <c r="X20" i="2"/>
  <c r="W20" i="2"/>
  <c r="V20" i="2"/>
  <c r="S20" i="2"/>
  <c r="R20" i="2"/>
  <c r="Q20" i="2"/>
  <c r="P20" i="2"/>
  <c r="O20" i="2"/>
  <c r="N20" i="2"/>
  <c r="M20" i="2"/>
  <c r="BJ19" i="2"/>
  <c r="BI19" i="2"/>
  <c r="BF19" i="2"/>
  <c r="AT19" i="2"/>
  <c r="AR19" i="2"/>
  <c r="BJ18" i="2"/>
  <c r="BI18" i="2"/>
  <c r="BF18" i="2"/>
  <c r="AT18" i="2"/>
  <c r="AR18" i="2"/>
  <c r="AC18" i="2"/>
  <c r="AC15" i="2" s="1"/>
  <c r="U18" i="2"/>
  <c r="U15" i="2" s="1"/>
  <c r="T18" i="2"/>
  <c r="BJ17" i="2"/>
  <c r="BI17" i="2"/>
  <c r="BF17" i="2"/>
  <c r="AT17" i="2"/>
  <c r="AR17" i="2"/>
  <c r="AB17" i="2"/>
  <c r="T17" i="2"/>
  <c r="BS16" i="2"/>
  <c r="BS292" i="2" s="1"/>
  <c r="BJ16" i="2"/>
  <c r="BI16" i="2"/>
  <c r="BF16" i="2"/>
  <c r="AT16" i="2"/>
  <c r="AR16" i="2"/>
  <c r="AC16" i="2"/>
  <c r="AB16" i="2"/>
  <c r="U16" i="2"/>
  <c r="T16" i="2"/>
  <c r="BL15" i="2"/>
  <c r="BK15" i="2"/>
  <c r="BH15" i="2"/>
  <c r="BG15" i="2"/>
  <c r="BE15" i="2"/>
  <c r="BD15" i="2"/>
  <c r="BC15" i="2"/>
  <c r="BB15" i="2"/>
  <c r="AY15" i="2"/>
  <c r="AX15" i="2"/>
  <c r="AS15" i="2"/>
  <c r="AQ15" i="2"/>
  <c r="AP15" i="2"/>
  <c r="AO15" i="2"/>
  <c r="AM15" i="2"/>
  <c r="AL15" i="2"/>
  <c r="AK15" i="2"/>
  <c r="AJ15" i="2"/>
  <c r="AI15" i="2"/>
  <c r="AH15" i="2"/>
  <c r="AG15" i="2"/>
  <c r="AD15" i="2"/>
  <c r="AA15" i="2"/>
  <c r="Z15" i="2"/>
  <c r="Y15" i="2"/>
  <c r="X15" i="2"/>
  <c r="W15" i="2"/>
  <c r="V15" i="2"/>
  <c r="S15" i="2"/>
  <c r="R15" i="2"/>
  <c r="Q15" i="2"/>
  <c r="P15" i="2"/>
  <c r="O15" i="2"/>
  <c r="N15" i="2"/>
  <c r="M15" i="2"/>
  <c r="BJ14" i="2"/>
  <c r="BI14" i="2"/>
  <c r="BF14" i="2"/>
  <c r="AT14" i="2"/>
  <c r="AR14" i="2"/>
  <c r="BJ13" i="2"/>
  <c r="BI13" i="2"/>
  <c r="BF13" i="2"/>
  <c r="BB13" i="2"/>
  <c r="BB12" i="2" s="1"/>
  <c r="AX13" i="2"/>
  <c r="AX12" i="2" s="1"/>
  <c r="AT13" i="2"/>
  <c r="AR13" i="2"/>
  <c r="AC13" i="2"/>
  <c r="AC12" i="2" s="1"/>
  <c r="AB13" i="2"/>
  <c r="U13" i="2"/>
  <c r="U12" i="2" s="1"/>
  <c r="T13" i="2"/>
  <c r="BL12" i="2"/>
  <c r="BK12" i="2"/>
  <c r="BH12" i="2"/>
  <c r="BG12" i="2"/>
  <c r="BE12" i="2"/>
  <c r="BD12" i="2"/>
  <c r="BC12" i="2"/>
  <c r="AY12" i="2"/>
  <c r="AS12" i="2"/>
  <c r="AQ12" i="2"/>
  <c r="AP12" i="2"/>
  <c r="AO12" i="2"/>
  <c r="AN12" i="2"/>
  <c r="AM12" i="2"/>
  <c r="AL12" i="2"/>
  <c r="AK12" i="2"/>
  <c r="AJ12" i="2"/>
  <c r="AI12" i="2"/>
  <c r="AH12" i="2"/>
  <c r="AG12" i="2"/>
  <c r="AD12" i="2"/>
  <c r="AA12" i="2"/>
  <c r="Z12" i="2"/>
  <c r="Y12" i="2"/>
  <c r="X12" i="2"/>
  <c r="W12" i="2"/>
  <c r="V12" i="2"/>
  <c r="S12" i="2"/>
  <c r="R12" i="2"/>
  <c r="Q12" i="2"/>
  <c r="P12" i="2"/>
  <c r="O12" i="2"/>
  <c r="N12" i="2"/>
  <c r="M12" i="2"/>
  <c r="BI11" i="2"/>
  <c r="BF11" i="2"/>
  <c r="BB11" i="2"/>
  <c r="AX11" i="2"/>
  <c r="AT11" i="2"/>
  <c r="AR11" i="2"/>
  <c r="AC11" i="2"/>
  <c r="AB11" i="2"/>
  <c r="T11" i="2"/>
  <c r="BJ10" i="2"/>
  <c r="BI10" i="2"/>
  <c r="BF10" i="2"/>
  <c r="AT10" i="2"/>
  <c r="AR10" i="2"/>
  <c r="AC10" i="2"/>
  <c r="AC9" i="2" s="1"/>
  <c r="U10" i="2"/>
  <c r="U9" i="2" s="1"/>
  <c r="BL9" i="2"/>
  <c r="BK9" i="2"/>
  <c r="BH9" i="2"/>
  <c r="BG9" i="2"/>
  <c r="BE9" i="2"/>
  <c r="BD9" i="2"/>
  <c r="BC9" i="2"/>
  <c r="BB9" i="2"/>
  <c r="AY9" i="2"/>
  <c r="AX9" i="2"/>
  <c r="AS9" i="2"/>
  <c r="AQ9" i="2"/>
  <c r="AP9" i="2"/>
  <c r="AO9" i="2"/>
  <c r="AN9" i="2"/>
  <c r="AM9" i="2"/>
  <c r="AL9" i="2"/>
  <c r="AK9" i="2"/>
  <c r="AJ9" i="2"/>
  <c r="AI9" i="2"/>
  <c r="AH9" i="2"/>
  <c r="AG9" i="2"/>
  <c r="AD9" i="2"/>
  <c r="AA9" i="2"/>
  <c r="Z9" i="2"/>
  <c r="Y9" i="2"/>
  <c r="X9" i="2"/>
  <c r="W9" i="2"/>
  <c r="V9" i="2"/>
  <c r="S9" i="2"/>
  <c r="R9" i="2"/>
  <c r="Q9" i="2"/>
  <c r="P9" i="2"/>
  <c r="O9" i="2"/>
  <c r="N9" i="2"/>
  <c r="M9" i="2"/>
  <c r="BJ8" i="2"/>
  <c r="BI8" i="2"/>
  <c r="BF8" i="2"/>
  <c r="BB8" i="2"/>
  <c r="AX8" i="2"/>
  <c r="AT8" i="2"/>
  <c r="AR8" i="2"/>
  <c r="AC8" i="2"/>
  <c r="AB8" i="2"/>
  <c r="T8" i="2"/>
  <c r="AF6" i="2"/>
  <c r="AE6" i="2"/>
  <c r="AU167" i="1"/>
  <c r="AU164" i="1"/>
  <c r="AA22" i="2"/>
  <c r="Y75" i="1"/>
  <c r="AS163" i="1"/>
  <c r="AL41" i="2" l="1"/>
  <c r="BI15" i="2"/>
  <c r="AY145" i="1"/>
  <c r="AU83" i="1"/>
  <c r="AP89" i="1"/>
  <c r="AW113" i="1"/>
  <c r="AH163" i="1"/>
  <c r="AL163" i="1"/>
  <c r="AL151" i="1" s="1"/>
  <c r="AP163" i="1"/>
  <c r="AY130" i="1"/>
  <c r="BA79" i="1"/>
  <c r="BD97" i="1"/>
  <c r="R110" i="1"/>
  <c r="X110" i="1"/>
  <c r="AJ110" i="1"/>
  <c r="AN110" i="1"/>
  <c r="AI142" i="1"/>
  <c r="U163" i="1"/>
  <c r="BA75" i="1"/>
  <c r="BD95" i="1"/>
  <c r="BD164" i="1"/>
  <c r="AN163" i="1"/>
  <c r="AR15" i="2"/>
  <c r="AW85" i="1"/>
  <c r="AW82" i="1" s="1"/>
  <c r="AW61" i="1"/>
  <c r="BJ27" i="2"/>
  <c r="AK163" i="1"/>
  <c r="AK75" i="1"/>
  <c r="BF82" i="1"/>
  <c r="AJ88" i="1"/>
  <c r="U139" i="1"/>
  <c r="AP153" i="1"/>
  <c r="AI163" i="1"/>
  <c r="AA139" i="1"/>
  <c r="V152" i="1"/>
  <c r="AB12" i="2"/>
  <c r="T27" i="2"/>
  <c r="AU19" i="1"/>
  <c r="AP31" i="1"/>
  <c r="AU43" i="1"/>
  <c r="Y69" i="1"/>
  <c r="AA69" i="1" s="1"/>
  <c r="BD79" i="1"/>
  <c r="AW79" i="1"/>
  <c r="AW75" i="1" s="1"/>
  <c r="BD83" i="1"/>
  <c r="U82" i="1"/>
  <c r="BD89" i="1"/>
  <c r="W88" i="1"/>
  <c r="BD91" i="1"/>
  <c r="V88" i="1"/>
  <c r="AG110" i="1"/>
  <c r="AT110" i="1"/>
  <c r="AM110" i="1"/>
  <c r="AA122" i="1"/>
  <c r="AZ130" i="1"/>
  <c r="U132" i="1"/>
  <c r="AY149" i="1"/>
  <c r="AZ158" i="1"/>
  <c r="AJ163" i="1"/>
  <c r="U113" i="1"/>
  <c r="AS142" i="1"/>
  <c r="AR152" i="1"/>
  <c r="AT12" i="2"/>
  <c r="AQ6" i="1"/>
  <c r="AA41" i="1"/>
  <c r="BD76" i="1"/>
  <c r="AY137" i="1"/>
  <c r="AH151" i="1"/>
  <c r="AM163" i="1"/>
  <c r="BD163" i="1" s="1"/>
  <c r="T110" i="1"/>
  <c r="U164" i="1"/>
  <c r="T12" i="2"/>
  <c r="AY33" i="2"/>
  <c r="W33" i="2"/>
  <c r="W32" i="2" s="1"/>
  <c r="AZ79" i="1"/>
  <c r="Y142" i="1"/>
  <c r="AB142" i="1"/>
  <c r="S152" i="1"/>
  <c r="AA167" i="1"/>
  <c r="AS157" i="1"/>
  <c r="AZ157" i="1" s="1"/>
  <c r="T24" i="2"/>
  <c r="BJ45" i="2"/>
  <c r="AH7" i="2"/>
  <c r="AH6" i="2" s="1"/>
  <c r="AB27" i="2"/>
  <c r="AO82" i="1"/>
  <c r="AP130" i="1"/>
  <c r="Z152" i="1"/>
  <c r="Z151" i="1" s="1"/>
  <c r="AU72" i="1"/>
  <c r="AW110" i="1"/>
  <c r="U47" i="2"/>
  <c r="AS6" i="1"/>
  <c r="AZ6" i="1" s="1"/>
  <c r="AY12" i="1"/>
  <c r="AU14" i="1"/>
  <c r="AH88" i="1"/>
  <c r="AV88" i="1"/>
  <c r="AY165" i="1"/>
  <c r="U7" i="1"/>
  <c r="AZ31" i="1"/>
  <c r="AB43" i="1"/>
  <c r="U155" i="1"/>
  <c r="U165" i="1"/>
  <c r="BD167" i="1"/>
  <c r="V111" i="63"/>
  <c r="V109" i="63" s="1"/>
  <c r="BJ15" i="2"/>
  <c r="BD7" i="1"/>
  <c r="AY132" i="1"/>
  <c r="AB38" i="2"/>
  <c r="U143" i="1"/>
  <c r="AZ140" i="1"/>
  <c r="BI47" i="2"/>
  <c r="AZ149" i="1"/>
  <c r="AU69" i="1"/>
  <c r="U117" i="1"/>
  <c r="AU70" i="1"/>
  <c r="U137" i="1"/>
  <c r="AN88" i="1"/>
  <c r="AZ113" i="1"/>
  <c r="AZ145" i="1"/>
  <c r="U61" i="1"/>
  <c r="AY117" i="1"/>
  <c r="BJ12" i="2"/>
  <c r="AP43" i="1"/>
  <c r="AP64" i="1"/>
  <c r="AP85" i="1"/>
  <c r="AY64" i="1"/>
  <c r="AV152" i="1"/>
  <c r="U91" i="1"/>
  <c r="AB85" i="1"/>
  <c r="AB82" i="1" s="1"/>
  <c r="X88" i="1"/>
  <c r="AH152" i="1"/>
  <c r="BD69" i="1"/>
  <c r="Z18" i="1"/>
  <c r="AQ18" i="1"/>
  <c r="BD24" i="1"/>
  <c r="AB64" i="1"/>
  <c r="AR6" i="1"/>
  <c r="BD161" i="1"/>
  <c r="BD165" i="1"/>
  <c r="AG33" i="2"/>
  <c r="AG32" i="2" s="1"/>
  <c r="AO60" i="1"/>
  <c r="AY167" i="1"/>
  <c r="BA142" i="1"/>
  <c r="BL33" i="2"/>
  <c r="AY76" i="1"/>
  <c r="AY160" i="1"/>
  <c r="P7" i="2"/>
  <c r="P6" i="2" s="1"/>
  <c r="BF12" i="2"/>
  <c r="AZ24" i="1"/>
  <c r="AI60" i="1"/>
  <c r="AX33" i="2"/>
  <c r="AI22" i="2"/>
  <c r="AQ33" i="2"/>
  <c r="AY69" i="1"/>
  <c r="AZ41" i="1"/>
  <c r="Y60" i="1"/>
  <c r="AZ83" i="1"/>
  <c r="AU85" i="1"/>
  <c r="AA91" i="1"/>
  <c r="AZ97" i="1"/>
  <c r="AZ122" i="1"/>
  <c r="AA143" i="1"/>
  <c r="AR12" i="2"/>
  <c r="W60" i="1"/>
  <c r="AM60" i="1"/>
  <c r="AA145" i="1"/>
  <c r="P111" i="63"/>
  <c r="P109" i="63" s="1"/>
  <c r="AS33" i="2"/>
  <c r="N32" i="2"/>
  <c r="BD31" i="1"/>
  <c r="AJ152" i="1"/>
  <c r="AX47" i="2"/>
  <c r="AX41" i="2" s="1"/>
  <c r="BF9" i="2"/>
  <c r="N7" i="2"/>
  <c r="AH33" i="2"/>
  <c r="AP71" i="1"/>
  <c r="W110" i="1"/>
  <c r="O116" i="1"/>
  <c r="AC142" i="1"/>
  <c r="AM152" i="1"/>
  <c r="AP152" i="1" s="1"/>
  <c r="AQ151" i="1"/>
  <c r="T36" i="2"/>
  <c r="U12" i="1"/>
  <c r="BD70" i="1"/>
  <c r="AO152" i="1"/>
  <c r="AY31" i="1"/>
  <c r="AM33" i="2"/>
  <c r="AQ82" i="1"/>
  <c r="AS110" i="1"/>
  <c r="AD151" i="1"/>
  <c r="AV151" i="1"/>
  <c r="AL7" i="2"/>
  <c r="BI12" i="2"/>
  <c r="AB20" i="2"/>
  <c r="AN33" i="2"/>
  <c r="BF47" i="2"/>
  <c r="AP91" i="1"/>
  <c r="AP88" i="1" s="1"/>
  <c r="AY113" i="1"/>
  <c r="T116" i="1"/>
  <c r="W7" i="2"/>
  <c r="W6" i="2" s="1"/>
  <c r="W5" i="2" s="1"/>
  <c r="T15" i="2"/>
  <c r="BF15" i="2"/>
  <c r="AT20" i="2"/>
  <c r="AS82" i="1"/>
  <c r="AA89" i="1"/>
  <c r="AP111" i="1"/>
  <c r="AA117" i="1"/>
  <c r="AM142" i="1"/>
  <c r="AU155" i="1"/>
  <c r="AZ165" i="1"/>
  <c r="U167" i="1"/>
  <c r="AP61" i="1"/>
  <c r="BD72" i="1"/>
  <c r="BD71" i="1"/>
  <c r="BJ42" i="2"/>
  <c r="AP155" i="1"/>
  <c r="AM88" i="1"/>
  <c r="AU158" i="1"/>
  <c r="AI41" i="2"/>
  <c r="AV6" i="1"/>
  <c r="BA14" i="1"/>
  <c r="AL88" i="1"/>
  <c r="Z110" i="1"/>
  <c r="X152" i="1"/>
  <c r="AU153" i="1"/>
  <c r="BD157" i="1"/>
  <c r="BI44" i="2"/>
  <c r="AO7" i="2"/>
  <c r="AA85" i="1"/>
  <c r="U140" i="1"/>
  <c r="R33" i="2"/>
  <c r="AJ33" i="2"/>
  <c r="AT47" i="2"/>
  <c r="AY7" i="1"/>
  <c r="BA7" i="1"/>
  <c r="S6" i="1"/>
  <c r="AY14" i="1"/>
  <c r="BE18" i="1"/>
  <c r="AA61" i="1"/>
  <c r="AZ61" i="1"/>
  <c r="BA61" i="1"/>
  <c r="AZ70" i="1"/>
  <c r="U69" i="1"/>
  <c r="AC110" i="1"/>
  <c r="AD109" i="1" s="1"/>
  <c r="AA113" i="1"/>
  <c r="AB113" i="1"/>
  <c r="AB110" i="1" s="1"/>
  <c r="W116" i="1"/>
  <c r="AM116" i="1"/>
  <c r="V122" i="1"/>
  <c r="U135" i="1"/>
  <c r="AL116" i="1"/>
  <c r="AQ152" i="1"/>
  <c r="V24" i="1"/>
  <c r="BC7" i="2"/>
  <c r="BJ36" i="2"/>
  <c r="BD12" i="1"/>
  <c r="AX18" i="1"/>
  <c r="U41" i="1"/>
  <c r="BD41" i="1"/>
  <c r="AC60" i="1"/>
  <c r="AR60" i="1"/>
  <c r="AZ85" i="1"/>
  <c r="AP143" i="1"/>
  <c r="R142" i="1"/>
  <c r="AU71" i="1"/>
  <c r="BJ29" i="2"/>
  <c r="Z7" i="2"/>
  <c r="AL33" i="2"/>
  <c r="AN142" i="1"/>
  <c r="AL142" i="1"/>
  <c r="BA43" i="1"/>
  <c r="BA18" i="1" s="1"/>
  <c r="AA75" i="1"/>
  <c r="AP72" i="1"/>
  <c r="AD7" i="2"/>
  <c r="AD6" i="2" s="1"/>
  <c r="W6" i="1"/>
  <c r="AU12" i="1"/>
  <c r="V14" i="1"/>
  <c r="U19" i="1"/>
  <c r="AC116" i="1"/>
  <c r="AZ161" i="1"/>
  <c r="AX7" i="2"/>
  <c r="AX6" i="2" s="1"/>
  <c r="U70" i="1"/>
  <c r="AL75" i="1"/>
  <c r="AW122" i="1"/>
  <c r="AU130" i="1"/>
  <c r="AY135" i="1"/>
  <c r="U147" i="1"/>
  <c r="AU149" i="1"/>
  <c r="AL6" i="1"/>
  <c r="AP24" i="1"/>
  <c r="AY153" i="1"/>
  <c r="AY79" i="1"/>
  <c r="AW88" i="1"/>
  <c r="AN41" i="2"/>
  <c r="BD19" i="1"/>
  <c r="U43" i="1"/>
  <c r="AS116" i="1"/>
  <c r="AB117" i="1"/>
  <c r="AZ163" i="1"/>
  <c r="BD111" i="1"/>
  <c r="AX110" i="1"/>
  <c r="AG116" i="1"/>
  <c r="AU117" i="1"/>
  <c r="V117" i="1"/>
  <c r="AP122" i="1"/>
  <c r="AZ132" i="1"/>
  <c r="AB132" i="1"/>
  <c r="AA137" i="1"/>
  <c r="AZ137" i="1"/>
  <c r="AI152" i="1"/>
  <c r="AI151" i="1" s="1"/>
  <c r="AY157" i="1"/>
  <c r="AA140" i="1"/>
  <c r="S110" i="1"/>
  <c r="U110" i="1" s="1"/>
  <c r="T22" i="2"/>
  <c r="M32" i="2"/>
  <c r="AA32" i="2"/>
  <c r="AA7" i="1"/>
  <c r="AZ7" i="1"/>
  <c r="AA14" i="1"/>
  <c r="AA19" i="1"/>
  <c r="U24" i="1"/>
  <c r="AY41" i="1"/>
  <c r="AU110" i="1"/>
  <c r="BG33" i="2"/>
  <c r="X69" i="1"/>
  <c r="AA76" i="1"/>
  <c r="AA147" i="1"/>
  <c r="AT6" i="1"/>
  <c r="AP12" i="1"/>
  <c r="AP41" i="1"/>
  <c r="AY43" i="1"/>
  <c r="AZ76" i="1"/>
  <c r="AU79" i="1"/>
  <c r="CG144" i="69"/>
  <c r="CE131" i="69"/>
  <c r="CE130" i="69" s="1"/>
  <c r="BD143" i="1"/>
  <c r="AS139" i="1"/>
  <c r="AZ139" i="1" s="1"/>
  <c r="BD130" i="1"/>
  <c r="AU143" i="1"/>
  <c r="AZ71" i="1"/>
  <c r="AS7" i="2"/>
  <c r="AS6" i="2" s="1"/>
  <c r="BL7" i="2"/>
  <c r="BF22" i="2"/>
  <c r="BF88" i="1"/>
  <c r="AI88" i="1"/>
  <c r="AX88" i="1"/>
  <c r="BA88" i="1"/>
  <c r="AZ95" i="1"/>
  <c r="BA113" i="1"/>
  <c r="BA110" i="1" s="1"/>
  <c r="AY122" i="1"/>
  <c r="AY155" i="1"/>
  <c r="AJ151" i="1"/>
  <c r="AY61" i="1"/>
  <c r="BH7" i="2"/>
  <c r="S18" i="1"/>
  <c r="AG60" i="1"/>
  <c r="AR142" i="1"/>
  <c r="AZ155" i="1"/>
  <c r="AZ164" i="1"/>
  <c r="AA164" i="1"/>
  <c r="AZ167" i="1"/>
  <c r="AB29" i="2"/>
  <c r="BD117" i="1"/>
  <c r="BD158" i="1"/>
  <c r="U76" i="1"/>
  <c r="AK6" i="1"/>
  <c r="AZ117" i="1"/>
  <c r="S33" i="2"/>
  <c r="BK33" i="2"/>
  <c r="AJ41" i="2"/>
  <c r="T6" i="1"/>
  <c r="AY24" i="1"/>
  <c r="BD64" i="1"/>
  <c r="AI75" i="1"/>
  <c r="R116" i="1"/>
  <c r="BE116" i="1"/>
  <c r="O111" i="63"/>
  <c r="O109" i="63" s="1"/>
  <c r="T29" i="2"/>
  <c r="AT116" i="1"/>
  <c r="AS75" i="1"/>
  <c r="BD33" i="2"/>
  <c r="BJ33" i="2" s="1"/>
  <c r="U42" i="2"/>
  <c r="U41" i="2" s="1"/>
  <c r="U32" i="2" s="1"/>
  <c r="V7" i="1"/>
  <c r="AP14" i="1"/>
  <c r="R18" i="1"/>
  <c r="AF142" i="1"/>
  <c r="BD147" i="1"/>
  <c r="BI24" i="2"/>
  <c r="AM82" i="1"/>
  <c r="AK33" i="2"/>
  <c r="BD135" i="1"/>
  <c r="V64" i="1"/>
  <c r="V60" i="1" s="1"/>
  <c r="BF39" i="2"/>
  <c r="AR88" i="1"/>
  <c r="AU8" i="1" s="1"/>
  <c r="BE142" i="1"/>
  <c r="AX152" i="1"/>
  <c r="AY152" i="1" s="1"/>
  <c r="AZ160" i="1"/>
  <c r="BI22" i="2"/>
  <c r="AS41" i="2"/>
  <c r="AS32" i="2" s="1"/>
  <c r="AS5" i="2" s="1"/>
  <c r="V43" i="1"/>
  <c r="AK160" i="1"/>
  <c r="BD160" i="1" s="1"/>
  <c r="AR151" i="1"/>
  <c r="AY161" i="1"/>
  <c r="BD61" i="1"/>
  <c r="AN75" i="1"/>
  <c r="AC88" i="1"/>
  <c r="AU97" i="1"/>
  <c r="V151" i="1"/>
  <c r="AY19" i="1"/>
  <c r="AT34" i="2"/>
  <c r="Q33" i="2"/>
  <c r="Q32" i="2" s="1"/>
  <c r="BB33" i="2"/>
  <c r="O6" i="1"/>
  <c r="AF18" i="1"/>
  <c r="AS18" i="1"/>
  <c r="U31" i="1"/>
  <c r="X60" i="1"/>
  <c r="AN60" i="1"/>
  <c r="AT82" i="1"/>
  <c r="AJ82" i="1"/>
  <c r="BE82" i="1"/>
  <c r="BA85" i="1"/>
  <c r="BA82" i="1" s="1"/>
  <c r="AG88" i="1"/>
  <c r="AT88" i="1"/>
  <c r="AH110" i="1"/>
  <c r="AP110" i="1" s="1"/>
  <c r="AV110" i="1"/>
  <c r="P142" i="1"/>
  <c r="BF152" i="1"/>
  <c r="U75" i="1"/>
  <c r="BF29" i="2"/>
  <c r="AN152" i="1"/>
  <c r="AY158" i="1"/>
  <c r="BK7" i="2"/>
  <c r="BK6" i="2" s="1"/>
  <c r="S7" i="2"/>
  <c r="BC6" i="2"/>
  <c r="AD33" i="2"/>
  <c r="AD32" i="2" s="1"/>
  <c r="BF36" i="2"/>
  <c r="BC4" i="1"/>
  <c r="AH6" i="1"/>
  <c r="BE6" i="1"/>
  <c r="BD85" i="1"/>
  <c r="AU132" i="1"/>
  <c r="AA135" i="1"/>
  <c r="AU137" i="1"/>
  <c r="AX151" i="1"/>
  <c r="AY151" i="1" s="1"/>
  <c r="R7" i="2"/>
  <c r="R6" i="2" s="1"/>
  <c r="AJ7" i="2"/>
  <c r="AJ6" i="2" s="1"/>
  <c r="BB7" i="2"/>
  <c r="BB6" i="2" s="1"/>
  <c r="AR20" i="2"/>
  <c r="Z6" i="1"/>
  <c r="AH75" i="1"/>
  <c r="AQ110" i="1"/>
  <c r="AZ110" i="1" s="1"/>
  <c r="AP132" i="1"/>
  <c r="BD149" i="1"/>
  <c r="Y7" i="2"/>
  <c r="Y6" i="2" s="1"/>
  <c r="BG7" i="2"/>
  <c r="BG6" i="2" s="1"/>
  <c r="Q7" i="2"/>
  <c r="Q6" i="2" s="1"/>
  <c r="BF38" i="2"/>
  <c r="AB88" i="1"/>
  <c r="AE4" i="1"/>
  <c r="V142" i="1"/>
  <c r="AP149" i="1"/>
  <c r="AF152" i="1"/>
  <c r="AF151" i="1" s="1"/>
  <c r="AC7" i="2"/>
  <c r="AC6" i="2" s="1"/>
  <c r="AZ14" i="1"/>
  <c r="AZ89" i="1"/>
  <c r="AZ153" i="1"/>
  <c r="AY163" i="1"/>
  <c r="V7" i="2"/>
  <c r="V6" i="2" s="1"/>
  <c r="P32" i="2"/>
  <c r="AH32" i="2"/>
  <c r="AB47" i="2"/>
  <c r="AC47" i="2"/>
  <c r="AG6" i="1"/>
  <c r="AF6" i="1"/>
  <c r="AF110" i="1"/>
  <c r="AH82" i="1"/>
  <c r="AV82" i="1"/>
  <c r="AI110" i="1"/>
  <c r="BD132" i="1"/>
  <c r="O142" i="1"/>
  <c r="AZ147" i="1"/>
  <c r="AP7" i="2"/>
  <c r="AP6" i="2" s="1"/>
  <c r="U7" i="2"/>
  <c r="AT15" i="2"/>
  <c r="AU64" i="1"/>
  <c r="AY72" i="1"/>
  <c r="V132" i="1"/>
  <c r="V116" i="1" s="1"/>
  <c r="AH142" i="1"/>
  <c r="AX142" i="1"/>
  <c r="AT142" i="1"/>
  <c r="AR116" i="1"/>
  <c r="AL32" i="2"/>
  <c r="S88" i="1"/>
  <c r="AY140" i="1"/>
  <c r="AL152" i="1"/>
  <c r="BB4" i="1"/>
  <c r="AB41" i="2"/>
  <c r="BD7" i="2"/>
  <c r="BD6" i="2" s="1"/>
  <c r="AM41" i="2"/>
  <c r="AM32" i="2" s="1"/>
  <c r="BK41" i="2"/>
  <c r="AA82" i="1"/>
  <c r="U89" i="1"/>
  <c r="AK110" i="1"/>
  <c r="BD110" i="1" s="1"/>
  <c r="BA122" i="1"/>
  <c r="BA116" i="1" s="1"/>
  <c r="AP151" i="1"/>
  <c r="BF151" i="1"/>
  <c r="X32" i="2"/>
  <c r="AN32" i="2"/>
  <c r="O18" i="1"/>
  <c r="AI18" i="1"/>
  <c r="AN18" i="1"/>
  <c r="AK18" i="1"/>
  <c r="U64" i="1"/>
  <c r="AL110" i="1"/>
  <c r="AL109" i="1" s="1"/>
  <c r="AF116" i="1"/>
  <c r="T47" i="2"/>
  <c r="AN6" i="1"/>
  <c r="Y6" i="1"/>
  <c r="AZ12" i="1"/>
  <c r="W18" i="1"/>
  <c r="W5" i="1" s="1"/>
  <c r="AG18" i="1"/>
  <c r="AN82" i="1"/>
  <c r="AR82" i="1"/>
  <c r="AY82" i="1" s="1"/>
  <c r="AP113" i="1"/>
  <c r="U122" i="1"/>
  <c r="BD122" i="1"/>
  <c r="S151" i="1"/>
  <c r="BD139" i="1"/>
  <c r="AP139" i="1"/>
  <c r="R32" i="2"/>
  <c r="R5" i="2" s="1"/>
  <c r="BD140" i="1"/>
  <c r="AP33" i="2"/>
  <c r="AO41" i="2"/>
  <c r="AR42" i="2"/>
  <c r="AU31" i="1"/>
  <c r="AT18" i="1"/>
  <c r="AP69" i="1"/>
  <c r="AX116" i="1"/>
  <c r="AY143" i="1"/>
  <c r="AY83" i="1"/>
  <c r="AZ19" i="1"/>
  <c r="BI36" i="2"/>
  <c r="AN7" i="2"/>
  <c r="AN6" i="2" s="1"/>
  <c r="BE7" i="2"/>
  <c r="AO22" i="2"/>
  <c r="AO6" i="2" s="1"/>
  <c r="AT24" i="2"/>
  <c r="BI39" i="2"/>
  <c r="AP41" i="2"/>
  <c r="AC42" i="2"/>
  <c r="AC41" i="2" s="1"/>
  <c r="AW7" i="1"/>
  <c r="AW6" i="1" s="1"/>
  <c r="AU111" i="1"/>
  <c r="AG152" i="1"/>
  <c r="AG151" i="1" s="1"/>
  <c r="AT152" i="1"/>
  <c r="AU152" i="1" s="1"/>
  <c r="BA152" i="1"/>
  <c r="BA163" i="1"/>
  <c r="AO33" i="2"/>
  <c r="AT33" i="2" s="1"/>
  <c r="AR110" i="1"/>
  <c r="AY111" i="1"/>
  <c r="AY85" i="1"/>
  <c r="AP140" i="1"/>
  <c r="AP19" i="1"/>
  <c r="AP7" i="1"/>
  <c r="U97" i="1"/>
  <c r="BD43" i="1"/>
  <c r="BD41" i="2"/>
  <c r="Y18" i="1"/>
  <c r="AA18" i="1" s="1"/>
  <c r="R60" i="1"/>
  <c r="AJ60" i="1"/>
  <c r="BE60" i="1"/>
  <c r="AZ69" i="1"/>
  <c r="AV75" i="1"/>
  <c r="AF88" i="1"/>
  <c r="AZ91" i="1"/>
  <c r="AY97" i="1"/>
  <c r="AU122" i="1"/>
  <c r="AW152" i="1"/>
  <c r="AM18" i="1"/>
  <c r="AP82" i="1"/>
  <c r="T88" i="1"/>
  <c r="Z22" i="2"/>
  <c r="AB24" i="2"/>
  <c r="BL41" i="2"/>
  <c r="AL82" i="1"/>
  <c r="T142" i="1"/>
  <c r="T109" i="1" s="1"/>
  <c r="U145" i="1"/>
  <c r="AL18" i="1"/>
  <c r="AT60" i="1"/>
  <c r="AU61" i="1"/>
  <c r="AU140" i="1"/>
  <c r="AT139" i="1"/>
  <c r="AU139" i="1" s="1"/>
  <c r="AA72" i="1"/>
  <c r="BD113" i="1"/>
  <c r="AY164" i="1"/>
  <c r="AA12" i="1"/>
  <c r="AT36" i="2"/>
  <c r="BI38" i="2"/>
  <c r="U14" i="1"/>
  <c r="AC18" i="1"/>
  <c r="AR18" i="1"/>
  <c r="AA64" i="1"/>
  <c r="Z142" i="1"/>
  <c r="AQ142" i="1"/>
  <c r="AK152" i="1"/>
  <c r="AY71" i="1"/>
  <c r="AR29" i="2"/>
  <c r="AI27" i="2"/>
  <c r="AR27" i="2" s="1"/>
  <c r="AB18" i="1"/>
  <c r="U6" i="2"/>
  <c r="X7" i="2"/>
  <c r="X6" i="2" s="1"/>
  <c r="X5" i="2" s="1"/>
  <c r="AO116" i="1"/>
  <c r="AR139" i="1"/>
  <c r="AY139" i="1" s="1"/>
  <c r="AU161" i="1"/>
  <c r="AT160" i="1"/>
  <c r="AU160" i="1" s="1"/>
  <c r="AU7" i="1"/>
  <c r="AX6" i="1"/>
  <c r="W152" i="1"/>
  <c r="W151" i="1" s="1"/>
  <c r="S116" i="1"/>
  <c r="AY70" i="1"/>
  <c r="AN151" i="1"/>
  <c r="BD14" i="1"/>
  <c r="AU76" i="1"/>
  <c r="U72" i="1"/>
  <c r="AY91" i="1"/>
  <c r="BE41" i="2"/>
  <c r="AI7" i="2"/>
  <c r="AI6" i="2" s="1"/>
  <c r="AZ72" i="1"/>
  <c r="AM75" i="1"/>
  <c r="AP76" i="1"/>
  <c r="AA132" i="1"/>
  <c r="AZ135" i="1"/>
  <c r="BH27" i="2"/>
  <c r="BI27" i="2" s="1"/>
  <c r="BI29" i="2"/>
  <c r="U71" i="1"/>
  <c r="Y110" i="1"/>
  <c r="AO110" i="1"/>
  <c r="AH116" i="1"/>
  <c r="AV116" i="1"/>
  <c r="AU145" i="1"/>
  <c r="AS88" i="1"/>
  <c r="U85" i="1"/>
  <c r="BF18" i="1"/>
  <c r="AH18" i="1"/>
  <c r="AV18" i="1"/>
  <c r="AC152" i="1"/>
  <c r="AC151" i="1" s="1"/>
  <c r="AI33" i="2"/>
  <c r="N6" i="2"/>
  <c r="BF27" i="2"/>
  <c r="Z33" i="2"/>
  <c r="Z32" i="2" s="1"/>
  <c r="AB32" i="2" s="1"/>
  <c r="AC6" i="1"/>
  <c r="S60" i="1"/>
  <c r="AK60" i="1"/>
  <c r="BF60" i="1"/>
  <c r="R88" i="1"/>
  <c r="AY89" i="1"/>
  <c r="AU91" i="1"/>
  <c r="AZ111" i="1"/>
  <c r="AK116" i="1"/>
  <c r="BF116" i="1"/>
  <c r="U130" i="1"/>
  <c r="AG142" i="1"/>
  <c r="AG109" i="1" s="1"/>
  <c r="AV142" i="1"/>
  <c r="AR38" i="2"/>
  <c r="AA24" i="1"/>
  <c r="AZ43" i="1"/>
  <c r="AQ75" i="1"/>
  <c r="AZ75" i="1" s="1"/>
  <c r="AN116" i="1"/>
  <c r="S142" i="1"/>
  <c r="AJ142" i="1"/>
  <c r="BF142" i="1"/>
  <c r="AP145" i="1"/>
  <c r="BD153" i="1"/>
  <c r="BD155" i="1"/>
  <c r="O7" i="2"/>
  <c r="O6" i="2" s="1"/>
  <c r="AG7" i="2"/>
  <c r="AG6" i="2" s="1"/>
  <c r="M7" i="2"/>
  <c r="M6" i="2" s="1"/>
  <c r="M5" i="2" s="1"/>
  <c r="AA7" i="2"/>
  <c r="T20" i="2"/>
  <c r="BE33" i="2"/>
  <c r="AK41" i="2"/>
  <c r="AK32" i="2" s="1"/>
  <c r="BG41" i="2"/>
  <c r="R6" i="1"/>
  <c r="AJ6" i="1"/>
  <c r="AI6" i="1"/>
  <c r="AZ64" i="1"/>
  <c r="AR75" i="1"/>
  <c r="Y116" i="1"/>
  <c r="AB122" i="1"/>
  <c r="AB116" i="1" s="1"/>
  <c r="AB109" i="1" s="1"/>
  <c r="BD137" i="1"/>
  <c r="AK142" i="1"/>
  <c r="BJ34" i="2"/>
  <c r="BH41" i="2"/>
  <c r="BF6" i="1"/>
  <c r="Z60" i="1"/>
  <c r="AQ60" i="1"/>
  <c r="AB60" i="1"/>
  <c r="AW64" i="1"/>
  <c r="AW60" i="1" s="1"/>
  <c r="AY95" i="1"/>
  <c r="AQ116" i="1"/>
  <c r="W142" i="1"/>
  <c r="AU157" i="1"/>
  <c r="R111" i="63"/>
  <c r="R109" i="63" s="1"/>
  <c r="BI20" i="2"/>
  <c r="BL6" i="2"/>
  <c r="AV60" i="1"/>
  <c r="Z88" i="1"/>
  <c r="AQ88" i="1"/>
  <c r="BF110" i="1"/>
  <c r="X142" i="1"/>
  <c r="AB152" i="1"/>
  <c r="AB151" i="1" s="1"/>
  <c r="BE163" i="1"/>
  <c r="BE151" i="1" s="1"/>
  <c r="AC36" i="2"/>
  <c r="AB42" i="2"/>
  <c r="AQ41" i="2"/>
  <c r="AQ32" i="2" s="1"/>
  <c r="X18" i="1"/>
  <c r="O60" i="1"/>
  <c r="AX60" i="1"/>
  <c r="AJ75" i="1"/>
  <c r="BF75" i="1"/>
  <c r="AK82" i="1"/>
  <c r="BD82" i="1" s="1"/>
  <c r="AI116" i="1"/>
  <c r="AZ143" i="1"/>
  <c r="R152" i="1"/>
  <c r="R151" i="1" s="1"/>
  <c r="BB258" i="69"/>
  <c r="BB257" i="69" s="1"/>
  <c r="BB256" i="69" s="1"/>
  <c r="CG364" i="69"/>
  <c r="CG361" i="69" s="1"/>
  <c r="CG360" i="69" s="1"/>
  <c r="CE359" i="69"/>
  <c r="CE361" i="69"/>
  <c r="CE360" i="69" s="1"/>
  <c r="CE396" i="69"/>
  <c r="CE398" i="69"/>
  <c r="CE397" i="69" s="1"/>
  <c r="AQ49" i="69"/>
  <c r="AQ46" i="69" s="1"/>
  <c r="AS37" i="69"/>
  <c r="BT49" i="69"/>
  <c r="BT48" i="69" s="1"/>
  <c r="BG79" i="69"/>
  <c r="BG78" i="69" s="1"/>
  <c r="AS20" i="69"/>
  <c r="BR181" i="69"/>
  <c r="BR176" i="69" s="1"/>
  <c r="T7" i="2"/>
  <c r="S6" i="2"/>
  <c r="BH6" i="2"/>
  <c r="BI7" i="2"/>
  <c r="BC33" i="2"/>
  <c r="BF33" i="2" s="1"/>
  <c r="BF34" i="2"/>
  <c r="Y33" i="2"/>
  <c r="Y32" i="2" s="1"/>
  <c r="Y5" i="2" s="1"/>
  <c r="AR9" i="2"/>
  <c r="AT9" i="2"/>
  <c r="AK7" i="2"/>
  <c r="AK6" i="2" s="1"/>
  <c r="AZ82" i="1"/>
  <c r="BH33" i="2"/>
  <c r="BI34" i="2"/>
  <c r="O5" i="2"/>
  <c r="BC41" i="2"/>
  <c r="BF42" i="2"/>
  <c r="BI42" i="2"/>
  <c r="AR7" i="2"/>
  <c r="BJ9" i="2"/>
  <c r="AY7" i="2"/>
  <c r="S41" i="2"/>
  <c r="T42" i="2"/>
  <c r="BJ47" i="2"/>
  <c r="AY41" i="2"/>
  <c r="BJ22" i="2"/>
  <c r="AW43" i="1"/>
  <c r="AW18" i="1" s="1"/>
  <c r="AF60" i="1"/>
  <c r="AS60" i="1"/>
  <c r="AK88" i="1"/>
  <c r="BD88" i="1" s="1"/>
  <c r="BE88" i="1"/>
  <c r="T152" i="1"/>
  <c r="AU165" i="1"/>
  <c r="AU116" i="1"/>
  <c r="BI9" i="2"/>
  <c r="T18" i="1"/>
  <c r="BA64" i="1"/>
  <c r="BA60" i="1" s="1"/>
  <c r="O88" i="1"/>
  <c r="BD145" i="1"/>
  <c r="AA43" i="1"/>
  <c r="AH60" i="1"/>
  <c r="AU113" i="1"/>
  <c r="BU181" i="69"/>
  <c r="BU176" i="69" s="1"/>
  <c r="BF20" i="2"/>
  <c r="V33" i="2"/>
  <c r="V32" i="2" s="1"/>
  <c r="V5" i="2" s="1"/>
  <c r="BJ39" i="2"/>
  <c r="AU41" i="1"/>
  <c r="AP70" i="1"/>
  <c r="AW117" i="1"/>
  <c r="AW167" i="1"/>
  <c r="AW163" i="1" s="1"/>
  <c r="AW151" i="1" s="1"/>
  <c r="AL6" i="2"/>
  <c r="AL5" i="2" s="1"/>
  <c r="AM7" i="2"/>
  <c r="AM6" i="2" s="1"/>
  <c r="BJ24" i="2"/>
  <c r="T38" i="2"/>
  <c r="AT75" i="1"/>
  <c r="AO88" i="1"/>
  <c r="AJ116" i="1"/>
  <c r="AJ109" i="1" s="1"/>
  <c r="Y152" i="1"/>
  <c r="BE152" i="1"/>
  <c r="Z116" i="1"/>
  <c r="AW142" i="1"/>
  <c r="AB7" i="1"/>
  <c r="AB6" i="1" s="1"/>
  <c r="AB5" i="1" s="1"/>
  <c r="T60" i="1"/>
  <c r="U60" i="1" s="1"/>
  <c r="AL60" i="1"/>
  <c r="AX75" i="1"/>
  <c r="X151" i="1"/>
  <c r="AO5" i="1"/>
  <c r="BF24" i="2"/>
  <c r="AA31" i="1"/>
  <c r="AA97" i="1"/>
  <c r="O110" i="1"/>
  <c r="O109" i="1" s="1"/>
  <c r="BJ38" i="2"/>
  <c r="AF5" i="2"/>
  <c r="AQ7" i="2"/>
  <c r="AQ6" i="2" s="1"/>
  <c r="AJ18" i="1"/>
  <c r="AU24" i="1"/>
  <c r="AU89" i="1"/>
  <c r="X116" i="1"/>
  <c r="AS152" i="1"/>
  <c r="AT163" i="1"/>
  <c r="X6" i="1"/>
  <c r="AM6" i="1"/>
  <c r="AE5" i="2"/>
  <c r="AU49" i="69"/>
  <c r="AU46" i="69" s="1"/>
  <c r="BR138" i="69"/>
  <c r="BR128" i="69" s="1"/>
  <c r="BO67" i="63"/>
  <c r="BK67" i="63"/>
  <c r="BO69" i="63"/>
  <c r="BK69" i="63"/>
  <c r="BO48" i="63"/>
  <c r="BK48" i="63"/>
  <c r="BK119" i="63"/>
  <c r="BO119" i="63"/>
  <c r="BK98" i="63"/>
  <c r="BO98" i="63"/>
  <c r="BK39" i="63"/>
  <c r="BO39" i="63"/>
  <c r="BK112" i="63"/>
  <c r="BO112" i="63"/>
  <c r="BK43" i="63"/>
  <c r="BO43" i="63"/>
  <c r="BK63" i="63"/>
  <c r="BO63" i="63"/>
  <c r="BK72" i="63"/>
  <c r="BO72" i="63"/>
  <c r="BK89" i="63"/>
  <c r="BO89" i="63"/>
  <c r="BK96" i="63"/>
  <c r="BO96" i="63"/>
  <c r="BK59" i="63"/>
  <c r="BO59" i="63"/>
  <c r="BK121" i="63"/>
  <c r="BO121" i="63"/>
  <c r="BK29" i="63"/>
  <c r="BO29" i="63"/>
  <c r="BK51" i="63"/>
  <c r="BO51" i="63"/>
  <c r="BK34" i="63"/>
  <c r="BO34" i="63"/>
  <c r="BK77" i="63"/>
  <c r="BO77" i="63"/>
  <c r="BK93" i="63"/>
  <c r="BO93" i="63"/>
  <c r="BK41" i="63"/>
  <c r="BO41" i="63"/>
  <c r="BK36" i="63"/>
  <c r="BO36" i="63"/>
  <c r="BK137" i="63"/>
  <c r="BO137" i="63"/>
  <c r="BK84" i="63"/>
  <c r="BO84" i="63"/>
  <c r="BK104" i="63"/>
  <c r="BO104" i="63"/>
  <c r="BK101" i="63"/>
  <c r="BO101" i="63"/>
  <c r="BK55" i="63"/>
  <c r="BO55" i="63"/>
  <c r="BK80" i="63"/>
  <c r="BO80" i="63"/>
  <c r="BK46" i="63"/>
  <c r="BO46" i="63"/>
  <c r="BI106" i="63"/>
  <c r="BK107" i="63"/>
  <c r="AB106" i="63"/>
  <c r="AJ43" i="63"/>
  <c r="AJ28" i="63" s="1"/>
  <c r="AJ27" i="63" s="1"/>
  <c r="AM43" i="63"/>
  <c r="AM28" i="63" s="1"/>
  <c r="AM27" i="63" s="1"/>
  <c r="AM39" i="63"/>
  <c r="AT96" i="63"/>
  <c r="AT31" i="63"/>
  <c r="Q111" i="63"/>
  <c r="Q109" i="63" s="1"/>
  <c r="AX50" i="63"/>
  <c r="W111" i="63"/>
  <c r="W109" i="63" s="1"/>
  <c r="AS50" i="63"/>
  <c r="AA111" i="63"/>
  <c r="AA109" i="63" s="1"/>
  <c r="W27" i="63"/>
  <c r="AF26" i="63"/>
  <c r="BI128" i="63"/>
  <c r="BO128" i="63" s="1"/>
  <c r="X111" i="63"/>
  <c r="X109" i="63" s="1"/>
  <c r="AB72" i="63"/>
  <c r="AM33" i="63"/>
  <c r="AI43" i="63"/>
  <c r="AI28" i="63" s="1"/>
  <c r="AI27" i="63" s="1"/>
  <c r="AN111" i="63"/>
  <c r="AN109" i="63" s="1"/>
  <c r="AE26" i="63"/>
  <c r="U79" i="63"/>
  <c r="AW71" i="63"/>
  <c r="AT77" i="63"/>
  <c r="AT67" i="63"/>
  <c r="AT59" i="63"/>
  <c r="AB59" i="63"/>
  <c r="AB55" i="63"/>
  <c r="Y84" i="63"/>
  <c r="Y79" i="63" s="1"/>
  <c r="AT106" i="63"/>
  <c r="AT98" i="63"/>
  <c r="T106" i="63"/>
  <c r="AM79" i="63"/>
  <c r="AI79" i="63"/>
  <c r="AC112" i="63"/>
  <c r="AC111" i="63" s="1"/>
  <c r="AU111" i="63"/>
  <c r="AU109" i="63" s="1"/>
  <c r="N111" i="63"/>
  <c r="N109" i="63" s="1"/>
  <c r="AJ79" i="63"/>
  <c r="AD79" i="63"/>
  <c r="AX71" i="63"/>
  <c r="AA27" i="63"/>
  <c r="Q27" i="63"/>
  <c r="M27" i="63"/>
  <c r="BC50" i="63"/>
  <c r="AU50" i="63"/>
  <c r="AN50" i="63"/>
  <c r="T112" i="63"/>
  <c r="AS95" i="63"/>
  <c r="AN95" i="63"/>
  <c r="AT101" i="63"/>
  <c r="R79" i="63"/>
  <c r="N79" i="63"/>
  <c r="AG79" i="63"/>
  <c r="S79" i="63"/>
  <c r="R27" i="63"/>
  <c r="AT69" i="63"/>
  <c r="AO50" i="63"/>
  <c r="AG27" i="63"/>
  <c r="AS28" i="63"/>
  <c r="AT107" i="63"/>
  <c r="BC95" i="63"/>
  <c r="AT121" i="63"/>
  <c r="AO95" i="63"/>
  <c r="AQ95" i="63"/>
  <c r="AS79" i="63"/>
  <c r="AU79" i="63"/>
  <c r="AW79" i="63"/>
  <c r="AQ79" i="63"/>
  <c r="AU71" i="63"/>
  <c r="AO71" i="63"/>
  <c r="V27" i="63"/>
  <c r="X79" i="63"/>
  <c r="AT104" i="63"/>
  <c r="AS111" i="63"/>
  <c r="AO79" i="63"/>
  <c r="AS71" i="63"/>
  <c r="T119" i="63"/>
  <c r="S111" i="63"/>
  <c r="AT41" i="63"/>
  <c r="AT36" i="63"/>
  <c r="AT46" i="63"/>
  <c r="S50" i="63"/>
  <c r="S27" i="63" s="1"/>
  <c r="T51" i="63"/>
  <c r="AH79" i="63"/>
  <c r="Z79" i="63"/>
  <c r="AB80" i="63"/>
  <c r="AR50" i="63"/>
  <c r="AT51" i="63"/>
  <c r="AO111" i="63"/>
  <c r="AO109" i="63" s="1"/>
  <c r="AT43" i="63"/>
  <c r="AT39" i="63"/>
  <c r="AV95" i="63"/>
  <c r="AT89" i="63"/>
  <c r="AR79" i="63"/>
  <c r="AL79" i="63"/>
  <c r="AW50" i="63"/>
  <c r="Z50" i="63"/>
  <c r="AB50" i="63" s="1"/>
  <c r="AB51" i="63"/>
  <c r="AI111" i="63"/>
  <c r="AI109" i="63" s="1"/>
  <c r="AT112" i="63"/>
  <c r="V79" i="63"/>
  <c r="P79" i="63"/>
  <c r="AT63" i="63"/>
  <c r="AB63" i="63"/>
  <c r="AT55" i="63"/>
  <c r="AR111" i="63"/>
  <c r="AR109" i="63" s="1"/>
  <c r="AK111" i="63"/>
  <c r="AK109" i="63" s="1"/>
  <c r="AG111" i="63"/>
  <c r="AG109" i="63" s="1"/>
  <c r="AB89" i="63"/>
  <c r="T80" i="63"/>
  <c r="AT72" i="63"/>
  <c r="N27" i="63"/>
  <c r="T63" i="63"/>
  <c r="T59" i="63"/>
  <c r="T55" i="63"/>
  <c r="AD27" i="63"/>
  <c r="U27" i="63"/>
  <c r="P27" i="63"/>
  <c r="BO111" i="63"/>
  <c r="AT119" i="63"/>
  <c r="AJ111" i="63"/>
  <c r="AJ109" i="63" s="1"/>
  <c r="BD95" i="63"/>
  <c r="AW95" i="63"/>
  <c r="AR95" i="63"/>
  <c r="AN79" i="63"/>
  <c r="T89" i="63"/>
  <c r="AT84" i="63"/>
  <c r="AT80" i="63"/>
  <c r="W79" i="63"/>
  <c r="Q79" i="63"/>
  <c r="M79" i="63"/>
  <c r="AN71" i="63"/>
  <c r="T77" i="63"/>
  <c r="AQ71" i="63"/>
  <c r="AL27" i="63"/>
  <c r="AH27" i="63"/>
  <c r="AB71" i="63"/>
  <c r="AT34" i="63"/>
  <c r="AQ28" i="63"/>
  <c r="AW28" i="63"/>
  <c r="AB28" i="63"/>
  <c r="AD111" i="63"/>
  <c r="AD109" i="63" s="1"/>
  <c r="AT48" i="63"/>
  <c r="CG403" i="69"/>
  <c r="CE89" i="69"/>
  <c r="CG89" i="69" s="1"/>
  <c r="CG97" i="69"/>
  <c r="BV396" i="69"/>
  <c r="BR291" i="69"/>
  <c r="BL242" i="69"/>
  <c r="BL156" i="69"/>
  <c r="BU66" i="69"/>
  <c r="BU291" i="69"/>
  <c r="BT359" i="69"/>
  <c r="BH297" i="69"/>
  <c r="BT292" i="69"/>
  <c r="BT67" i="69"/>
  <c r="BJ359" i="69"/>
  <c r="CD67" i="69"/>
  <c r="AS392" i="69"/>
  <c r="BV76" i="69"/>
  <c r="AT393" i="69"/>
  <c r="BK101" i="69"/>
  <c r="BJ153" i="69"/>
  <c r="BJ152" i="69" s="1"/>
  <c r="BJ150" i="69" s="1"/>
  <c r="BL196" i="69"/>
  <c r="BL259" i="69"/>
  <c r="BK153" i="69"/>
  <c r="AQ176" i="69"/>
  <c r="AV176" i="69"/>
  <c r="BI176" i="69"/>
  <c r="CE79" i="69"/>
  <c r="CG80" i="69"/>
  <c r="CE86" i="69"/>
  <c r="CG86" i="69" s="1"/>
  <c r="CG87" i="69"/>
  <c r="CG207" i="69"/>
  <c r="CG206" i="69" s="1"/>
  <c r="CE300" i="69"/>
  <c r="CG301" i="69"/>
  <c r="CE49" i="69"/>
  <c r="CH104" i="69"/>
  <c r="CG129" i="69"/>
  <c r="CG136" i="69"/>
  <c r="CE161" i="69"/>
  <c r="CG161" i="69" s="1"/>
  <c r="CG165" i="69"/>
  <c r="CE69" i="69"/>
  <c r="CG70" i="69"/>
  <c r="BJ185" i="69"/>
  <c r="CE242" i="69"/>
  <c r="CG243" i="69"/>
  <c r="CE294" i="69"/>
  <c r="CG295" i="69"/>
  <c r="CE43" i="69"/>
  <c r="CG43" i="69" s="1"/>
  <c r="CG44" i="69"/>
  <c r="CH102" i="69"/>
  <c r="CE162" i="69"/>
  <c r="CG162" i="69" s="1"/>
  <c r="CG167" i="69"/>
  <c r="CE226" i="69"/>
  <c r="CG227" i="69"/>
  <c r="CD76" i="69"/>
  <c r="CD77" i="69"/>
  <c r="BU162" i="69"/>
  <c r="BU164" i="69"/>
  <c r="BU163" i="69" s="1"/>
  <c r="BU160" i="69" s="1"/>
  <c r="CD393" i="69"/>
  <c r="CD392" i="69" s="1"/>
  <c r="CD396" i="69"/>
  <c r="BT393" i="69"/>
  <c r="BT392" i="69" s="1"/>
  <c r="BT396" i="69"/>
  <c r="AE43" i="69"/>
  <c r="W392" i="69"/>
  <c r="BL221" i="69"/>
  <c r="AK15" i="69"/>
  <c r="AK14" i="69" s="1"/>
  <c r="BU382" i="69"/>
  <c r="BU381" i="69" s="1"/>
  <c r="BH359" i="69"/>
  <c r="BO67" i="69"/>
  <c r="BL138" i="69"/>
  <c r="BL154" i="69"/>
  <c r="BK232" i="69"/>
  <c r="BK231" i="69" s="1"/>
  <c r="BL76" i="69"/>
  <c r="BR57" i="69"/>
  <c r="BD372" i="69"/>
  <c r="BJ381" i="69"/>
  <c r="CC12" i="69"/>
  <c r="CC13" i="69"/>
  <c r="BT77" i="69"/>
  <c r="BT76" i="69"/>
  <c r="CC128" i="69"/>
  <c r="CC127" i="69"/>
  <c r="BK300" i="69"/>
  <c r="BK299" i="69" s="1"/>
  <c r="BK297" i="69" s="1"/>
  <c r="BL301" i="69"/>
  <c r="BR357" i="69"/>
  <c r="BR359" i="69"/>
  <c r="CC367" i="69"/>
  <c r="CC366" i="69" s="1"/>
  <c r="CC370" i="69"/>
  <c r="BK89" i="69"/>
  <c r="BO232" i="69"/>
  <c r="BO231" i="69" s="1"/>
  <c r="BO229" i="69" s="1"/>
  <c r="CB16" i="69"/>
  <c r="BG86" i="69"/>
  <c r="CA86" i="69" s="1"/>
  <c r="CA87" i="69"/>
  <c r="BG128" i="69"/>
  <c r="CA128" i="69" s="1"/>
  <c r="CA138" i="69"/>
  <c r="BG206" i="69"/>
  <c r="CA207" i="69"/>
  <c r="CA206" i="69" s="1"/>
  <c r="BG300" i="69"/>
  <c r="CA301" i="69"/>
  <c r="BG398" i="69"/>
  <c r="CA403" i="69"/>
  <c r="CC162" i="69"/>
  <c r="CC226" i="69"/>
  <c r="BG361" i="69"/>
  <c r="CA364" i="69"/>
  <c r="BG43" i="69"/>
  <c r="CA43" i="69" s="1"/>
  <c r="CA44" i="69"/>
  <c r="CC86" i="69"/>
  <c r="BG242" i="69"/>
  <c r="CA243" i="69"/>
  <c r="CB243" i="69"/>
  <c r="CB264" i="69"/>
  <c r="BG294" i="69"/>
  <c r="CA295" i="69"/>
  <c r="CC300" i="69"/>
  <c r="CC129" i="69"/>
  <c r="CC161" i="69"/>
  <c r="CB201" i="69"/>
  <c r="CB216" i="69"/>
  <c r="BG226" i="69"/>
  <c r="CA227" i="69"/>
  <c r="BG129" i="69"/>
  <c r="CA129" i="69" s="1"/>
  <c r="CA136" i="69"/>
  <c r="BC131" i="69"/>
  <c r="BC130" i="69" s="1"/>
  <c r="BC127" i="69" s="1"/>
  <c r="BK131" i="69"/>
  <c r="BK130" i="69" s="1"/>
  <c r="BK127" i="69" s="1"/>
  <c r="BG69" i="69"/>
  <c r="CA70" i="69"/>
  <c r="AO28" i="63"/>
  <c r="M111" i="63"/>
  <c r="M109" i="63" s="1"/>
  <c r="AC79" i="63"/>
  <c r="AR28" i="63"/>
  <c r="AX111" i="63"/>
  <c r="AX109" i="63" s="1"/>
  <c r="AM111" i="63"/>
  <c r="AM109" i="63" s="1"/>
  <c r="AR71" i="63"/>
  <c r="U111" i="63"/>
  <c r="U109" i="63" s="1"/>
  <c r="AV111" i="63"/>
  <c r="AV109" i="63" s="1"/>
  <c r="X27" i="63"/>
  <c r="AK27" i="63"/>
  <c r="Z111" i="63"/>
  <c r="Z109" i="63" s="1"/>
  <c r="AL111" i="63"/>
  <c r="AL109" i="63" s="1"/>
  <c r="AH111" i="63"/>
  <c r="AH109" i="63" s="1"/>
  <c r="Y111" i="63"/>
  <c r="Y109" i="63" s="1"/>
  <c r="AV79" i="63"/>
  <c r="AK79" i="63"/>
  <c r="BD50" i="63"/>
  <c r="AV50" i="63"/>
  <c r="Y27" i="63"/>
  <c r="O27" i="63"/>
  <c r="BB96" i="63"/>
  <c r="BB119" i="63"/>
  <c r="BB104" i="63"/>
  <c r="BB121" i="63"/>
  <c r="AY106" i="63"/>
  <c r="BB107" i="63"/>
  <c r="AY128" i="63"/>
  <c r="BB137" i="63"/>
  <c r="AV28" i="63"/>
  <c r="AY95" i="63"/>
  <c r="T121" i="63"/>
  <c r="BC111" i="63"/>
  <c r="BC109" i="63" s="1"/>
  <c r="AQ111" i="63"/>
  <c r="AQ109" i="63" s="1"/>
  <c r="AT93" i="63"/>
  <c r="AA79" i="63"/>
  <c r="BD79" i="63"/>
  <c r="O79" i="63"/>
  <c r="AV71" i="63"/>
  <c r="AB77" i="63"/>
  <c r="T71" i="63"/>
  <c r="AN28" i="63"/>
  <c r="T28" i="63"/>
  <c r="BI50" i="63"/>
  <c r="AT127" i="63"/>
  <c r="AT137" i="63"/>
  <c r="AT128" i="63"/>
  <c r="BD111" i="63"/>
  <c r="BD109" i="63" s="1"/>
  <c r="AW111" i="63"/>
  <c r="AW109" i="63" s="1"/>
  <c r="BI95" i="63"/>
  <c r="AU95" i="63"/>
  <c r="AX79" i="63"/>
  <c r="BD28" i="63"/>
  <c r="AX28" i="63"/>
  <c r="BI79" i="63"/>
  <c r="BC79" i="63"/>
  <c r="AY111" i="63"/>
  <c r="AT29" i="63"/>
  <c r="BC28" i="63"/>
  <c r="AU28" i="63"/>
  <c r="BI71" i="63"/>
  <c r="T72" i="63"/>
  <c r="AX95" i="63"/>
  <c r="BC128" i="63"/>
  <c r="BC127" i="63" s="1"/>
  <c r="BV357" i="69"/>
  <c r="BJ67" i="69"/>
  <c r="BV67" i="69"/>
  <c r="CC67" i="69"/>
  <c r="BV292" i="69"/>
  <c r="BR26" i="69"/>
  <c r="AZ26" i="69"/>
  <c r="AA37" i="69"/>
  <c r="BH292" i="69"/>
  <c r="BL87" i="69"/>
  <c r="X26" i="69"/>
  <c r="AT43" i="69"/>
  <c r="BS292" i="69"/>
  <c r="BL86" i="69"/>
  <c r="BL16" i="69"/>
  <c r="BU20" i="69"/>
  <c r="BL207" i="69"/>
  <c r="AY131" i="69"/>
  <c r="AY130" i="69" s="1"/>
  <c r="AY127" i="69" s="1"/>
  <c r="BH15" i="69"/>
  <c r="BH14" i="69" s="1"/>
  <c r="CD173" i="69"/>
  <c r="P97" i="1"/>
  <c r="P92" i="1"/>
  <c r="P91" i="1" s="1"/>
  <c r="BS67" i="69"/>
  <c r="BO292" i="69"/>
  <c r="BI291" i="69"/>
  <c r="BJ206" i="69"/>
  <c r="BL206" i="69" s="1"/>
  <c r="BS101" i="69"/>
  <c r="BC372" i="69"/>
  <c r="AU160" i="69"/>
  <c r="AT44" i="69"/>
  <c r="BK15" i="69"/>
  <c r="BS185" i="69"/>
  <c r="AS44" i="69"/>
  <c r="BK43" i="69"/>
  <c r="BL43" i="69" s="1"/>
  <c r="BL44" i="69"/>
  <c r="BR161" i="69"/>
  <c r="BR164" i="69"/>
  <c r="BR163" i="69" s="1"/>
  <c r="BR160" i="69" s="1"/>
  <c r="BJ291" i="69"/>
  <c r="BJ292" i="69"/>
  <c r="CD359" i="69"/>
  <c r="CD357" i="69"/>
  <c r="CD367" i="69"/>
  <c r="CD366" i="69" s="1"/>
  <c r="CD370" i="69"/>
  <c r="CC393" i="69"/>
  <c r="CC396" i="69"/>
  <c r="BY86" i="69"/>
  <c r="BY242" i="69"/>
  <c r="BY294" i="69"/>
  <c r="BY361" i="69"/>
  <c r="BY398" i="69"/>
  <c r="BY79" i="69"/>
  <c r="BY226" i="69"/>
  <c r="BY49" i="69"/>
  <c r="BY206" i="69"/>
  <c r="BY300" i="69"/>
  <c r="BY43" i="69"/>
  <c r="BY69" i="69"/>
  <c r="BY129" i="69"/>
  <c r="BY161" i="69"/>
  <c r="BH232" i="69"/>
  <c r="BH231" i="69" s="1"/>
  <c r="BH229" i="69" s="1"/>
  <c r="AJ15" i="69"/>
  <c r="AJ14" i="69" s="1"/>
  <c r="BV101" i="69"/>
  <c r="BJ238" i="69"/>
  <c r="BL238" i="69" s="1"/>
  <c r="AT392" i="69"/>
  <c r="BB49" i="69"/>
  <c r="BB46" i="69" s="1"/>
  <c r="BF49" i="69"/>
  <c r="BF46" i="69" s="1"/>
  <c r="BV215" i="69"/>
  <c r="BU215" i="69"/>
  <c r="BG220" i="69"/>
  <c r="CA220" i="69" s="1"/>
  <c r="BY220" i="69"/>
  <c r="BS232" i="69"/>
  <c r="BS231" i="69" s="1"/>
  <c r="BI232" i="69"/>
  <c r="BI231" i="69" s="1"/>
  <c r="BI229" i="69" s="1"/>
  <c r="W43" i="69"/>
  <c r="AN15" i="69"/>
  <c r="AU15" i="69"/>
  <c r="BJ89" i="69"/>
  <c r="AV131" i="69"/>
  <c r="AV130" i="69" s="1"/>
  <c r="AV127" i="69" s="1"/>
  <c r="BS164" i="69"/>
  <c r="BS163" i="69" s="1"/>
  <c r="BS160" i="69" s="1"/>
  <c r="BD164" i="69"/>
  <c r="BD163" i="69" s="1"/>
  <c r="BD160" i="69" s="1"/>
  <c r="BH164" i="69"/>
  <c r="BH163" i="69" s="1"/>
  <c r="AN176" i="69"/>
  <c r="AS176" i="69"/>
  <c r="BV176" i="69"/>
  <c r="AY37" i="69"/>
  <c r="BR37" i="69"/>
  <c r="CC173" i="69"/>
  <c r="AG43" i="69"/>
  <c r="AG366" i="69"/>
  <c r="AA366" i="69"/>
  <c r="R15" i="69"/>
  <c r="R14" i="69" s="1"/>
  <c r="BL37" i="69"/>
  <c r="AF37" i="69"/>
  <c r="BU37" i="69"/>
  <c r="BR89" i="69"/>
  <c r="BE164" i="69"/>
  <c r="BE163" i="69" s="1"/>
  <c r="BE160" i="69" s="1"/>
  <c r="BT232" i="69"/>
  <c r="BT231" i="69" s="1"/>
  <c r="AC15" i="69"/>
  <c r="AC14" i="69" s="1"/>
  <c r="BG232" i="69"/>
  <c r="BE153" i="69"/>
  <c r="BE152" i="69" s="1"/>
  <c r="BE150" i="69" s="1"/>
  <c r="AY164" i="69"/>
  <c r="AY163" i="69" s="1"/>
  <c r="AY160" i="69" s="1"/>
  <c r="BL79" i="69"/>
  <c r="CD12" i="69"/>
  <c r="CD13" i="69"/>
  <c r="BO89" i="69"/>
  <c r="P15" i="69"/>
  <c r="P14" i="69" s="1"/>
  <c r="AT153" i="69"/>
  <c r="AT152" i="69" s="1"/>
  <c r="AT150" i="69" s="1"/>
  <c r="BB164" i="69"/>
  <c r="BB163" i="69" s="1"/>
  <c r="BB161" i="69" s="1"/>
  <c r="BF164" i="69"/>
  <c r="BF163" i="69" s="1"/>
  <c r="AP176" i="69"/>
  <c r="AU176" i="69"/>
  <c r="BG215" i="69"/>
  <c r="CA215" i="69" s="1"/>
  <c r="BF232" i="69"/>
  <c r="BF231" i="69" s="1"/>
  <c r="BF229" i="69" s="1"/>
  <c r="AX370" i="69"/>
  <c r="BU377" i="69"/>
  <c r="AY57" i="69"/>
  <c r="AY49" i="69" s="1"/>
  <c r="AY46" i="69" s="1"/>
  <c r="BO153" i="69"/>
  <c r="BO152" i="69" s="1"/>
  <c r="BO150" i="69" s="1"/>
  <c r="AY153" i="69"/>
  <c r="AY152" i="69" s="1"/>
  <c r="AY150" i="69" s="1"/>
  <c r="BB372" i="69"/>
  <c r="AV153" i="69"/>
  <c r="AV152" i="69" s="1"/>
  <c r="AV150" i="69" s="1"/>
  <c r="BR66" i="69"/>
  <c r="BR67" i="69"/>
  <c r="AY89" i="69"/>
  <c r="AY85" i="69" s="1"/>
  <c r="AY83" i="69" s="1"/>
  <c r="BO101" i="69"/>
  <c r="BY101" i="69"/>
  <c r="CD128" i="69"/>
  <c r="AS43" i="69"/>
  <c r="AA26" i="69"/>
  <c r="BJ101" i="69"/>
  <c r="BI101" i="69" s="1"/>
  <c r="BK215" i="69"/>
  <c r="BG258" i="69"/>
  <c r="AS153" i="69"/>
  <c r="AS152" i="69" s="1"/>
  <c r="AS150" i="69" s="1"/>
  <c r="BU201" i="69"/>
  <c r="AE392" i="69"/>
  <c r="BH220" i="69"/>
  <c r="BE232" i="69"/>
  <c r="BE231" i="69" s="1"/>
  <c r="BE229" i="69" s="1"/>
  <c r="BL375" i="69"/>
  <c r="AE366" i="69"/>
  <c r="BI377" i="69"/>
  <c r="BI372" i="69" s="1"/>
  <c r="BV372" i="69"/>
  <c r="BK220" i="69"/>
  <c r="BD89" i="69"/>
  <c r="BD85" i="69" s="1"/>
  <c r="BD83" i="69" s="1"/>
  <c r="BY89" i="69"/>
  <c r="BK49" i="69"/>
  <c r="BC164" i="69"/>
  <c r="BC163" i="69" s="1"/>
  <c r="BG164" i="69"/>
  <c r="BS220" i="69"/>
  <c r="BR220" i="69"/>
  <c r="BO372" i="69"/>
  <c r="AW381" i="69"/>
  <c r="AW371" i="69" s="1"/>
  <c r="AW367" i="69" s="1"/>
  <c r="AW366" i="69" s="1"/>
  <c r="AW370" i="69"/>
  <c r="BT176" i="69"/>
  <c r="BJ220" i="69"/>
  <c r="AN131" i="69"/>
  <c r="AN130" i="69" s="1"/>
  <c r="AN127" i="69" s="1"/>
  <c r="BS49" i="69"/>
  <c r="BI53" i="69"/>
  <c r="AU131" i="69"/>
  <c r="AU130" i="69" s="1"/>
  <c r="AU127" i="69" s="1"/>
  <c r="BR190" i="69"/>
  <c r="BR185" i="69" s="1"/>
  <c r="BJ232" i="69"/>
  <c r="BJ231" i="69" s="1"/>
  <c r="AO381" i="69"/>
  <c r="AO371" i="69" s="1"/>
  <c r="AU381" i="69"/>
  <c r="AU371" i="69" s="1"/>
  <c r="BH381" i="69"/>
  <c r="X20" i="69"/>
  <c r="AE26" i="69"/>
  <c r="AE37" i="69"/>
  <c r="BD49" i="69"/>
  <c r="BD46" i="69" s="1"/>
  <c r="BH49" i="69"/>
  <c r="AS131" i="69"/>
  <c r="AS130" i="69" s="1"/>
  <c r="AS127" i="69" s="1"/>
  <c r="AN153" i="69"/>
  <c r="AN152" i="69" s="1"/>
  <c r="AN150" i="69" s="1"/>
  <c r="BB176" i="69"/>
  <c r="BF176" i="69"/>
  <c r="AO176" i="69"/>
  <c r="AT176" i="69"/>
  <c r="AY190" i="69"/>
  <c r="AY185" i="69" s="1"/>
  <c r="BH215" i="69"/>
  <c r="BB232" i="69"/>
  <c r="BB231" i="69" s="1"/>
  <c r="BB229" i="69" s="1"/>
  <c r="BL235" i="69"/>
  <c r="BR235" i="69"/>
  <c r="BR232" i="69" s="1"/>
  <c r="BR231" i="69" s="1"/>
  <c r="BR229" i="69" s="1"/>
  <c r="BT258" i="69"/>
  <c r="BT257" i="69" s="1"/>
  <c r="BL364" i="69"/>
  <c r="BL390" i="69"/>
  <c r="AY20" i="69"/>
  <c r="BR20" i="69"/>
  <c r="BR153" i="69"/>
  <c r="BR152" i="69" s="1"/>
  <c r="BR150" i="69" s="1"/>
  <c r="BJ164" i="69"/>
  <c r="BJ163" i="69" s="1"/>
  <c r="BJ161" i="69" s="1"/>
  <c r="BK176" i="69"/>
  <c r="BU235" i="69"/>
  <c r="BU232" i="69" s="1"/>
  <c r="BU231" i="69" s="1"/>
  <c r="CD225" i="69"/>
  <c r="AV255" i="69"/>
  <c r="AV256" i="69"/>
  <c r="AG15" i="69"/>
  <c r="AX11" i="69"/>
  <c r="AA20" i="69"/>
  <c r="BE49" i="69"/>
  <c r="BE46" i="69" s="1"/>
  <c r="BL53" i="69"/>
  <c r="BI89" i="69"/>
  <c r="AQ131" i="69"/>
  <c r="AQ130" i="69" s="1"/>
  <c r="AQ127" i="69" s="1"/>
  <c r="BL134" i="69"/>
  <c r="BL136" i="69"/>
  <c r="BS153" i="69"/>
  <c r="BS152" i="69" s="1"/>
  <c r="BS150" i="69" s="1"/>
  <c r="BL167" i="69"/>
  <c r="BO176" i="69"/>
  <c r="BJ176" i="69"/>
  <c r="AV185" i="69"/>
  <c r="BI190" i="69"/>
  <c r="BI185" i="69" s="1"/>
  <c r="BL264" i="69"/>
  <c r="BI382" i="69"/>
  <c r="AY382" i="69"/>
  <c r="AY381" i="69" s="1"/>
  <c r="BR382" i="69"/>
  <c r="BR381" i="69" s="1"/>
  <c r="AP381" i="69"/>
  <c r="AP371" i="69" s="1"/>
  <c r="AG392" i="69"/>
  <c r="AF20" i="69"/>
  <c r="AZ20" i="69"/>
  <c r="BJ49" i="69"/>
  <c r="CC153" i="69"/>
  <c r="AY176" i="69"/>
  <c r="CC229" i="69"/>
  <c r="BJ258" i="69"/>
  <c r="BJ257" i="69" s="1"/>
  <c r="BS258" i="69"/>
  <c r="BS257" i="69" s="1"/>
  <c r="W367" i="69"/>
  <c r="AQ381" i="69"/>
  <c r="AQ371" i="69" s="1"/>
  <c r="Z15" i="69"/>
  <c r="Z14" i="69" s="1"/>
  <c r="BO15" i="69"/>
  <c r="BO14" i="69" s="1"/>
  <c r="CC77" i="69"/>
  <c r="CD85" i="69"/>
  <c r="BL102" i="69"/>
  <c r="AV164" i="69"/>
  <c r="AV163" i="69" s="1"/>
  <c r="BI164" i="69"/>
  <c r="BI163" i="69" s="1"/>
  <c r="BI160" i="69" s="1"/>
  <c r="BO185" i="69"/>
  <c r="BL190" i="69"/>
  <c r="CD299" i="69"/>
  <c r="CD297" i="69" s="1"/>
  <c r="BB381" i="69"/>
  <c r="BF381" i="69"/>
  <c r="AA70" i="1"/>
  <c r="BL78" i="69"/>
  <c r="BU359" i="69"/>
  <c r="BU357" i="69"/>
  <c r="BJ131" i="69"/>
  <c r="AE16" i="69"/>
  <c r="AD15" i="69"/>
  <c r="AD14" i="69" s="1"/>
  <c r="AP15" i="69"/>
  <c r="AV15" i="69"/>
  <c r="BC49" i="69"/>
  <c r="BC46" i="69" s="1"/>
  <c r="BG49" i="69"/>
  <c r="CA49" i="69" s="1"/>
  <c r="AU370" i="69"/>
  <c r="BS15" i="69"/>
  <c r="BS14" i="69" s="1"/>
  <c r="AY26" i="69"/>
  <c r="BI37" i="69"/>
  <c r="BO49" i="69"/>
  <c r="BL90" i="69"/>
  <c r="BL97" i="69"/>
  <c r="AO131" i="69"/>
  <c r="AO130" i="69" s="1"/>
  <c r="AO127" i="69" s="1"/>
  <c r="BI153" i="69"/>
  <c r="BI152" i="69" s="1"/>
  <c r="BI150" i="69" s="1"/>
  <c r="BU153" i="69"/>
  <c r="BU152" i="69" s="1"/>
  <c r="BU150" i="69" s="1"/>
  <c r="BS176" i="69"/>
  <c r="BY176" i="69"/>
  <c r="BL179" i="69"/>
  <c r="BD185" i="69"/>
  <c r="BH185" i="69"/>
  <c r="AY232" i="69"/>
  <c r="AY231" i="69" s="1"/>
  <c r="AY229" i="69" s="1"/>
  <c r="BK361" i="69"/>
  <c r="BK360" i="69" s="1"/>
  <c r="T366" i="69"/>
  <c r="W366" i="69" s="1"/>
  <c r="AV370" i="69"/>
  <c r="BL377" i="69"/>
  <c r="AV381" i="69"/>
  <c r="AV371" i="69" s="1"/>
  <c r="AV367" i="69" s="1"/>
  <c r="AV366" i="69" s="1"/>
  <c r="AW11" i="69"/>
  <c r="W20" i="69"/>
  <c r="BI20" i="69"/>
  <c r="BR53" i="69"/>
  <c r="BU57" i="69"/>
  <c r="BT101" i="69"/>
  <c r="AP131" i="69"/>
  <c r="AP130" i="69" s="1"/>
  <c r="AP127" i="69" s="1"/>
  <c r="BO131" i="69"/>
  <c r="BO130" i="69" s="1"/>
  <c r="BO127" i="69" s="1"/>
  <c r="AO153" i="69"/>
  <c r="AO152" i="69" s="1"/>
  <c r="AO150" i="69" s="1"/>
  <c r="BL165" i="69"/>
  <c r="BU190" i="69"/>
  <c r="BL201" i="69"/>
  <c r="BR377" i="69"/>
  <c r="BD381" i="69"/>
  <c r="AN381" i="69"/>
  <c r="AN371" i="69" s="1"/>
  <c r="AU392" i="69"/>
  <c r="Y15" i="69"/>
  <c r="Y14" i="69" s="1"/>
  <c r="BB15" i="69"/>
  <c r="BF15" i="69"/>
  <c r="AE20" i="69"/>
  <c r="BU90" i="69"/>
  <c r="BU89" i="69" s="1"/>
  <c r="AU153" i="69"/>
  <c r="AU152" i="69" s="1"/>
  <c r="AU150" i="69" s="1"/>
  <c r="BO164" i="69"/>
  <c r="BO163" i="69" s="1"/>
  <c r="BY185" i="69"/>
  <c r="BC185" i="69"/>
  <c r="BJ215" i="69"/>
  <c r="BS215" i="69"/>
  <c r="BY215" i="69"/>
  <c r="BU220" i="69"/>
  <c r="BL223" i="69"/>
  <c r="BY232" i="69"/>
  <c r="BV258" i="69"/>
  <c r="BV257" i="69" s="1"/>
  <c r="BV255" i="69" s="1"/>
  <c r="AY258" i="69"/>
  <c r="AY257" i="69" s="1"/>
  <c r="AU366" i="69"/>
  <c r="BF370" i="69"/>
  <c r="CE372" i="69"/>
  <c r="CG372" i="69" s="1"/>
  <c r="BG372" i="69"/>
  <c r="CA372" i="69" s="1"/>
  <c r="AY377" i="69"/>
  <c r="AR381" i="69"/>
  <c r="AR371" i="69" s="1"/>
  <c r="AR367" i="69" s="1"/>
  <c r="BL403" i="69"/>
  <c r="BK68" i="69"/>
  <c r="BL69" i="69"/>
  <c r="AT37" i="69"/>
  <c r="BK164" i="69"/>
  <c r="CC174" i="69"/>
  <c r="CC230" i="69"/>
  <c r="BH258" i="69"/>
  <c r="BH257" i="69" s="1"/>
  <c r="BH256" i="69" s="1"/>
  <c r="CC291" i="69"/>
  <c r="AS49" i="69"/>
  <c r="AS46" i="69" s="1"/>
  <c r="BH66" i="69"/>
  <c r="BV220" i="69"/>
  <c r="BD370" i="69"/>
  <c r="BH372" i="69"/>
  <c r="AW126" i="69"/>
  <c r="BL144" i="69"/>
  <c r="BG153" i="69"/>
  <c r="BV153" i="69"/>
  <c r="BV152" i="69" s="1"/>
  <c r="BV150" i="69" s="1"/>
  <c r="BD176" i="69"/>
  <c r="BH176" i="69"/>
  <c r="BV232" i="69"/>
  <c r="BV231" i="69" s="1"/>
  <c r="CD256" i="69"/>
  <c r="BK398" i="69"/>
  <c r="BL398" i="69" s="1"/>
  <c r="P90" i="1"/>
  <c r="P89" i="1" s="1"/>
  <c r="P60" i="1"/>
  <c r="Y88" i="1"/>
  <c r="P164" i="1"/>
  <c r="P163" i="1" s="1"/>
  <c r="P151" i="1" s="1"/>
  <c r="BI28" i="63"/>
  <c r="AA71" i="1"/>
  <c r="P76" i="1"/>
  <c r="P75" i="1" s="1"/>
  <c r="AA165" i="1"/>
  <c r="Y163" i="1"/>
  <c r="AB165" i="1"/>
  <c r="AR256" i="69"/>
  <c r="AR255" i="69"/>
  <c r="BI16" i="69"/>
  <c r="X37" i="69"/>
  <c r="AZ37" i="69"/>
  <c r="BG89" i="69"/>
  <c r="CA89" i="69" s="1"/>
  <c r="BT89" i="69"/>
  <c r="AV89" i="69"/>
  <c r="AV85" i="69" s="1"/>
  <c r="AV83" i="69" s="1"/>
  <c r="BU138" i="69"/>
  <c r="BL218" i="69"/>
  <c r="BC258" i="69"/>
  <c r="BC257" i="69" s="1"/>
  <c r="BI258" i="69"/>
  <c r="BI257" i="69" s="1"/>
  <c r="BI255" i="69" s="1"/>
  <c r="BJ372" i="69"/>
  <c r="BL20" i="69"/>
  <c r="BI26" i="69"/>
  <c r="BI57" i="69"/>
  <c r="AR89" i="69"/>
  <c r="AR85" i="69" s="1"/>
  <c r="AR83" i="69" s="1"/>
  <c r="BR102" i="69"/>
  <c r="BI138" i="69"/>
  <c r="BI128" i="69" s="1"/>
  <c r="AP153" i="69"/>
  <c r="AP152" i="69" s="1"/>
  <c r="AP150" i="69" s="1"/>
  <c r="BO215" i="69"/>
  <c r="BC232" i="69"/>
  <c r="BC231" i="69" s="1"/>
  <c r="BC229" i="69" s="1"/>
  <c r="AF26" i="69"/>
  <c r="BU26" i="69"/>
  <c r="BU53" i="69"/>
  <c r="BU104" i="69"/>
  <c r="AT131" i="69"/>
  <c r="AT130" i="69" s="1"/>
  <c r="AT127" i="69" s="1"/>
  <c r="BL158" i="69"/>
  <c r="BR215" i="69"/>
  <c r="BO220" i="69"/>
  <c r="AR370" i="69"/>
  <c r="AT370" i="69" s="1"/>
  <c r="AF16" i="69"/>
  <c r="BU16" i="69"/>
  <c r="X16" i="69"/>
  <c r="AB15" i="69"/>
  <c r="AB14" i="69" s="1"/>
  <c r="BL50" i="69"/>
  <c r="BL70" i="69"/>
  <c r="BL80" i="69"/>
  <c r="BL99" i="69"/>
  <c r="BR104" i="69"/>
  <c r="BL132" i="69"/>
  <c r="AQ153" i="69"/>
  <c r="AQ152" i="69" s="1"/>
  <c r="AQ150" i="69" s="1"/>
  <c r="BL181" i="69"/>
  <c r="BL216" i="69"/>
  <c r="BY258" i="69"/>
  <c r="BU264" i="69"/>
  <c r="BU258" i="69" s="1"/>
  <c r="BU257" i="69" s="1"/>
  <c r="BU255" i="69" s="1"/>
  <c r="BL373" i="69"/>
  <c r="BL386" i="69"/>
  <c r="BO381" i="69"/>
  <c r="W393" i="69"/>
  <c r="AT20" i="69"/>
  <c r="W44" i="69"/>
  <c r="AP49" i="69"/>
  <c r="AP46" i="69" s="1"/>
  <c r="BV164" i="69"/>
  <c r="BV163" i="69" s="1"/>
  <c r="BV160" i="69" s="1"/>
  <c r="CE232" i="69"/>
  <c r="BR258" i="69"/>
  <c r="BR257" i="69" s="1"/>
  <c r="BR255" i="69" s="1"/>
  <c r="BL382" i="69"/>
  <c r="BK381" i="69"/>
  <c r="AM15" i="69"/>
  <c r="AM14" i="69" s="1"/>
  <c r="BT15" i="69"/>
  <c r="BT14" i="69" s="1"/>
  <c r="BL177" i="69"/>
  <c r="BE176" i="69"/>
  <c r="CD229" i="69"/>
  <c r="BS89" i="69"/>
  <c r="BS131" i="69"/>
  <c r="BS130" i="69" s="1"/>
  <c r="BS127" i="69" s="1"/>
  <c r="BF153" i="69"/>
  <c r="BF152" i="69" s="1"/>
  <c r="BF150" i="69" s="1"/>
  <c r="BC381" i="69"/>
  <c r="BG381" i="69"/>
  <c r="CA381" i="69" s="1"/>
  <c r="U15" i="69"/>
  <c r="U14" i="69" s="1"/>
  <c r="BE15" i="69"/>
  <c r="BJ15" i="69"/>
  <c r="BU102" i="69"/>
  <c r="CE381" i="69"/>
  <c r="CG381" i="69" s="1"/>
  <c r="BJ297" i="69"/>
  <c r="BJ298" i="69"/>
  <c r="BV392" i="69"/>
  <c r="BY131" i="69"/>
  <c r="BT161" i="69"/>
  <c r="BT164" i="69"/>
  <c r="BT163" i="69" s="1"/>
  <c r="BT160" i="69" s="1"/>
  <c r="CD164" i="69"/>
  <c r="CD161" i="69"/>
  <c r="BS357" i="69"/>
  <c r="BS359" i="69"/>
  <c r="BD255" i="69"/>
  <c r="BD256" i="69"/>
  <c r="BL186" i="69"/>
  <c r="BK185" i="69"/>
  <c r="BE372" i="69"/>
  <c r="BE370" i="69"/>
  <c r="AX126" i="69"/>
  <c r="BV162" i="69"/>
  <c r="BL295" i="69"/>
  <c r="BK294" i="69"/>
  <c r="BK129" i="69"/>
  <c r="BE131" i="69"/>
  <c r="BE130" i="69" s="1"/>
  <c r="BE127" i="69" s="1"/>
  <c r="BV185" i="69"/>
  <c r="BS393" i="69"/>
  <c r="BS392" i="69" s="1"/>
  <c r="BS396" i="69"/>
  <c r="BR396" i="69" s="1"/>
  <c r="W16" i="69"/>
  <c r="W26" i="69"/>
  <c r="W37" i="69"/>
  <c r="BS77" i="69"/>
  <c r="BR77" i="69" s="1"/>
  <c r="BS76" i="69"/>
  <c r="BB89" i="69"/>
  <c r="BB85" i="69" s="1"/>
  <c r="BB83" i="69" s="1"/>
  <c r="BF89" i="69"/>
  <c r="BF85" i="69" s="1"/>
  <c r="BF83" i="69" s="1"/>
  <c r="BH89" i="69"/>
  <c r="BH85" i="69" s="1"/>
  <c r="BH83" i="69" s="1"/>
  <c r="CE101" i="69"/>
  <c r="CG101" i="69" s="1"/>
  <c r="BV131" i="69"/>
  <c r="BV130" i="69" s="1"/>
  <c r="CE153" i="69"/>
  <c r="BY162" i="69"/>
  <c r="BY164" i="69"/>
  <c r="BT220" i="69"/>
  <c r="CD220" i="69"/>
  <c r="CE220" i="69"/>
  <c r="CG220" i="69" s="1"/>
  <c r="BK226" i="69"/>
  <c r="BL227" i="69"/>
  <c r="BF258" i="69"/>
  <c r="BF257" i="69" s="1"/>
  <c r="CC357" i="69"/>
  <c r="CC359" i="69"/>
  <c r="BS372" i="69"/>
  <c r="BY372" i="69"/>
  <c r="BB370" i="69"/>
  <c r="BF372" i="69"/>
  <c r="V15" i="69"/>
  <c r="AT16" i="69"/>
  <c r="AS16" i="69"/>
  <c r="AR15" i="69"/>
  <c r="AT26" i="69"/>
  <c r="AS26" i="69"/>
  <c r="BV49" i="69"/>
  <c r="BG131" i="69"/>
  <c r="CD153" i="69"/>
  <c r="BT381" i="69"/>
  <c r="BE381" i="69"/>
  <c r="BS381" i="69"/>
  <c r="S15" i="69"/>
  <c r="S14" i="69" s="1"/>
  <c r="AQ15" i="69"/>
  <c r="BC15" i="69"/>
  <c r="BG15" i="69"/>
  <c r="BY15" i="69"/>
  <c r="T15" i="69"/>
  <c r="T14" i="69" s="1"/>
  <c r="BD15" i="69"/>
  <c r="BL26" i="69"/>
  <c r="AN49" i="69"/>
  <c r="AN46" i="69" s="1"/>
  <c r="AR49" i="69"/>
  <c r="AR46" i="69" s="1"/>
  <c r="AV49" i="69"/>
  <c r="AO49" i="69"/>
  <c r="AO46" i="69" s="1"/>
  <c r="BE89" i="69"/>
  <c r="BE85" i="69" s="1"/>
  <c r="BE83" i="69" s="1"/>
  <c r="BV89" i="69"/>
  <c r="BD131" i="69"/>
  <c r="BD130" i="69" s="1"/>
  <c r="BD127" i="69" s="1"/>
  <c r="BH131" i="69"/>
  <c r="BH130" i="69" s="1"/>
  <c r="BH127" i="69" s="1"/>
  <c r="BT131" i="69"/>
  <c r="BT130" i="69" s="1"/>
  <c r="BH153" i="69"/>
  <c r="BH152" i="69" s="1"/>
  <c r="BH150" i="69" s="1"/>
  <c r="BT153" i="69"/>
  <c r="BT152" i="69" s="1"/>
  <c r="BT150" i="69" s="1"/>
  <c r="BC153" i="69"/>
  <c r="BC152" i="69" s="1"/>
  <c r="BC150" i="69" s="1"/>
  <c r="BE185" i="69"/>
  <c r="BF185" i="69"/>
  <c r="BT185" i="69"/>
  <c r="BT215" i="69"/>
  <c r="BL243" i="69"/>
  <c r="BK258" i="69"/>
  <c r="BO258" i="69"/>
  <c r="BO257" i="69" s="1"/>
  <c r="CE258" i="69"/>
  <c r="BC370" i="69"/>
  <c r="BK372" i="69"/>
  <c r="BT372" i="69"/>
  <c r="BY381" i="69"/>
  <c r="BL388" i="69"/>
  <c r="Q15" i="69"/>
  <c r="Q14" i="69" s="1"/>
  <c r="AO15" i="69"/>
  <c r="BA15" i="69"/>
  <c r="BA14" i="69" s="1"/>
  <c r="BV15" i="69"/>
  <c r="BV14" i="69" s="1"/>
  <c r="AL15" i="69"/>
  <c r="AL14" i="69" s="1"/>
  <c r="CE15" i="69"/>
  <c r="AE44" i="69"/>
  <c r="AT49" i="69"/>
  <c r="AT46" i="69" s="1"/>
  <c r="BC89" i="69"/>
  <c r="BC85" i="69" s="1"/>
  <c r="BC83" i="69" s="1"/>
  <c r="BB131" i="69"/>
  <c r="BB130" i="69" s="1"/>
  <c r="BB127" i="69" s="1"/>
  <c r="CG131" i="69"/>
  <c r="BF131" i="69"/>
  <c r="BF130" i="69" s="1"/>
  <c r="BF127" i="69" s="1"/>
  <c r="BB153" i="69"/>
  <c r="BB152" i="69" s="1"/>
  <c r="BB150" i="69" s="1"/>
  <c r="BY153" i="69"/>
  <c r="BD153" i="69"/>
  <c r="BD152" i="69" s="1"/>
  <c r="BD150" i="69" s="1"/>
  <c r="CC164" i="69"/>
  <c r="CD174" i="69"/>
  <c r="BC176" i="69"/>
  <c r="BG176" i="69"/>
  <c r="CA176" i="69" s="1"/>
  <c r="CE176" i="69"/>
  <c r="CG176" i="69" s="1"/>
  <c r="BG185" i="69"/>
  <c r="CA185" i="69" s="1"/>
  <c r="CE185" i="69"/>
  <c r="CG185" i="69" s="1"/>
  <c r="BB185" i="69"/>
  <c r="CE215" i="69"/>
  <c r="CG215" i="69" s="1"/>
  <c r="CD230" i="69"/>
  <c r="BL233" i="69"/>
  <c r="BE258" i="69"/>
  <c r="BE257" i="69" s="1"/>
  <c r="BV381" i="69"/>
  <c r="CE164" i="69"/>
  <c r="CC215" i="69"/>
  <c r="CD215" i="69"/>
  <c r="CC256" i="69"/>
  <c r="CC220" i="69"/>
  <c r="CD291" i="69"/>
  <c r="P6" i="1"/>
  <c r="P69" i="1"/>
  <c r="O69" i="1"/>
  <c r="O5" i="1" s="1"/>
  <c r="P110" i="1"/>
  <c r="P116" i="1"/>
  <c r="P18" i="1"/>
  <c r="BU243" i="69"/>
  <c r="BU242" i="69" s="1"/>
  <c r="BU238" i="69" s="1"/>
  <c r="AX32" i="2" l="1"/>
  <c r="AX5" i="2" s="1"/>
  <c r="R109" i="1"/>
  <c r="AY142" i="1"/>
  <c r="AU6" i="1"/>
  <c r="T33" i="2"/>
  <c r="AM109" i="1"/>
  <c r="CA79" i="69"/>
  <c r="AA88" i="1"/>
  <c r="AW116" i="1"/>
  <c r="AV5" i="1"/>
  <c r="AG5" i="2"/>
  <c r="AI32" i="2"/>
  <c r="U88" i="1"/>
  <c r="AF109" i="1"/>
  <c r="AU142" i="1"/>
  <c r="AS151" i="1"/>
  <c r="AZ151" i="1" s="1"/>
  <c r="AM151" i="1"/>
  <c r="BD152" i="1"/>
  <c r="BK32" i="2"/>
  <c r="AN109" i="1"/>
  <c r="AA110" i="1"/>
  <c r="U116" i="1"/>
  <c r="AZ142" i="1"/>
  <c r="AU60" i="1"/>
  <c r="BD32" i="2"/>
  <c r="AU82" i="1"/>
  <c r="AA6" i="1"/>
  <c r="BR131" i="69"/>
  <c r="BR130" i="69" s="1"/>
  <c r="BR127" i="69" s="1"/>
  <c r="BE109" i="1"/>
  <c r="P5" i="2"/>
  <c r="BL32" i="2"/>
  <c r="BL5" i="2" s="1"/>
  <c r="AU88" i="1"/>
  <c r="AH5" i="2"/>
  <c r="AJ32" i="2"/>
  <c r="BB32" i="2" s="1"/>
  <c r="R26" i="63"/>
  <c r="T111" i="63"/>
  <c r="O26" i="63"/>
  <c r="X5" i="1"/>
  <c r="P26" i="63"/>
  <c r="AL5" i="1"/>
  <c r="AL4" i="1" s="1"/>
  <c r="AH5" i="1"/>
  <c r="AI109" i="1"/>
  <c r="AY60" i="1"/>
  <c r="BF109" i="1"/>
  <c r="BD60" i="1"/>
  <c r="AC109" i="1"/>
  <c r="V18" i="1"/>
  <c r="U6" i="1"/>
  <c r="AS109" i="1"/>
  <c r="V26" i="63"/>
  <c r="AZ152" i="1"/>
  <c r="AQ109" i="1"/>
  <c r="BD142" i="1"/>
  <c r="S5" i="1"/>
  <c r="N5" i="2"/>
  <c r="AY6" i="1"/>
  <c r="AZ18" i="1"/>
  <c r="X109" i="1"/>
  <c r="BD116" i="1"/>
  <c r="AA142" i="1"/>
  <c r="Z6" i="2"/>
  <c r="BD5" i="2"/>
  <c r="AN5" i="2"/>
  <c r="AU18" i="1"/>
  <c r="AP142" i="1"/>
  <c r="BI27" i="63"/>
  <c r="AT7" i="2"/>
  <c r="AJ5" i="2"/>
  <c r="AI5" i="1"/>
  <c r="W109" i="1"/>
  <c r="W4" i="1" s="1"/>
  <c r="AJ5" i="1"/>
  <c r="AJ4" i="1" s="1"/>
  <c r="R5" i="1"/>
  <c r="R4" i="1" s="1"/>
  <c r="U5" i="2"/>
  <c r="V109" i="1"/>
  <c r="BE5" i="1"/>
  <c r="V6" i="1"/>
  <c r="BA6" i="1"/>
  <c r="BA5" i="1" s="1"/>
  <c r="O4" i="1"/>
  <c r="BG32" i="2"/>
  <c r="BG5" i="2" s="1"/>
  <c r="Q5" i="2"/>
  <c r="BK5" i="2"/>
  <c r="V5" i="1"/>
  <c r="BA151" i="1"/>
  <c r="CE128" i="69"/>
  <c r="CE127" i="69"/>
  <c r="AD5" i="2"/>
  <c r="BA109" i="1"/>
  <c r="AY88" i="1"/>
  <c r="Z5" i="2"/>
  <c r="AZ116" i="1"/>
  <c r="AR5" i="1"/>
  <c r="AN5" i="1"/>
  <c r="AN4" i="1" s="1"/>
  <c r="AP32" i="2"/>
  <c r="AP5" i="2" s="1"/>
  <c r="AM5" i="2"/>
  <c r="AK5" i="1"/>
  <c r="BE32" i="2"/>
  <c r="AQ5" i="1"/>
  <c r="AQ4" i="1" s="1"/>
  <c r="Z5" i="1"/>
  <c r="AG5" i="1"/>
  <c r="AG4" i="1" s="1"/>
  <c r="AQ5" i="2"/>
  <c r="AP75" i="1"/>
  <c r="BD75" i="1"/>
  <c r="AY116" i="1"/>
  <c r="AX109" i="1"/>
  <c r="AB4" i="1"/>
  <c r="BF5" i="1"/>
  <c r="AB7" i="2"/>
  <c r="AA6" i="2"/>
  <c r="AZ88" i="1"/>
  <c r="AT22" i="2"/>
  <c r="AI5" i="2"/>
  <c r="AK109" i="1"/>
  <c r="BD109" i="1" s="1"/>
  <c r="AT109" i="1"/>
  <c r="AC32" i="2"/>
  <c r="AC5" i="2" s="1"/>
  <c r="BE6" i="2"/>
  <c r="BF7" i="2"/>
  <c r="AY18" i="1"/>
  <c r="AW109" i="1"/>
  <c r="AI4" i="1"/>
  <c r="AV109" i="1"/>
  <c r="AV4" i="1" s="1"/>
  <c r="AK151" i="1"/>
  <c r="AP116" i="1"/>
  <c r="AH109" i="1"/>
  <c r="AP109" i="1" s="1"/>
  <c r="AA60" i="1"/>
  <c r="BD18" i="1"/>
  <c r="AP18" i="1"/>
  <c r="AR22" i="2"/>
  <c r="AR6" i="2" s="1"/>
  <c r="AC5" i="1"/>
  <c r="AD5" i="1"/>
  <c r="AO109" i="1"/>
  <c r="AO4" i="1" s="1"/>
  <c r="U142" i="1"/>
  <c r="Y109" i="1"/>
  <c r="AR109" i="1"/>
  <c r="AY110" i="1"/>
  <c r="AR41" i="2"/>
  <c r="AR32" i="2" s="1"/>
  <c r="AO32" i="2"/>
  <c r="AT32" i="2" s="1"/>
  <c r="AT41" i="2"/>
  <c r="AF5" i="1"/>
  <c r="S109" i="1"/>
  <c r="U109" i="1" s="1"/>
  <c r="AW5" i="1"/>
  <c r="AB22" i="2"/>
  <c r="BB5" i="2"/>
  <c r="AU14" i="69"/>
  <c r="AU12" i="69" s="1"/>
  <c r="AU11" i="69" s="1"/>
  <c r="BB255" i="69"/>
  <c r="AQ14" i="69"/>
  <c r="AQ12" i="69" s="1"/>
  <c r="AQ11" i="69" s="1"/>
  <c r="CG359" i="69"/>
  <c r="CG396" i="69"/>
  <c r="CG398" i="69"/>
  <c r="CG397" i="69" s="1"/>
  <c r="AT6" i="2"/>
  <c r="AP60" i="1"/>
  <c r="AT151" i="1"/>
  <c r="AU151" i="1" s="1"/>
  <c r="AU163" i="1"/>
  <c r="AK5" i="2"/>
  <c r="BI6" i="2"/>
  <c r="AM5" i="1"/>
  <c r="BD6" i="1"/>
  <c r="AP6" i="1"/>
  <c r="T151" i="1"/>
  <c r="U151" i="1" s="1"/>
  <c r="U152" i="1"/>
  <c r="AY32" i="2"/>
  <c r="BJ32" i="2" s="1"/>
  <c r="BJ41" i="2"/>
  <c r="T6" i="2"/>
  <c r="BI41" i="2"/>
  <c r="BF41" i="2"/>
  <c r="BC32" i="2"/>
  <c r="AX5" i="1"/>
  <c r="AY75" i="1"/>
  <c r="AZ60" i="1"/>
  <c r="AS5" i="1"/>
  <c r="T41" i="2"/>
  <c r="S32" i="2"/>
  <c r="T32" i="2" s="1"/>
  <c r="AU75" i="1"/>
  <c r="AT5" i="1"/>
  <c r="AF4" i="1"/>
  <c r="Z109" i="1"/>
  <c r="AA116" i="1"/>
  <c r="U18" i="1"/>
  <c r="T5" i="1"/>
  <c r="BJ7" i="2"/>
  <c r="AY6" i="2"/>
  <c r="BI33" i="2"/>
  <c r="BH32" i="2"/>
  <c r="BH5" i="2" s="1"/>
  <c r="BK79" i="63"/>
  <c r="BO79" i="63"/>
  <c r="BK71" i="63"/>
  <c r="BO71" i="63"/>
  <c r="BK95" i="63"/>
  <c r="BO95" i="63"/>
  <c r="BK50" i="63"/>
  <c r="BO50" i="63"/>
  <c r="BK28" i="63"/>
  <c r="BO28" i="63"/>
  <c r="BK106" i="63"/>
  <c r="BO106" i="63"/>
  <c r="BK111" i="63"/>
  <c r="BI127" i="63"/>
  <c r="BK128" i="63"/>
  <c r="W26" i="63"/>
  <c r="T50" i="63"/>
  <c r="N26" i="63"/>
  <c r="T79" i="63"/>
  <c r="AD26" i="63"/>
  <c r="M26" i="63"/>
  <c r="AG26" i="63"/>
  <c r="AT28" i="63"/>
  <c r="T27" i="63"/>
  <c r="X26" i="63"/>
  <c r="AI26" i="63"/>
  <c r="AH26" i="63"/>
  <c r="Z27" i="63"/>
  <c r="AB27" i="63" s="1"/>
  <c r="AK26" i="63"/>
  <c r="AW27" i="63"/>
  <c r="AW26" i="63" s="1"/>
  <c r="Q26" i="63"/>
  <c r="AA26" i="63"/>
  <c r="AT50" i="63"/>
  <c r="AT111" i="63"/>
  <c r="AS109" i="63"/>
  <c r="AT109" i="63" s="1"/>
  <c r="AT71" i="63"/>
  <c r="AB79" i="63"/>
  <c r="AL26" i="63"/>
  <c r="AS27" i="63"/>
  <c r="AS26" i="63" s="1"/>
  <c r="AJ26" i="63"/>
  <c r="S109" i="63"/>
  <c r="T109" i="63" s="1"/>
  <c r="U26" i="63"/>
  <c r="AO27" i="63"/>
  <c r="AO26" i="63" s="1"/>
  <c r="AT95" i="63"/>
  <c r="AN27" i="63"/>
  <c r="AN26" i="63" s="1"/>
  <c r="P88" i="1"/>
  <c r="P5" i="1" s="1"/>
  <c r="BC27" i="63"/>
  <c r="BC26" i="63" s="1"/>
  <c r="BD27" i="63"/>
  <c r="BD26" i="63" s="1"/>
  <c r="AT79" i="63"/>
  <c r="AR27" i="63"/>
  <c r="AV27" i="63"/>
  <c r="AV26" i="63" s="1"/>
  <c r="AU27" i="63"/>
  <c r="AU26" i="63" s="1"/>
  <c r="AC109" i="63"/>
  <c r="Y26" i="63"/>
  <c r="AQ27" i="63"/>
  <c r="AQ26" i="63" s="1"/>
  <c r="BK85" i="69"/>
  <c r="BK83" i="69" s="1"/>
  <c r="BR49" i="69"/>
  <c r="BR48" i="69" s="1"/>
  <c r="BF298" i="69"/>
  <c r="BF371" i="69"/>
  <c r="BF367" i="69" s="1"/>
  <c r="BF366" i="69" s="1"/>
  <c r="BH214" i="69"/>
  <c r="BH212" i="69" s="1"/>
  <c r="AV175" i="69"/>
  <c r="AV173" i="69" s="1"/>
  <c r="AV126" i="69" s="1"/>
  <c r="BL361" i="69"/>
  <c r="BI175" i="69"/>
  <c r="BI173" i="69" s="1"/>
  <c r="BB175" i="69"/>
  <c r="BB173" i="69" s="1"/>
  <c r="BV175" i="69"/>
  <c r="BV174" i="69" s="1"/>
  <c r="BC371" i="69"/>
  <c r="BC367" i="69" s="1"/>
  <c r="BC366" i="69" s="1"/>
  <c r="AS126" i="69"/>
  <c r="BH255" i="69"/>
  <c r="BJ371" i="69"/>
  <c r="BJ367" i="69" s="1"/>
  <c r="BJ366" i="69" s="1"/>
  <c r="AY15" i="69"/>
  <c r="AY14" i="69" s="1"/>
  <c r="AY12" i="69" s="1"/>
  <c r="AY11" i="69" s="1"/>
  <c r="CE47" i="69"/>
  <c r="CG47" i="69" s="1"/>
  <c r="CG49" i="69"/>
  <c r="BL299" i="69"/>
  <c r="AU126" i="69"/>
  <c r="BL381" i="69"/>
  <c r="BO371" i="69"/>
  <c r="BO367" i="69" s="1"/>
  <c r="BO366" i="69" s="1"/>
  <c r="BL300" i="69"/>
  <c r="BK298" i="69"/>
  <c r="BF14" i="69"/>
  <c r="BF12" i="69" s="1"/>
  <c r="BF11" i="69" s="1"/>
  <c r="BT175" i="69"/>
  <c r="BT174" i="69" s="1"/>
  <c r="BG85" i="69"/>
  <c r="CA85" i="69" s="1"/>
  <c r="BB160" i="69"/>
  <c r="BF175" i="69"/>
  <c r="BF173" i="69" s="1"/>
  <c r="BV85" i="69"/>
  <c r="BV84" i="69" s="1"/>
  <c r="BD371" i="69"/>
  <c r="BD367" i="69" s="1"/>
  <c r="BD366" i="69" s="1"/>
  <c r="BS214" i="69"/>
  <c r="BS212" i="69" s="1"/>
  <c r="BL232" i="69"/>
  <c r="BV214" i="69"/>
  <c r="BV212" i="69" s="1"/>
  <c r="BC175" i="69"/>
  <c r="BC173" i="69" s="1"/>
  <c r="CE46" i="69"/>
  <c r="CG46" i="69" s="1"/>
  <c r="BR15" i="69"/>
  <c r="BR14" i="69" s="1"/>
  <c r="BR12" i="69" s="1"/>
  <c r="BU372" i="69"/>
  <c r="BU371" i="69" s="1"/>
  <c r="BU367" i="69" s="1"/>
  <c r="BU366" i="69" s="1"/>
  <c r="BU370" i="69"/>
  <c r="BL89" i="69"/>
  <c r="BK152" i="69"/>
  <c r="BL153" i="69"/>
  <c r="AY370" i="69"/>
  <c r="BR101" i="69"/>
  <c r="BR85" i="69" s="1"/>
  <c r="BR83" i="69" s="1"/>
  <c r="BB298" i="69"/>
  <c r="AY298" i="69" s="1"/>
  <c r="BS85" i="69"/>
  <c r="BS84" i="69" s="1"/>
  <c r="BR84" i="69" s="1"/>
  <c r="BE14" i="69"/>
  <c r="BE12" i="69" s="1"/>
  <c r="BE11" i="69" s="1"/>
  <c r="BS175" i="69"/>
  <c r="BS173" i="69" s="1"/>
  <c r="AP126" i="69"/>
  <c r="BU101" i="69"/>
  <c r="BU85" i="69" s="1"/>
  <c r="BU83" i="69" s="1"/>
  <c r="CG130" i="69"/>
  <c r="CE257" i="69"/>
  <c r="CG257" i="69" s="1"/>
  <c r="CG258" i="69"/>
  <c r="CE152" i="69"/>
  <c r="CG153" i="69"/>
  <c r="CE225" i="69"/>
  <c r="CG225" i="69" s="1"/>
  <c r="CG226" i="69"/>
  <c r="CE293" i="69"/>
  <c r="CG294" i="69"/>
  <c r="CE231" i="69"/>
  <c r="CG231" i="69" s="1"/>
  <c r="CG232" i="69"/>
  <c r="CE68" i="69"/>
  <c r="CG69" i="69"/>
  <c r="CE205" i="69"/>
  <c r="CG205" i="69" s="1"/>
  <c r="CE78" i="69"/>
  <c r="CG79" i="69"/>
  <c r="CE163" i="69"/>
  <c r="CG164" i="69"/>
  <c r="CH101" i="69"/>
  <c r="CH85" i="69" s="1"/>
  <c r="CE238" i="69"/>
  <c r="CG238" i="69" s="1"/>
  <c r="CG242" i="69"/>
  <c r="CE14" i="69"/>
  <c r="CG14" i="69" s="1"/>
  <c r="CG15" i="69"/>
  <c r="CE48" i="69"/>
  <c r="CG48" i="69" s="1"/>
  <c r="CE299" i="69"/>
  <c r="CG300" i="69"/>
  <c r="BO85" i="69"/>
  <c r="BO83" i="69" s="1"/>
  <c r="AY175" i="69"/>
  <c r="AY173" i="69" s="1"/>
  <c r="BI49" i="69"/>
  <c r="BL220" i="69"/>
  <c r="BF160" i="69"/>
  <c r="BF161" i="69"/>
  <c r="AE15" i="69"/>
  <c r="BI85" i="69"/>
  <c r="BI83" i="69" s="1"/>
  <c r="AQ126" i="69"/>
  <c r="BU49" i="69"/>
  <c r="BU48" i="69" s="1"/>
  <c r="AX9" i="69"/>
  <c r="AZ15" i="69"/>
  <c r="AZ14" i="69" s="1"/>
  <c r="CB153" i="69"/>
  <c r="CB381" i="69"/>
  <c r="CB258" i="69"/>
  <c r="CB232" i="69"/>
  <c r="CB176" i="69"/>
  <c r="CB161" i="69"/>
  <c r="CB226" i="69"/>
  <c r="CB361" i="69"/>
  <c r="CB242" i="69"/>
  <c r="BG293" i="69"/>
  <c r="CA294" i="69"/>
  <c r="BG205" i="69"/>
  <c r="CA205" i="69" s="1"/>
  <c r="CB15" i="69"/>
  <c r="BG152" i="69"/>
  <c r="CA153" i="69"/>
  <c r="CB89" i="69"/>
  <c r="CB101" i="69"/>
  <c r="BG231" i="69"/>
  <c r="CA232" i="69"/>
  <c r="CB129" i="69"/>
  <c r="CB300" i="69"/>
  <c r="CB79" i="69"/>
  <c r="CB294" i="69"/>
  <c r="BG397" i="69"/>
  <c r="CA398" i="69"/>
  <c r="CC163" i="69"/>
  <c r="CC160" i="69" s="1"/>
  <c r="CB372" i="69"/>
  <c r="CB164" i="69"/>
  <c r="CC152" i="69"/>
  <c r="CC150" i="69" s="1"/>
  <c r="BG257" i="69"/>
  <c r="CA257" i="69" s="1"/>
  <c r="CA258" i="69"/>
  <c r="CB220" i="69"/>
  <c r="CB69" i="69"/>
  <c r="BG225" i="69"/>
  <c r="CA225" i="69" s="1"/>
  <c r="CA226" i="69"/>
  <c r="CC299" i="69"/>
  <c r="CC297" i="69" s="1"/>
  <c r="BG238" i="69"/>
  <c r="CA238" i="69" s="1"/>
  <c r="CA242" i="69"/>
  <c r="CC225" i="69"/>
  <c r="BG299" i="69"/>
  <c r="CA300" i="69"/>
  <c r="CB162" i="69"/>
  <c r="CB131" i="69"/>
  <c r="CB215" i="69"/>
  <c r="CB185" i="69"/>
  <c r="CB43" i="69"/>
  <c r="CB49" i="69"/>
  <c r="CB398" i="69"/>
  <c r="CB86" i="69"/>
  <c r="CC392" i="69"/>
  <c r="CC85" i="69"/>
  <c r="BG360" i="69"/>
  <c r="CA361" i="69"/>
  <c r="BG76" i="69"/>
  <c r="CA76" i="69" s="1"/>
  <c r="CA78" i="69"/>
  <c r="BG130" i="69"/>
  <c r="CA131" i="69"/>
  <c r="BG14" i="69"/>
  <c r="CA15" i="69"/>
  <c r="BG163" i="69"/>
  <c r="CA163" i="69" s="1"/>
  <c r="CA164" i="69"/>
  <c r="BG68" i="69"/>
  <c r="CA69" i="69"/>
  <c r="BY163" i="69"/>
  <c r="BY257" i="69"/>
  <c r="BY255" i="69" s="1"/>
  <c r="BY225" i="69"/>
  <c r="BY360" i="69"/>
  <c r="BY231" i="69"/>
  <c r="BY299" i="69"/>
  <c r="BY78" i="69"/>
  <c r="BY77" i="69" s="1"/>
  <c r="BY293" i="69"/>
  <c r="BY292" i="69" s="1"/>
  <c r="BY238" i="69"/>
  <c r="BY152" i="69"/>
  <c r="BY68" i="69"/>
  <c r="BY67" i="69" s="1"/>
  <c r="BY205" i="69"/>
  <c r="BY14" i="69"/>
  <c r="BY130" i="69"/>
  <c r="BY128" i="69" s="1"/>
  <c r="BY397" i="69"/>
  <c r="BY393" i="69" s="1"/>
  <c r="AM26" i="63"/>
  <c r="AB109" i="63"/>
  <c r="BB106" i="63"/>
  <c r="AY27" i="63"/>
  <c r="BB27" i="63" s="1"/>
  <c r="BB95" i="63"/>
  <c r="AY109" i="63"/>
  <c r="BB111" i="63"/>
  <c r="AY127" i="63"/>
  <c r="BB128" i="63"/>
  <c r="AX27" i="63"/>
  <c r="AX26" i="63" s="1"/>
  <c r="BJ205" i="69"/>
  <c r="BL205" i="69" s="1"/>
  <c r="AA15" i="69"/>
  <c r="BU185" i="69"/>
  <c r="BU175" i="69" s="1"/>
  <c r="BU173" i="69" s="1"/>
  <c r="BT85" i="69"/>
  <c r="BT83" i="69" s="1"/>
  <c r="AG14" i="69"/>
  <c r="BY214" i="69"/>
  <c r="BH371" i="69"/>
  <c r="BH367" i="69" s="1"/>
  <c r="BH366" i="69" s="1"/>
  <c r="CE371" i="69"/>
  <c r="CG371" i="69" s="1"/>
  <c r="BR175" i="69"/>
  <c r="BR173" i="69" s="1"/>
  <c r="BV256" i="69"/>
  <c r="BU214" i="69"/>
  <c r="BU212" i="69" s="1"/>
  <c r="AW9" i="69"/>
  <c r="BV371" i="69"/>
  <c r="BV367" i="69" s="1"/>
  <c r="BV366" i="69" s="1"/>
  <c r="AE14" i="69"/>
  <c r="AT126" i="69"/>
  <c r="BC14" i="69"/>
  <c r="BC12" i="69" s="1"/>
  <c r="BC11" i="69" s="1"/>
  <c r="BK397" i="69"/>
  <c r="BK393" i="69" s="1"/>
  <c r="BJ160" i="69"/>
  <c r="BG371" i="69"/>
  <c r="BR214" i="69"/>
  <c r="BR212" i="69" s="1"/>
  <c r="BJ229" i="69"/>
  <c r="BK214" i="69"/>
  <c r="AA14" i="69"/>
  <c r="BB371" i="69"/>
  <c r="BB367" i="69" s="1"/>
  <c r="BB366" i="69" s="1"/>
  <c r="BG214" i="69"/>
  <c r="BB14" i="69"/>
  <c r="BB12" i="69" s="1"/>
  <c r="BB11" i="69" s="1"/>
  <c r="BY48" i="69"/>
  <c r="BY85" i="69"/>
  <c r="BS229" i="69"/>
  <c r="BS230" i="69"/>
  <c r="BR230" i="69" s="1"/>
  <c r="AF15" i="69"/>
  <c r="AF14" i="69" s="1"/>
  <c r="CE85" i="69"/>
  <c r="BH161" i="69"/>
  <c r="BI161" i="69" s="1"/>
  <c r="BH160" i="69"/>
  <c r="X15" i="69"/>
  <c r="X14" i="69" s="1"/>
  <c r="AO14" i="69"/>
  <c r="AO12" i="69" s="1"/>
  <c r="AO11" i="69" s="1"/>
  <c r="BT229" i="69"/>
  <c r="BT230" i="69"/>
  <c r="BE175" i="69"/>
  <c r="BE173" i="69" s="1"/>
  <c r="BD175" i="69"/>
  <c r="BD173" i="69" s="1"/>
  <c r="BD126" i="69" s="1"/>
  <c r="BE371" i="69"/>
  <c r="BE367" i="69" s="1"/>
  <c r="BE366" i="69" s="1"/>
  <c r="AN126" i="69"/>
  <c r="BH175" i="69"/>
  <c r="BH173" i="69" s="1"/>
  <c r="BL101" i="69"/>
  <c r="BJ85" i="69"/>
  <c r="BJ83" i="69" s="1"/>
  <c r="BT214" i="69"/>
  <c r="BT212" i="69" s="1"/>
  <c r="AP14" i="69"/>
  <c r="AP12" i="69" s="1"/>
  <c r="AP11" i="69" s="1"/>
  <c r="BD14" i="69"/>
  <c r="BD12" i="69" s="1"/>
  <c r="BD11" i="69" s="1"/>
  <c r="BK14" i="69"/>
  <c r="BK12" i="69" s="1"/>
  <c r="BT255" i="69"/>
  <c r="BT256" i="69"/>
  <c r="BH48" i="69"/>
  <c r="BH13" i="69" s="1"/>
  <c r="BS48" i="69"/>
  <c r="BC161" i="69"/>
  <c r="BC160" i="69"/>
  <c r="CE214" i="69"/>
  <c r="BS371" i="69"/>
  <c r="BS367" i="69" s="1"/>
  <c r="BS366" i="69" s="1"/>
  <c r="BL176" i="69"/>
  <c r="BS128" i="69"/>
  <c r="BJ255" i="69"/>
  <c r="BJ256" i="69"/>
  <c r="BI256" i="69" s="1"/>
  <c r="BJ48" i="69"/>
  <c r="BL49" i="69"/>
  <c r="BO175" i="69"/>
  <c r="BO173" i="69" s="1"/>
  <c r="CD84" i="69"/>
  <c r="CD83" i="69"/>
  <c r="CD11" i="69" s="1"/>
  <c r="CD214" i="69"/>
  <c r="CD212" i="69" s="1"/>
  <c r="BY371" i="69"/>
  <c r="BY370" i="69" s="1"/>
  <c r="AV160" i="69"/>
  <c r="AV161" i="69"/>
  <c r="AY161" i="69" s="1"/>
  <c r="BI381" i="69"/>
  <c r="BI371" i="69" s="1"/>
  <c r="BI367" i="69" s="1"/>
  <c r="BI366" i="69" s="1"/>
  <c r="BI370" i="69"/>
  <c r="BJ175" i="69"/>
  <c r="CD152" i="69"/>
  <c r="CD150" i="69" s="1"/>
  <c r="CD163" i="69"/>
  <c r="CD160" i="69" s="1"/>
  <c r="BS255" i="69"/>
  <c r="BS256" i="69"/>
  <c r="Y5" i="1"/>
  <c r="AA5" i="1" s="1"/>
  <c r="AY255" i="69"/>
  <c r="AY256" i="69"/>
  <c r="AY372" i="69"/>
  <c r="AY371" i="69" s="1"/>
  <c r="AY367" i="69" s="1"/>
  <c r="AY366" i="69" s="1"/>
  <c r="BY175" i="69"/>
  <c r="BO48" i="69"/>
  <c r="BO13" i="69" s="1"/>
  <c r="AO126" i="69"/>
  <c r="BG48" i="69"/>
  <c r="CA48" i="69" s="1"/>
  <c r="BJ130" i="69"/>
  <c r="BL131" i="69"/>
  <c r="BI131" i="69"/>
  <c r="BI130" i="69" s="1"/>
  <c r="BI127" i="69" s="1"/>
  <c r="BJ214" i="69"/>
  <c r="BL215" i="69"/>
  <c r="BO161" i="69"/>
  <c r="BO160" i="69"/>
  <c r="BR372" i="69"/>
  <c r="BR371" i="69" s="1"/>
  <c r="BR367" i="69" s="1"/>
  <c r="BR366" i="69" s="1"/>
  <c r="BR370" i="69"/>
  <c r="BK357" i="69"/>
  <c r="BL357" i="69" s="1"/>
  <c r="BL360" i="69"/>
  <c r="BK359" i="69"/>
  <c r="BL359" i="69" s="1"/>
  <c r="BS13" i="69"/>
  <c r="BS12" i="69"/>
  <c r="BG175" i="69"/>
  <c r="BU15" i="69"/>
  <c r="BU14" i="69" s="1"/>
  <c r="BV230" i="69"/>
  <c r="BV229" i="69"/>
  <c r="BK163" i="69"/>
  <c r="BL164" i="69"/>
  <c r="BK67" i="69"/>
  <c r="BL67" i="69" s="1"/>
  <c r="BL68" i="69"/>
  <c r="BK66" i="69"/>
  <c r="BL66" i="69" s="1"/>
  <c r="Y151" i="1"/>
  <c r="AA163" i="1"/>
  <c r="BO214" i="69"/>
  <c r="BO212" i="69" s="1"/>
  <c r="BU128" i="69"/>
  <c r="BU131" i="69"/>
  <c r="BU130" i="69" s="1"/>
  <c r="BU127" i="69" s="1"/>
  <c r="BC255" i="69"/>
  <c r="BC256" i="69"/>
  <c r="BI15" i="69"/>
  <c r="AT367" i="69"/>
  <c r="AR366" i="69"/>
  <c r="BJ14" i="69"/>
  <c r="BL15" i="69"/>
  <c r="BT12" i="69"/>
  <c r="BT13" i="69"/>
  <c r="CE175" i="69"/>
  <c r="CG175" i="69" s="1"/>
  <c r="BO255" i="69"/>
  <c r="BO256" i="69"/>
  <c r="BT371" i="69"/>
  <c r="BV127" i="69"/>
  <c r="BV128" i="69"/>
  <c r="BL129" i="69"/>
  <c r="BL297" i="69"/>
  <c r="BK371" i="69"/>
  <c r="BL372" i="69"/>
  <c r="BK257" i="69"/>
  <c r="BL258" i="69"/>
  <c r="BT127" i="69"/>
  <c r="BT128" i="69"/>
  <c r="AV46" i="69"/>
  <c r="AV14" i="69"/>
  <c r="AV12" i="69" s="1"/>
  <c r="AV11" i="69" s="1"/>
  <c r="AT15" i="69"/>
  <c r="AT14" i="69" s="1"/>
  <c r="AT12" i="69" s="1"/>
  <c r="AT11" i="69" s="1"/>
  <c r="AR14" i="69"/>
  <c r="AR12" i="69" s="1"/>
  <c r="AR11" i="69" s="1"/>
  <c r="AR9" i="69" s="1"/>
  <c r="AS15" i="69"/>
  <c r="AS14" i="69" s="1"/>
  <c r="AS12" i="69" s="1"/>
  <c r="AS11" i="69" s="1"/>
  <c r="BK225" i="69"/>
  <c r="BL226" i="69"/>
  <c r="BK293" i="69"/>
  <c r="BL294" i="69"/>
  <c r="BV48" i="69"/>
  <c r="W15" i="69"/>
  <c r="V14" i="69"/>
  <c r="W14" i="69" s="1"/>
  <c r="BF255" i="69"/>
  <c r="BF256" i="69"/>
  <c r="AN14" i="69"/>
  <c r="AN12" i="69" s="1"/>
  <c r="AN11" i="69" s="1"/>
  <c r="BE256" i="69"/>
  <c r="BE255" i="69"/>
  <c r="BV12" i="69"/>
  <c r="BV13" i="69"/>
  <c r="BK175" i="69"/>
  <c r="BL185" i="69"/>
  <c r="BK229" i="69"/>
  <c r="BL231" i="69"/>
  <c r="BI298" i="69"/>
  <c r="CC214" i="69"/>
  <c r="P109" i="1"/>
  <c r="BU229" i="69"/>
  <c r="X4" i="1" l="1"/>
  <c r="AR4" i="1"/>
  <c r="BD151" i="1"/>
  <c r="V4" i="1"/>
  <c r="AU109" i="1"/>
  <c r="AZ109" i="1"/>
  <c r="AR5" i="2"/>
  <c r="BF4" i="1"/>
  <c r="BE4" i="1"/>
  <c r="BI26" i="63"/>
  <c r="BA4" i="1"/>
  <c r="BB126" i="69"/>
  <c r="BB9" i="69" s="1"/>
  <c r="AW4" i="1"/>
  <c r="CD126" i="69"/>
  <c r="CD9" i="69" s="1"/>
  <c r="AO5" i="2"/>
  <c r="AT5" i="2" s="1"/>
  <c r="AK4" i="1"/>
  <c r="AC4" i="1"/>
  <c r="AD4" i="1"/>
  <c r="AH4" i="1"/>
  <c r="BF6" i="2"/>
  <c r="BE5" i="2"/>
  <c r="S4" i="1"/>
  <c r="AA5" i="2"/>
  <c r="AB5" i="2" s="1"/>
  <c r="AB6" i="2"/>
  <c r="AY109" i="1"/>
  <c r="AU9" i="69"/>
  <c r="AQ9" i="69"/>
  <c r="BI32" i="2"/>
  <c r="BF32" i="2"/>
  <c r="BC5" i="2"/>
  <c r="BF5" i="2" s="1"/>
  <c r="AY5" i="2"/>
  <c r="BJ5" i="2" s="1"/>
  <c r="BJ6" i="2"/>
  <c r="AP5" i="1"/>
  <c r="AM4" i="1"/>
  <c r="BD5" i="1"/>
  <c r="T4" i="1"/>
  <c r="U4" i="1" s="1"/>
  <c r="U5" i="1"/>
  <c r="AS4" i="1"/>
  <c r="AZ4" i="1" s="1"/>
  <c r="AZ5" i="1"/>
  <c r="S5" i="2"/>
  <c r="T5" i="2" s="1"/>
  <c r="AA109" i="1"/>
  <c r="Z4" i="1"/>
  <c r="AY5" i="1"/>
  <c r="AX4" i="1"/>
  <c r="AY4" i="1" s="1"/>
  <c r="AU5" i="1"/>
  <c r="AT4" i="1"/>
  <c r="AU4" i="1" s="1"/>
  <c r="BK109" i="63"/>
  <c r="BO109" i="63"/>
  <c r="BK27" i="63"/>
  <c r="BO27" i="63"/>
  <c r="BK127" i="63"/>
  <c r="BO127" i="63"/>
  <c r="BS174" i="69"/>
  <c r="BR174" i="69" s="1"/>
  <c r="Z26" i="63"/>
  <c r="AB26" i="63" s="1"/>
  <c r="AC27" i="63"/>
  <c r="AC26" i="63" s="1"/>
  <c r="S26" i="63"/>
  <c r="T26" i="63" s="1"/>
  <c r="AT27" i="63"/>
  <c r="BF126" i="69"/>
  <c r="BF9" i="69" s="1"/>
  <c r="BK84" i="69"/>
  <c r="AR26" i="63"/>
  <c r="AT26" i="63" s="1"/>
  <c r="BC126" i="69"/>
  <c r="BC9" i="69" s="1"/>
  <c r="CE255" i="69"/>
  <c r="AS9" i="69"/>
  <c r="BV173" i="69"/>
  <c r="BV126" i="69" s="1"/>
  <c r="CE256" i="69"/>
  <c r="CH256" i="69" s="1"/>
  <c r="BI126" i="69"/>
  <c r="BH126" i="69"/>
  <c r="CC212" i="69"/>
  <c r="CC126" i="69" s="1"/>
  <c r="BS83" i="69"/>
  <c r="BS11" i="69" s="1"/>
  <c r="CG127" i="69"/>
  <c r="BL298" i="69"/>
  <c r="BV83" i="69"/>
  <c r="BV11" i="69" s="1"/>
  <c r="AY126" i="69"/>
  <c r="AY9" i="69" s="1"/>
  <c r="BY396" i="69"/>
  <c r="CB396" i="69" s="1"/>
  <c r="CG128" i="69"/>
  <c r="BG83" i="69"/>
  <c r="CA83" i="69" s="1"/>
  <c r="BT173" i="69"/>
  <c r="BT126" i="69" s="1"/>
  <c r="BR13" i="69"/>
  <c r="AP9" i="69"/>
  <c r="BS370" i="69"/>
  <c r="CE229" i="69"/>
  <c r="CG229" i="69" s="1"/>
  <c r="CE230" i="69"/>
  <c r="CG230" i="69" s="1"/>
  <c r="BV370" i="69"/>
  <c r="CE370" i="69"/>
  <c r="CG370" i="69" s="1"/>
  <c r="CE12" i="69"/>
  <c r="CG12" i="69" s="1"/>
  <c r="BK150" i="69"/>
  <c r="BL150" i="69" s="1"/>
  <c r="BL152" i="69"/>
  <c r="CE13" i="69"/>
  <c r="CG13" i="69" s="1"/>
  <c r="CE367" i="69"/>
  <c r="CG367" i="69" s="1"/>
  <c r="BG161" i="69"/>
  <c r="CA161" i="69" s="1"/>
  <c r="BG160" i="69"/>
  <c r="CA160" i="69" s="1"/>
  <c r="BY291" i="69"/>
  <c r="CB291" i="69" s="1"/>
  <c r="BY127" i="69"/>
  <c r="CB127" i="69" s="1"/>
  <c r="BT84" i="69"/>
  <c r="BG255" i="69"/>
  <c r="CA255" i="69" s="1"/>
  <c r="BI14" i="69"/>
  <c r="BI12" i="69" s="1"/>
  <c r="BI11" i="69" s="1"/>
  <c r="BG256" i="69"/>
  <c r="CA256" i="69" s="1"/>
  <c r="CE150" i="69"/>
  <c r="CG150" i="69" s="1"/>
  <c r="CG152" i="69"/>
  <c r="CE212" i="69"/>
  <c r="CG212" i="69" s="1"/>
  <c r="CG214" i="69"/>
  <c r="CE297" i="69"/>
  <c r="CG299" i="69"/>
  <c r="CE357" i="69"/>
  <c r="CG357" i="69" s="1"/>
  <c r="CH83" i="69"/>
  <c r="CH11" i="69" s="1"/>
  <c r="CH9" i="69" s="1"/>
  <c r="CH84" i="69"/>
  <c r="CE292" i="69"/>
  <c r="CG292" i="69" s="1"/>
  <c r="CG293" i="69"/>
  <c r="CE291" i="69"/>
  <c r="CG291" i="69" s="1"/>
  <c r="CE84" i="69"/>
  <c r="CG84" i="69" s="1"/>
  <c r="CG85" i="69"/>
  <c r="CE160" i="69"/>
  <c r="CG160" i="69" s="1"/>
  <c r="CG163" i="69"/>
  <c r="CE76" i="69"/>
  <c r="CG76" i="69" s="1"/>
  <c r="CG78" i="69"/>
  <c r="CE77" i="69"/>
  <c r="CE393" i="69"/>
  <c r="CG393" i="69" s="1"/>
  <c r="CE67" i="69"/>
  <c r="CG67" i="69" s="1"/>
  <c r="CG68" i="69"/>
  <c r="CE66" i="69"/>
  <c r="CG66" i="69" s="1"/>
  <c r="BJ173" i="69"/>
  <c r="BL229" i="69"/>
  <c r="BY76" i="69"/>
  <c r="CB76" i="69" s="1"/>
  <c r="AT9" i="69"/>
  <c r="BY256" i="69"/>
  <c r="BU256" i="69" s="1"/>
  <c r="BD298" i="69"/>
  <c r="BL397" i="69"/>
  <c r="AN9" i="69"/>
  <c r="BR126" i="69"/>
  <c r="CB255" i="69"/>
  <c r="CB371" i="69"/>
  <c r="CB292" i="69"/>
  <c r="CB214" i="69"/>
  <c r="BY12" i="69"/>
  <c r="BY13" i="69"/>
  <c r="CB14" i="69"/>
  <c r="CB205" i="69"/>
  <c r="CB293" i="69"/>
  <c r="CB225" i="69"/>
  <c r="CB257" i="69"/>
  <c r="CC83" i="69"/>
  <c r="CC84" i="69"/>
  <c r="CB370" i="69"/>
  <c r="BJ12" i="69"/>
  <c r="BJ13" i="69"/>
  <c r="BG173" i="69"/>
  <c r="CA173" i="69" s="1"/>
  <c r="CA175" i="69"/>
  <c r="BG212" i="69"/>
  <c r="CA212" i="69" s="1"/>
  <c r="CA214" i="69"/>
  <c r="CB67" i="69"/>
  <c r="CB397" i="69"/>
  <c r="CB152" i="69"/>
  <c r="CB299" i="69"/>
  <c r="BG291" i="69"/>
  <c r="CA291" i="69" s="1"/>
  <c r="CA293" i="69"/>
  <c r="BG292" i="69"/>
  <c r="CA292" i="69" s="1"/>
  <c r="BO12" i="69"/>
  <c r="BO11" i="69" s="1"/>
  <c r="CB128" i="69"/>
  <c r="CB175" i="69"/>
  <c r="CB48" i="69"/>
  <c r="BG367" i="69"/>
  <c r="CA371" i="69"/>
  <c r="CB130" i="69"/>
  <c r="CB238" i="69"/>
  <c r="CB163" i="69"/>
  <c r="BG297" i="69"/>
  <c r="CA299" i="69"/>
  <c r="BG298" i="69"/>
  <c r="BH12" i="69"/>
  <c r="BH11" i="69" s="1"/>
  <c r="CA231" i="69"/>
  <c r="BG229" i="69"/>
  <c r="CA229" i="69" s="1"/>
  <c r="CB85" i="69"/>
  <c r="CB393" i="69"/>
  <c r="CB77" i="69"/>
  <c r="CB68" i="69"/>
  <c r="CB78" i="69"/>
  <c r="CB231" i="69"/>
  <c r="CB360" i="69"/>
  <c r="CA360" i="69"/>
  <c r="BG357" i="69"/>
  <c r="CA357" i="69" s="1"/>
  <c r="BG359" i="69"/>
  <c r="CA359" i="69" s="1"/>
  <c r="BG393" i="69"/>
  <c r="CA397" i="69"/>
  <c r="BG150" i="69"/>
  <c r="CA150" i="69" s="1"/>
  <c r="CA152" i="69"/>
  <c r="BG127" i="69"/>
  <c r="CA127" i="69" s="1"/>
  <c r="CA130" i="69"/>
  <c r="CA14" i="69"/>
  <c r="BG12" i="69"/>
  <c r="CA12" i="69" s="1"/>
  <c r="BG13" i="69"/>
  <c r="CA13" i="69" s="1"/>
  <c r="CA68" i="69"/>
  <c r="BG66" i="69"/>
  <c r="CA66" i="69" s="1"/>
  <c r="BG67" i="69"/>
  <c r="CA67" i="69" s="1"/>
  <c r="BY297" i="69"/>
  <c r="BY230" i="69"/>
  <c r="BY229" i="69"/>
  <c r="BY359" i="69"/>
  <c r="BY357" i="69"/>
  <c r="BY367" i="69"/>
  <c r="BY392" i="69"/>
  <c r="BU77" i="69"/>
  <c r="BY160" i="69"/>
  <c r="BY212" i="69"/>
  <c r="BY150" i="69"/>
  <c r="BY66" i="69"/>
  <c r="P4" i="1"/>
  <c r="BB127" i="63"/>
  <c r="BB26" i="63" s="1"/>
  <c r="BB109" i="63"/>
  <c r="AY26" i="63"/>
  <c r="AV9" i="69"/>
  <c r="BL85" i="69"/>
  <c r="CE83" i="69"/>
  <c r="BE126" i="69"/>
  <c r="BE9" i="69" s="1"/>
  <c r="BU84" i="69"/>
  <c r="BD9" i="69"/>
  <c r="BS126" i="69"/>
  <c r="BU126" i="69"/>
  <c r="AO9" i="69"/>
  <c r="BY84" i="69"/>
  <c r="BY83" i="69"/>
  <c r="BT11" i="69"/>
  <c r="BR11" i="69"/>
  <c r="BL83" i="69"/>
  <c r="BK11" i="69"/>
  <c r="BJ127" i="69"/>
  <c r="BL130" i="69"/>
  <c r="BL214" i="69"/>
  <c r="BJ212" i="69"/>
  <c r="BY173" i="69"/>
  <c r="BY174" i="69"/>
  <c r="BK161" i="69"/>
  <c r="BL161" i="69" s="1"/>
  <c r="BL163" i="69"/>
  <c r="BK160" i="69"/>
  <c r="BL160" i="69" s="1"/>
  <c r="BU12" i="69"/>
  <c r="BU11" i="69" s="1"/>
  <c r="BU13" i="69"/>
  <c r="AA151" i="1"/>
  <c r="Y4" i="1"/>
  <c r="AA4" i="1" s="1"/>
  <c r="AS366" i="69"/>
  <c r="AT366" i="69"/>
  <c r="BL14" i="69"/>
  <c r="BE298" i="69"/>
  <c r="BL293" i="69"/>
  <c r="BK291" i="69"/>
  <c r="BL291" i="69" s="1"/>
  <c r="BK292" i="69"/>
  <c r="BL225" i="69"/>
  <c r="BK212" i="69"/>
  <c r="BK256" i="69"/>
  <c r="BL256" i="69" s="1"/>
  <c r="BL257" i="69"/>
  <c r="BK255" i="69"/>
  <c r="BL255" i="69" s="1"/>
  <c r="CE174" i="69"/>
  <c r="CE173" i="69"/>
  <c r="CG173" i="69" s="1"/>
  <c r="BT370" i="69"/>
  <c r="BT367" i="69"/>
  <c r="BT366" i="69" s="1"/>
  <c r="BR256" i="69"/>
  <c r="BC298" i="69"/>
  <c r="BK173" i="69"/>
  <c r="BL175" i="69"/>
  <c r="BL393" i="69"/>
  <c r="BK392" i="69"/>
  <c r="BL392" i="69" s="1"/>
  <c r="BL371" i="69"/>
  <c r="BK367" i="69"/>
  <c r="BO126" i="69"/>
  <c r="BO26" i="63" l="1"/>
  <c r="BK26" i="63"/>
  <c r="BL84" i="69"/>
  <c r="CG255" i="69"/>
  <c r="CE126" i="69"/>
  <c r="AP4" i="1"/>
  <c r="BD4" i="1"/>
  <c r="BI5" i="2"/>
  <c r="CG256" i="69"/>
  <c r="BH9" i="69"/>
  <c r="BI9" i="69"/>
  <c r="CB256" i="69"/>
  <c r="BU396" i="69"/>
  <c r="CE366" i="69"/>
  <c r="CG366" i="69" s="1"/>
  <c r="BR9" i="69"/>
  <c r="CH230" i="69"/>
  <c r="BG126" i="69"/>
  <c r="CG297" i="69"/>
  <c r="CG77" i="69"/>
  <c r="CH77" i="69"/>
  <c r="CG174" i="69"/>
  <c r="CH174" i="69"/>
  <c r="CE11" i="69"/>
  <c r="CG83" i="69"/>
  <c r="CE392" i="69"/>
  <c r="CG392" i="69" s="1"/>
  <c r="CB174" i="69"/>
  <c r="CB84" i="69"/>
  <c r="BG392" i="69"/>
  <c r="CA392" i="69" s="1"/>
  <c r="CA393" i="69"/>
  <c r="CA298" i="69"/>
  <c r="CB12" i="69"/>
  <c r="CB173" i="69"/>
  <c r="CB160" i="69"/>
  <c r="CB392" i="69"/>
  <c r="CB357" i="69"/>
  <c r="CB66" i="69"/>
  <c r="CB150" i="69"/>
  <c r="CB212" i="69"/>
  <c r="CB367" i="69"/>
  <c r="CB359" i="69"/>
  <c r="CB229" i="69"/>
  <c r="CB297" i="69"/>
  <c r="CA297" i="69"/>
  <c r="CB83" i="69"/>
  <c r="CB230" i="69"/>
  <c r="BG366" i="69"/>
  <c r="CA366" i="69" s="1"/>
  <c r="CA367" i="69"/>
  <c r="CC11" i="69"/>
  <c r="CB13" i="69"/>
  <c r="BG11" i="69"/>
  <c r="CA11" i="69" s="1"/>
  <c r="BS9" i="69"/>
  <c r="BY126" i="69"/>
  <c r="BY11" i="69"/>
  <c r="BY366" i="69"/>
  <c r="BU230" i="69"/>
  <c r="BU9" i="69"/>
  <c r="BT9" i="69"/>
  <c r="BO9" i="69"/>
  <c r="BV9" i="69"/>
  <c r="BL212" i="69"/>
  <c r="BL127" i="69"/>
  <c r="BJ126" i="69"/>
  <c r="BU174" i="69"/>
  <c r="BJ11" i="69"/>
  <c r="BL12" i="69"/>
  <c r="BL13" i="69"/>
  <c r="BI13" i="69"/>
  <c r="BK366" i="69"/>
  <c r="BL366" i="69" s="1"/>
  <c r="BL367" i="69"/>
  <c r="BL292" i="69"/>
  <c r="BI297" i="69"/>
  <c r="BL173" i="69"/>
  <c r="BK126" i="69"/>
  <c r="CB126" i="69" l="1"/>
  <c r="CG126" i="69"/>
  <c r="CA126" i="69"/>
  <c r="CE9" i="69"/>
  <c r="CG11" i="69"/>
  <c r="BY9" i="69"/>
  <c r="CB9" i="69" s="1"/>
  <c r="BG9" i="69"/>
  <c r="CA9" i="69" s="1"/>
  <c r="CB366" i="69"/>
  <c r="CB11" i="69"/>
  <c r="CC9" i="69"/>
  <c r="BL11" i="69"/>
  <c r="BJ9" i="69"/>
  <c r="BL126" i="69"/>
  <c r="BK9" i="69"/>
  <c r="CG9" i="69" l="1"/>
  <c r="BL9" i="69"/>
</calcChain>
</file>

<file path=xl/comments1.xml><?xml version="1.0" encoding="utf-8"?>
<comments xmlns="http://schemas.openxmlformats.org/spreadsheetml/2006/main">
  <authors>
    <author>Autor</author>
  </authors>
  <commentList>
    <comment ref="L2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  <comment ref="L2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<sst xmlns="http://schemas.openxmlformats.org/spreadsheetml/2006/main" count="2620" uniqueCount="780">
  <si>
    <t>Pozicija</t>
  </si>
  <si>
    <t>Šifra izvora prihoda</t>
  </si>
  <si>
    <t>Šifra funkc</t>
  </si>
  <si>
    <t>Broj računa</t>
  </si>
  <si>
    <t xml:space="preserve">Vrsta rashoda/izdatka </t>
  </si>
  <si>
    <t>01</t>
  </si>
  <si>
    <t>02</t>
  </si>
  <si>
    <t>03</t>
  </si>
  <si>
    <t>04</t>
  </si>
  <si>
    <t>05</t>
  </si>
  <si>
    <t>06</t>
  </si>
  <si>
    <t>07</t>
  </si>
  <si>
    <t>UKUPNO RASHODI</t>
  </si>
  <si>
    <t>RASHODI ZA ZAPOSLENE</t>
  </si>
  <si>
    <t>Plaće</t>
  </si>
  <si>
    <t xml:space="preserve">Plaće u novcu </t>
  </si>
  <si>
    <t>Ostali rashodi za zaposlene</t>
  </si>
  <si>
    <t>Doprinosi na plaće</t>
  </si>
  <si>
    <t xml:space="preserve">Doprinosi za zdravstveno osiguranje </t>
  </si>
  <si>
    <t xml:space="preserve">Doprinosi za zapošljavanje </t>
  </si>
  <si>
    <t xml:space="preserve">MATERIJALNI RASHODI </t>
  </si>
  <si>
    <t>Naknade troškova zaposlenima</t>
  </si>
  <si>
    <t xml:space="preserve">Službena putovanja </t>
  </si>
  <si>
    <t xml:space="preserve">Naknade za prijevoz na posao i s posla </t>
  </si>
  <si>
    <t xml:space="preserve">Stručno usavršavanje </t>
  </si>
  <si>
    <t xml:space="preserve">Rashodi za materijal i energiju </t>
  </si>
  <si>
    <t xml:space="preserve">Uredski materijal i ost. materijalni rashodi </t>
  </si>
  <si>
    <t xml:space="preserve">Materijal i sirovine </t>
  </si>
  <si>
    <t>Energija</t>
  </si>
  <si>
    <t xml:space="preserve">Materijal i dijelovi za tekuće i investicijsko održavanje </t>
  </si>
  <si>
    <t xml:space="preserve">Sitni inventar i auto gume </t>
  </si>
  <si>
    <t>Rashodi za usluge</t>
  </si>
  <si>
    <t>Usluge telefona, pošte i prijevoza</t>
  </si>
  <si>
    <t>Usluge tekućeg i investicijskog održavanja</t>
  </si>
  <si>
    <t xml:space="preserve">Usluge promidžbe i informiranja </t>
  </si>
  <si>
    <t>Komunalne usluge</t>
  </si>
  <si>
    <t xml:space="preserve">Zakupnine i najamnine </t>
  </si>
  <si>
    <t xml:space="preserve">Zdravstvene usluge </t>
  </si>
  <si>
    <t xml:space="preserve">Intelektualne i osobne usluge </t>
  </si>
  <si>
    <t xml:space="preserve">Računalne usluge </t>
  </si>
  <si>
    <t xml:space="preserve">Ostale usluge </t>
  </si>
  <si>
    <t>Ostali nespomenuti rashodi poslovanja</t>
  </si>
  <si>
    <t xml:space="preserve">Naknade za rad pred.i izvršnih tijela, povj. i sl. </t>
  </si>
  <si>
    <t>Premije osiguranja</t>
  </si>
  <si>
    <t>Reprezentacija</t>
  </si>
  <si>
    <t>Članarine</t>
  </si>
  <si>
    <t xml:space="preserve">FINANCIJSKI RASHODI </t>
  </si>
  <si>
    <t>Kamate za primljene zajmove</t>
  </si>
  <si>
    <t>Kamate za primljene zajmove banaka i ostalih fin. institucija u javnom sektoru</t>
  </si>
  <si>
    <t xml:space="preserve">Ostali financijski rashodi </t>
  </si>
  <si>
    <t xml:space="preserve">Bankarske usluge </t>
  </si>
  <si>
    <t>Negativne tečajne razlike</t>
  </si>
  <si>
    <t xml:space="preserve">Zatezne kamate </t>
  </si>
  <si>
    <t>SUBVENCIJE</t>
  </si>
  <si>
    <t xml:space="preserve">Subv.  trgov. društv. u javnom sektoru </t>
  </si>
  <si>
    <t xml:space="preserve">Subvencije bankama i ostalim financ. institucijama u javnom sektoru </t>
  </si>
  <si>
    <t>Subv. trgov. društv. obrtnicima malim i srednjim poduzetnicima iz javnog sektora</t>
  </si>
  <si>
    <t>Subvencije pjoljoprivrednicima , obrtnicima, malim i srednjim poduzetnicima-subvencioniranje kamata</t>
  </si>
  <si>
    <t>Tekuće pomoći unutar opće  države-rashodi vezani uz provedbu izbora</t>
  </si>
  <si>
    <t xml:space="preserve">Kapitalne pomoći unutar opće države </t>
  </si>
  <si>
    <t>NAKNADE GRAĐANIMA I KUĆANSTVIMA IZ PRORAČUNA</t>
  </si>
  <si>
    <t>Naknade građanima i kućanstvima iz proračuna</t>
  </si>
  <si>
    <t xml:space="preserve">Naknade građanima i kućanstvima u novcu </t>
  </si>
  <si>
    <t xml:space="preserve">Ostale naknade građanima i kućanstvima </t>
  </si>
  <si>
    <t xml:space="preserve">DONACIJE I OSTALI RASHODI </t>
  </si>
  <si>
    <t xml:space="preserve">Tekuće donacije </t>
  </si>
  <si>
    <t xml:space="preserve">Tekuće donacije u novcu </t>
  </si>
  <si>
    <t xml:space="preserve">Kapitalne donacije </t>
  </si>
  <si>
    <t xml:space="preserve">Kapitalne donacije neprofitnim ogranizacijama </t>
  </si>
  <si>
    <t xml:space="preserve">Ostali izvanredni rashodi </t>
  </si>
  <si>
    <t>Rashodi za nabavu neproizved.imovine</t>
  </si>
  <si>
    <t>Materijalna imovina - prirodna bogatstva</t>
  </si>
  <si>
    <t xml:space="preserve">Zemljište </t>
  </si>
  <si>
    <t>Nematerijalna imovina</t>
  </si>
  <si>
    <t>Licence</t>
  </si>
  <si>
    <t>Rash.za nabavu proizved.dugotr.imovine</t>
  </si>
  <si>
    <t>Građevinski objekti</t>
  </si>
  <si>
    <t>Poslovni objekti</t>
  </si>
  <si>
    <t>Ostali građevinski objekti</t>
  </si>
  <si>
    <t>Postrojenja i oprema</t>
  </si>
  <si>
    <t>Uredska oprema i namještaj</t>
  </si>
  <si>
    <t xml:space="preserve">Komunikacijska oprema </t>
  </si>
  <si>
    <t>Oprema za održavanje i zaštitu</t>
  </si>
  <si>
    <t xml:space="preserve">Medicinska i laboratorijska oprema - dec. </t>
  </si>
  <si>
    <t>Instrumenti,uređaji i strojevi</t>
  </si>
  <si>
    <t>Uređaji i oprema za ostale namjene</t>
  </si>
  <si>
    <t>Prijevozna sredstva</t>
  </si>
  <si>
    <t xml:space="preserve">Prijevozna sredstva u cestovnom prometu </t>
  </si>
  <si>
    <t>Nematerijalna proizvedena imovina</t>
  </si>
  <si>
    <t xml:space="preserve">Ulaganja u računalne programe </t>
  </si>
  <si>
    <t xml:space="preserve">Rashodi za dod. ulaganja za nefin. imovinu </t>
  </si>
  <si>
    <t>Dodatna ulaganja za građ. objekte</t>
  </si>
  <si>
    <t xml:space="preserve">Dodatna ulaganja na građevinskim objektima </t>
  </si>
  <si>
    <t>Dodatna ulaganja na postrojenj.i opremi</t>
  </si>
  <si>
    <t>Dodatna ulaganja na postrojenjima i opremi</t>
  </si>
  <si>
    <t xml:space="preserve">IZDACI ZA FIN. IMOVINU I OTPLATE ZAJMOVA </t>
  </si>
  <si>
    <t>IZDACI ZA OTPLATU GLAVNICE PRIMLJENIH ZAJMOVA</t>
  </si>
  <si>
    <t>Otplata glavnice primljenih zajmova od banaka i financ.institucija u javnom sektoru</t>
  </si>
  <si>
    <t>Otplata glavnice primljenih zajmova od banaka i ostalih financ.institucija u javnom sektoru</t>
  </si>
  <si>
    <t>B. RAČUN FINANCIRANJA</t>
  </si>
  <si>
    <t xml:space="preserve">                                ŠIFRA IZVORA PRIHODA</t>
  </si>
  <si>
    <t>OPIS</t>
  </si>
  <si>
    <t>PLAN</t>
  </si>
  <si>
    <t>PROJEKCIJE</t>
  </si>
  <si>
    <t>2012.</t>
  </si>
  <si>
    <t>2013.</t>
  </si>
  <si>
    <t>13</t>
  </si>
  <si>
    <t>14</t>
  </si>
  <si>
    <t>15</t>
  </si>
  <si>
    <t>NETO FINANCIRANJE</t>
  </si>
  <si>
    <t>PRIMICI OD FINANCIJSKE IMOVINE I ZADUŽIVANJA</t>
  </si>
  <si>
    <t>Primici (povrati) glavnice zajmova danih bankama i ost.</t>
  </si>
  <si>
    <t xml:space="preserve">Primici (povrat) glavnice zajmova danih trgovačkim društvima, </t>
  </si>
  <si>
    <t>obrtnicima, malim i srednjim poduzetn. izvan javnog sektora</t>
  </si>
  <si>
    <t>8161</t>
  </si>
  <si>
    <t>Povrat zajmova danih tuzemnim trg. društvima, obrt.</t>
  </si>
  <si>
    <t>malim i srednjim poduzetnicima izvan javnog sektora</t>
  </si>
  <si>
    <t>PRIMICI OD PRODAJE DIONICA I UDJELA U GLAVNICI</t>
  </si>
  <si>
    <t>Primici od prodaje dionica i udjela u glavnici tg. društava</t>
  </si>
  <si>
    <t xml:space="preserve">            u javnom sektoru</t>
  </si>
  <si>
    <t>Dionice i udjeli u glavnici trg. društava u javnom sektoru</t>
  </si>
  <si>
    <t>IZDACI ZA FIN. IMOVINU I OTPLATU ZAJMOVA</t>
  </si>
  <si>
    <t>Izdaci za otplatu glavnice primljenih zajmova</t>
  </si>
  <si>
    <t xml:space="preserve">Otplata glavnice primljenih zajmova od tuzemnih banaka i </t>
  </si>
  <si>
    <t>5421</t>
  </si>
  <si>
    <t>II POSEBNI DIO</t>
  </si>
  <si>
    <t>A) RAČUN PRIHODA I RASHODA</t>
  </si>
  <si>
    <t>KN</t>
  </si>
  <si>
    <t xml:space="preserve">BROJ RAČUNA </t>
  </si>
  <si>
    <t xml:space="preserve">VRSTA PRIHODA / IZDATKA </t>
  </si>
  <si>
    <t>UKUPNO 6+7+9</t>
  </si>
  <si>
    <t>63</t>
  </si>
  <si>
    <t>POMOĆI</t>
  </si>
  <si>
    <t>PRIHODI OD IMOVINE</t>
  </si>
  <si>
    <t xml:space="preserve">Prihodi od financijske imovine </t>
  </si>
  <si>
    <t xml:space="preserve">Kamate na oročena sredstva i depozite po viđenju </t>
  </si>
  <si>
    <t xml:space="preserve">Prihodi po posebnim propisima </t>
  </si>
  <si>
    <t xml:space="preserve">Ostali nespomenuti prihodi </t>
  </si>
  <si>
    <t>66</t>
  </si>
  <si>
    <t>6611</t>
  </si>
  <si>
    <t xml:space="preserve">Prihodi od obavljanja osnovnih poslova vlastite djelatnosti   </t>
  </si>
  <si>
    <t>6612</t>
  </si>
  <si>
    <t>Prihodi od obavljanja ost.poslova vlast. djel. uplaćeni u Proračun</t>
  </si>
  <si>
    <t>Kazne za privredne prijestupe - novčane kazne za privredne</t>
  </si>
  <si>
    <t xml:space="preserve">prijestupe oduzeta imov. korist i troškovi postupka </t>
  </si>
  <si>
    <t>Ostale kazne</t>
  </si>
  <si>
    <t xml:space="preserve">VLASTITI IZVORI </t>
  </si>
  <si>
    <t xml:space="preserve">Rezultat poslovanja </t>
  </si>
  <si>
    <t xml:space="preserve">Utvrđivanje rezultata poslovanja </t>
  </si>
  <si>
    <t xml:space="preserve">Višak prihoda </t>
  </si>
  <si>
    <t>Šifra izvora</t>
  </si>
  <si>
    <t>2</t>
  </si>
  <si>
    <t>3</t>
  </si>
  <si>
    <t>4</t>
  </si>
  <si>
    <t>5</t>
  </si>
  <si>
    <t>6</t>
  </si>
  <si>
    <t>7</t>
  </si>
  <si>
    <t>8</t>
  </si>
  <si>
    <t>9</t>
  </si>
  <si>
    <t xml:space="preserve">Materijalni rashodi </t>
  </si>
  <si>
    <t xml:space="preserve">Naknade troškova zaposlenima </t>
  </si>
  <si>
    <t>Ostale usluge</t>
  </si>
  <si>
    <t>Ostali rashodi</t>
  </si>
  <si>
    <t>08</t>
  </si>
  <si>
    <t xml:space="preserve">Stručno usavršavanje zaposlenika </t>
  </si>
  <si>
    <t>Rashodi za materijal i energiju</t>
  </si>
  <si>
    <t xml:space="preserve">Rashodi za usluge </t>
  </si>
  <si>
    <t xml:space="preserve">Usluge telefona, pošte i prijevoza </t>
  </si>
  <si>
    <t>Zdravstvene usluge</t>
  </si>
  <si>
    <t>Intelektualne i osobne usluge</t>
  </si>
  <si>
    <t xml:space="preserve">Ostali nespomenuti rashodi poslovanja </t>
  </si>
  <si>
    <t xml:space="preserve">Premije osiguranja </t>
  </si>
  <si>
    <t xml:space="preserve">Financijski rashodi </t>
  </si>
  <si>
    <t>Materijal i dijelovi za tekuće i investicijsko održavanje</t>
  </si>
  <si>
    <t>RASHODI</t>
  </si>
  <si>
    <t>Rashodi za nabavu proizvedene dugotrajne imovine</t>
  </si>
  <si>
    <t>68</t>
  </si>
  <si>
    <t>RASHODI ZA NABAVU NEFINANCIJSKE IMOVINE</t>
  </si>
  <si>
    <t>Rashodi za nabavu neproizvedene imovine</t>
  </si>
  <si>
    <t>Rashodi za nabavku proizvedene dugotrajne imovine</t>
  </si>
  <si>
    <t xml:space="preserve">Uredski materijal i ostali materijalni rashodi </t>
  </si>
  <si>
    <t>Intelektualne usluge</t>
  </si>
  <si>
    <t>Kapitalne donacije</t>
  </si>
  <si>
    <t>Tekuće donacije</t>
  </si>
  <si>
    <t xml:space="preserve">Funkcijska klasifikacija: 09 -  Obrazovanje  </t>
  </si>
  <si>
    <t>0912</t>
  </si>
  <si>
    <t xml:space="preserve">        TEKUĆI RASHODI</t>
  </si>
  <si>
    <t xml:space="preserve">Energija </t>
  </si>
  <si>
    <t xml:space="preserve">Prijevoz učenika </t>
  </si>
  <si>
    <t xml:space="preserve">Intelektualne usluge </t>
  </si>
  <si>
    <t xml:space="preserve">Reprezentacija </t>
  </si>
  <si>
    <t xml:space="preserve">Ostali financijski  rashodi </t>
  </si>
  <si>
    <t>Bankarske usluge i usluge platnog prometa</t>
  </si>
  <si>
    <t>Usluge tekućeg i investicijskog održavanja - operativni plan</t>
  </si>
  <si>
    <t xml:space="preserve">Uredska oprema i namještaj </t>
  </si>
  <si>
    <t>Prijevozna sredstva u cestovnom prometu</t>
  </si>
  <si>
    <t>Rashodi za dodatna ulaganja na nefinancijskoj imovini</t>
  </si>
  <si>
    <t>Dodatna ulaganja na građ. objektima</t>
  </si>
  <si>
    <t>Dodatna ulaganja na građevinskim objektima</t>
  </si>
  <si>
    <t xml:space="preserve">        TEKUĆI RASHODI </t>
  </si>
  <si>
    <t>Uređaji, strojevi i oprema za ostale namjene</t>
  </si>
  <si>
    <t>0960</t>
  </si>
  <si>
    <t>Materijalni rashodi</t>
  </si>
  <si>
    <t>Medicinska i laboratorijska oprema</t>
  </si>
  <si>
    <t>Komunikacijska oprema</t>
  </si>
  <si>
    <t>Tekuće donacije u novcu</t>
  </si>
  <si>
    <t>POMOĆI IZ INOZEMSTVA(darovnice) I OD SUBJEKATA UNUTAR OPĆEG PRORAČUNA</t>
  </si>
  <si>
    <t>Upravne i administrativne pristojbe</t>
  </si>
  <si>
    <t>PRIHODI OD PRODAJE PROIZVODA I ROBE TE PRUŽENIH USLUGA I PRIHODI OD DONACIJA</t>
  </si>
  <si>
    <t>KAZNE, UPRAVNE MJERE I OSTALI PRIHODI</t>
  </si>
  <si>
    <t>Prihodi od prodaje proizvoda i robe te pruženih usluga</t>
  </si>
  <si>
    <t>Izdaci za otplatu glavnice primljenih kredita i zajmova</t>
  </si>
  <si>
    <t xml:space="preserve">     Članak 3.</t>
  </si>
  <si>
    <t>Doprinosi za obvezno osig. u slučaju nezaposlenosti</t>
  </si>
  <si>
    <t>Ostale pristojbe i naknade</t>
  </si>
  <si>
    <t>Službena radna i zaštitna odjeća i obuća</t>
  </si>
  <si>
    <t>Prihodi od kamata na dane zajmove</t>
  </si>
  <si>
    <t>Povrat zajmova danih tuzemnim kreditinim instit.izvan jav.sekt.</t>
  </si>
  <si>
    <t>Naknada za korištenje priv.autom.u služ.svrhe</t>
  </si>
  <si>
    <t>6614</t>
  </si>
  <si>
    <t>6615</t>
  </si>
  <si>
    <t>Prihodi od prodaje proizvoda i robe</t>
  </si>
  <si>
    <t>Prihodi od pruženih usluga</t>
  </si>
  <si>
    <t>5422</t>
  </si>
  <si>
    <t>Otplata glavnice primljenih zajmova od kreditnih institucija u javnom sektoru</t>
  </si>
  <si>
    <t>Ostale naknade troškova zaposlenima</t>
  </si>
  <si>
    <t>Naknade troškova osobama izvan radnog odnosa</t>
  </si>
  <si>
    <t>Pristojbe i naknade</t>
  </si>
  <si>
    <t>Otplata glavnice primljenih kredita od kreditnih institucija u javnom sektoru</t>
  </si>
  <si>
    <t>PRIHODI POSLOVANJA</t>
  </si>
  <si>
    <t>PRIMLJENE OTPLATE (povrati) GLAVNICE DANIH ZAJMOVA</t>
  </si>
  <si>
    <t xml:space="preserve">Otplata glavnice primljenih zajmova od tuzemnih banaka </t>
  </si>
  <si>
    <t>i ostalih financijskih institucija u javnom sektoru</t>
  </si>
  <si>
    <t>PRIHODI OD UPRAVNIH I ADMINISTRATIVNIH PRISTOJBI, PRISTOJBI PO POSEBNIM PROPISIMA I NAKNADA</t>
  </si>
  <si>
    <t xml:space="preserve">PRIHODI OD PRODAJE NEFINANCIJSKE  IMOVINE </t>
  </si>
  <si>
    <t>Subvencije za informiranje</t>
  </si>
  <si>
    <t>8163</t>
  </si>
  <si>
    <t>RASHODI POSLOVANJA</t>
  </si>
  <si>
    <t xml:space="preserve">Pomoći unutar opće države </t>
  </si>
  <si>
    <t>Ceste</t>
  </si>
  <si>
    <t>Rashodi za zaposlene</t>
  </si>
  <si>
    <t xml:space="preserve"> PLAN 2012.</t>
  </si>
  <si>
    <t>Športska oprema</t>
  </si>
  <si>
    <t>Plaće za posebne uvjete rada</t>
  </si>
  <si>
    <t>Naknade za prijevoz</t>
  </si>
  <si>
    <t xml:space="preserve">        TEKUĆI RASHODI - OŠ BARILOVIĆ</t>
  </si>
  <si>
    <t xml:space="preserve"> PLAN</t>
  </si>
  <si>
    <t>Naknade troškova osobama izvan radnog odnosa (volonteri)</t>
  </si>
  <si>
    <t>Uredski materijal i ostali materijalni rashodi</t>
  </si>
  <si>
    <t xml:space="preserve">PLAN 2012.
 </t>
  </si>
  <si>
    <t>121</t>
  </si>
  <si>
    <t>A100034</t>
  </si>
  <si>
    <t>A100035</t>
  </si>
  <si>
    <t>K100003</t>
  </si>
  <si>
    <t>140</t>
  </si>
  <si>
    <t>A100041</t>
  </si>
  <si>
    <t>A100042</t>
  </si>
  <si>
    <t xml:space="preserve">Program: Zakonski standard javnih ustanova  OŠ  </t>
  </si>
  <si>
    <t xml:space="preserve">Aktivnost: Odgojnoobraz.,administrat.i tehn.osoblje </t>
  </si>
  <si>
    <t xml:space="preserve">Aktivnost: Operat.plan tekuć.i invest.održavanja OŠ </t>
  </si>
  <si>
    <t xml:space="preserve">Kapitalni projekt: Nefinanc.imovina i invest. održavanje OŠ  </t>
  </si>
  <si>
    <t>Program: Javne potrebe iznad zakon.stand.u osnovnom školstvu</t>
  </si>
  <si>
    <t>Aktivnost: Županijske javne potrebe u OŠ</t>
  </si>
  <si>
    <t>IZVRŠENJE</t>
  </si>
  <si>
    <t>OSTVARENJE</t>
  </si>
  <si>
    <t>Zdravstvene i veterinarske usluge</t>
  </si>
  <si>
    <t>Plaće za redovan rad</t>
  </si>
  <si>
    <t>Plaće za prekovremeni rad</t>
  </si>
  <si>
    <t>Knjige, umjetnička djela i ostale izložbene vrijednosti</t>
  </si>
  <si>
    <t>Knjige u knjižnicama</t>
  </si>
  <si>
    <t>Rashodi za nabavu zaliha</t>
  </si>
  <si>
    <t>Strateške zalihe</t>
  </si>
  <si>
    <t>Materijal i sirovine</t>
  </si>
  <si>
    <t>POVEĆANJE/ SMANJENJE</t>
  </si>
  <si>
    <t>Rashodi za nabavu proizv.kratkotrajne imovine</t>
  </si>
  <si>
    <t>Knjige, umjetnička djela i ostl.izlož.vrijednosti</t>
  </si>
  <si>
    <t>Knjige</t>
  </si>
  <si>
    <t>Instrumenti, uređaji i strojevi</t>
  </si>
  <si>
    <t>Kapitalne pomoći</t>
  </si>
  <si>
    <t>Povrat zajmova danih neprofitnim org.građ i kuć.u tuzemstvu</t>
  </si>
  <si>
    <t>Povrat zajmova danih neprofitnim org.građ i kuć.u tuzem.</t>
  </si>
  <si>
    <t>Kapitalne pomoći kreditnim i ostalim finan.instit. te trg.društvima u javnom sektoru</t>
  </si>
  <si>
    <t>PRIHODI OD PRODAJE PROIZVEDENE DUGOTRAJNE IMOVINE</t>
  </si>
  <si>
    <t>Prihodi od prodaje građevinskih objekata</t>
  </si>
  <si>
    <t>2011.</t>
  </si>
  <si>
    <t>I REBALANS</t>
  </si>
  <si>
    <t>2015.</t>
  </si>
  <si>
    <t xml:space="preserve"> PLAN </t>
  </si>
  <si>
    <t xml:space="preserve"> I REBALANS 2012.</t>
  </si>
  <si>
    <t>Prihodi od prodaje prijevoznih sredstava</t>
  </si>
  <si>
    <t>Jamčevni polog</t>
  </si>
  <si>
    <t>OPĆI PRIHODI I PRIMICI</t>
  </si>
  <si>
    <t>VLASTITI PRIHODI</t>
  </si>
  <si>
    <t>PRIHODI OD NEFINAN.IMOVINE I NADOKNADE ŠTETA S OSNOVA OSIG.</t>
  </si>
  <si>
    <t>IZDACI ZA DANE ZAJMOVE</t>
  </si>
  <si>
    <t>Izdaci za dane zajmove trg.društ.i obrtnicima izvan javnog sektora</t>
  </si>
  <si>
    <t>Plan 2013.</t>
  </si>
  <si>
    <t>Projekcije</t>
  </si>
  <si>
    <t>Dodatna ulaganja za ostalu nefinan.imovinu</t>
  </si>
  <si>
    <t>Izdaci za dane zajmove trg.društvima i obrtnicima izvan javnog sektora</t>
  </si>
  <si>
    <t>Dani zajmovi tuzemnim trg.društvima izvan javnog sekotra</t>
  </si>
  <si>
    <t xml:space="preserve"> Projekcije</t>
  </si>
  <si>
    <t>Indeks</t>
  </si>
  <si>
    <t>Izvršenje</t>
  </si>
  <si>
    <t>Povećanje/ smanjenje</t>
  </si>
  <si>
    <t>Ostala nematerijalna imovina</t>
  </si>
  <si>
    <t>10</t>
  </si>
  <si>
    <t>11</t>
  </si>
  <si>
    <t>Povećanje/   smanjenje</t>
  </si>
  <si>
    <t>12</t>
  </si>
  <si>
    <t>Povećanje/    smanjenje</t>
  </si>
  <si>
    <t>Doprinosi za mirovinsko osiguranje</t>
  </si>
  <si>
    <t>Donacije od pravnih i fizičkih osoba izvan općeg proračuna</t>
  </si>
  <si>
    <t>I REBALANS 2013.</t>
  </si>
  <si>
    <t>Izvršenje 01.01. -2013.</t>
  </si>
  <si>
    <t>PLAN 2013.</t>
  </si>
  <si>
    <t>Indeks (9/8)</t>
  </si>
  <si>
    <t>I REBALANS         2013.</t>
  </si>
  <si>
    <t>IZVRŠENJE 2012.</t>
  </si>
  <si>
    <t>(12/11)</t>
  </si>
  <si>
    <t>Umjetnička djela</t>
  </si>
  <si>
    <t>INDEKS (10/9)</t>
  </si>
  <si>
    <t>Indeks (10/9)</t>
  </si>
  <si>
    <t>2016.</t>
  </si>
  <si>
    <t>01.01.-20.09. 2013.</t>
  </si>
  <si>
    <t>Ostvarenje 01.01.-20.09. 2013.</t>
  </si>
  <si>
    <t>BROJ RAČUNA</t>
  </si>
  <si>
    <t>Ceste, željeznice i ostali primetni objekti</t>
  </si>
  <si>
    <t>Izdaci za dane zajmove trgovačkim društvima ui javnom sektoru</t>
  </si>
  <si>
    <t>Dani zajmovi trgovačkim društvima</t>
  </si>
  <si>
    <t>Plaće u naravi</t>
  </si>
  <si>
    <t>Izdaci za dane zajmove trgovačkim društvima u javnom sektoru</t>
  </si>
  <si>
    <t>IZDACI ZA FINANCIJSKU IMOVINU I OTPLATE ZAJMOVA</t>
  </si>
  <si>
    <t>Doprinosi za obvezno osiguranje u slučaju nezaposlenosti</t>
  </si>
  <si>
    <t>PRIJEDLOG FINANCIJA        2014.</t>
  </si>
  <si>
    <t>PRIJEDLOG ODJELA        2014.</t>
  </si>
  <si>
    <t>PRIJEDLOG FINANCIJA 2014.</t>
  </si>
  <si>
    <t>PRIJEDLOG ODJELA 2014.</t>
  </si>
  <si>
    <t xml:space="preserve">Aktivnost :  Unapređenje osnovnog školstva </t>
  </si>
  <si>
    <t>Aktivnost:  Javne potrebe iznad standarda - vlastiti prihodi</t>
  </si>
  <si>
    <t>A100116</t>
  </si>
  <si>
    <t>PRIJEDLOG FINANCIJA   2014.</t>
  </si>
  <si>
    <t xml:space="preserve">IZVRŠENJE  2012. </t>
  </si>
  <si>
    <t>PRIJEDLOG         2014.</t>
  </si>
  <si>
    <t>II REBALANS         2013.</t>
  </si>
  <si>
    <t>II REBALANS 2013.</t>
  </si>
  <si>
    <t>Indeks (8/7)</t>
  </si>
  <si>
    <t>Povećanje/       smanjenje</t>
  </si>
  <si>
    <t>Novi plan           2014. 2011.</t>
  </si>
  <si>
    <t>Novi plan           2014. 2012.</t>
  </si>
  <si>
    <t>Novi plan           2014.       01.01.-20.09.2013.</t>
  </si>
  <si>
    <t>Indeks      (10/9)</t>
  </si>
  <si>
    <t>Indeks (7/6)</t>
  </si>
  <si>
    <t>Doprinosi za obvezno zdravstveno osiguranje</t>
  </si>
  <si>
    <t>PLAN          2014.</t>
  </si>
  <si>
    <t xml:space="preserve">Prijedlog     odjela </t>
  </si>
  <si>
    <t>Izvršenje 10.05.2014.</t>
  </si>
  <si>
    <t>Ostvarenje 10.05.2014.</t>
  </si>
  <si>
    <t>Službena, radna i zaštitna odjeća i obuća</t>
  </si>
  <si>
    <t>RASHODI (ZA NABAVU NEFINANCIJSKE IMOVINE)</t>
  </si>
  <si>
    <t>Ostali nespomenuiti financijski rashodi</t>
  </si>
  <si>
    <t>PLAN                       2014.</t>
  </si>
  <si>
    <t>I REBALANS           2014.</t>
  </si>
  <si>
    <t>II REBALANS           2014.</t>
  </si>
  <si>
    <t>2017.</t>
  </si>
  <si>
    <t>PRIJEDLOG ODJELA           2015.</t>
  </si>
  <si>
    <t>IZVRŠENJE 2013.</t>
  </si>
  <si>
    <t>I REBALANS          2014.</t>
  </si>
  <si>
    <t>II REBALANS          2014.</t>
  </si>
  <si>
    <t>PRIJEDLOG ODJELA    2015.</t>
  </si>
  <si>
    <t>I REBALANS     2014.</t>
  </si>
  <si>
    <t>II REBALANS     2014.</t>
  </si>
  <si>
    <t>PLAN            2014.</t>
  </si>
  <si>
    <t>PRIJEDLOG ODJELA         2015.</t>
  </si>
  <si>
    <t>IZVRŠENJE           2013.</t>
  </si>
  <si>
    <t>IZVRŠENJE        2013.</t>
  </si>
  <si>
    <t>OSTVARENJE 2013.</t>
  </si>
  <si>
    <t>PLAN                  2014.</t>
  </si>
  <si>
    <t>I REBALANS        2014.</t>
  </si>
  <si>
    <t>II REBALANS        2014.</t>
  </si>
  <si>
    <t>Uredski materijal i ostali uredski rashodi</t>
  </si>
  <si>
    <t>Reprezentacija - natjecanja u znanju</t>
  </si>
  <si>
    <t>Uredski materijal i ostali mat. rashodi-natjecanja u znanju OŠ i dr.</t>
  </si>
  <si>
    <t>PLAN                         2015.</t>
  </si>
  <si>
    <t>PLAN                   2015.</t>
  </si>
  <si>
    <t>A100128</t>
  </si>
  <si>
    <t>PLAN          2015.</t>
  </si>
  <si>
    <t>Aktivnost:  Pomoćnici u nastavi OŠ i SŠ (EU projekt)</t>
  </si>
  <si>
    <t>PRIJEDLOG ODJELA</t>
  </si>
  <si>
    <t>56</t>
  </si>
  <si>
    <t>Pomoći iz državnog proračuna temeljem prijenosa EU sredstava</t>
  </si>
  <si>
    <t>6381</t>
  </si>
  <si>
    <t>Naknade građanima i kućanstvima na temelju osiguranja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</si>
  <si>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</si>
  <si>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</si>
  <si>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</si>
  <si>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Rashodi za materijal i energiju - ostali korisnici</t>
  </si>
  <si>
    <t>311 Plaće</t>
  </si>
  <si>
    <t>Naknade građanima i kućanstvima u naravi - putem ustanova u javnom sektoru (gerontodomaćice)</t>
  </si>
  <si>
    <t>FONDOVI EU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</si>
  <si>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</si>
  <si>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</si>
  <si>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5443</t>
  </si>
  <si>
    <t>Otplata glavnice primljenih kredita i zajmova od kreditnih</t>
  </si>
  <si>
    <t xml:space="preserve"> i ostalih financijskih institucija izvan javnog sektora</t>
  </si>
  <si>
    <t>6382</t>
  </si>
  <si>
    <t>Kapitalne pomoći iz državnog proračuna temeljem prijenosa EU sredstava</t>
  </si>
  <si>
    <t xml:space="preserve"> Plaće za redovan rad</t>
  </si>
  <si>
    <t>POVEĆANJE/SMANJENJE</t>
  </si>
  <si>
    <t>Doprinosi na plaću za zdravstveno osiguranje</t>
  </si>
  <si>
    <t>IZVRŠENJE 30.06.2014.</t>
  </si>
  <si>
    <t xml:space="preserve">Uredski materijal </t>
  </si>
  <si>
    <t>Troškovi sudskih postupaka</t>
  </si>
  <si>
    <t>Kamate za primljene kredite i zajmove od kreditnih i ostalih financijskih institucija</t>
  </si>
  <si>
    <t>I REBALANS 2015</t>
  </si>
  <si>
    <t>INDEKS kolona (12/11)</t>
  </si>
  <si>
    <t>INDEKS kolona (12/9)</t>
  </si>
  <si>
    <t>INDEKS kolona (10/7)</t>
  </si>
  <si>
    <t>IZVRŠENJE           2014.</t>
  </si>
  <si>
    <t>2018.</t>
  </si>
  <si>
    <t>PR0186i</t>
  </si>
  <si>
    <t>OSTVARENJE
2014.</t>
  </si>
  <si>
    <t>Prihodi od prodaje postrojenja i opreme</t>
  </si>
  <si>
    <t>I REBALANS
2015.</t>
  </si>
  <si>
    <t>NACRT</t>
  </si>
  <si>
    <t>Dodatna ulaganja na prijevoznim sredstvima</t>
  </si>
  <si>
    <t>Kazne penali i naknade štete</t>
  </si>
  <si>
    <t>PRIJEDLOG  
2016.</t>
  </si>
  <si>
    <t>PRIJEDLOG           2015.</t>
  </si>
  <si>
    <t>PRIJEDLOG
 2016.</t>
  </si>
  <si>
    <t>TEKUĆI RASHODI</t>
  </si>
  <si>
    <t>PRIJEDLOG
2016.</t>
  </si>
  <si>
    <t>67</t>
  </si>
  <si>
    <t>Program:  Pomoćnici u nastavi OŠ i SŠ (EU projekt)</t>
  </si>
  <si>
    <t>PR8031</t>
  </si>
  <si>
    <t>PR8032</t>
  </si>
  <si>
    <t>PR8121</t>
  </si>
  <si>
    <t>PR8126</t>
  </si>
  <si>
    <t>PR8127</t>
  </si>
  <si>
    <t>PR8132</t>
  </si>
  <si>
    <t>PR8133</t>
  </si>
  <si>
    <t>PR8134</t>
  </si>
  <si>
    <t>PR8135</t>
  </si>
  <si>
    <t>PR8136</t>
  </si>
  <si>
    <t>PR8137</t>
  </si>
  <si>
    <t>PR8138</t>
  </si>
  <si>
    <t>PR8139</t>
  </si>
  <si>
    <t>PR8140</t>
  </si>
  <si>
    <t>PR8141</t>
  </si>
  <si>
    <t>PR8142</t>
  </si>
  <si>
    <t>PR8143</t>
  </si>
  <si>
    <t>PR8144</t>
  </si>
  <si>
    <t>PR8145</t>
  </si>
  <si>
    <t>Prihodi od HZZO-a na temelju ugovornih obveza</t>
  </si>
  <si>
    <t>6731</t>
  </si>
  <si>
    <t>432</t>
  </si>
  <si>
    <t>DONACIJE - KORISNICI</t>
  </si>
  <si>
    <t>PRIHODI OD NEFINANCIJSKE IMOVINE I NADOKNADE ŠTETA S OSNOVA OSIGURANJA -KORISNICI</t>
  </si>
  <si>
    <t>503</t>
  </si>
  <si>
    <t>PLAN  
2016.</t>
  </si>
  <si>
    <t>Pomoći proračunskim korisnicima iz proračuna koji im nije nadležan</t>
  </si>
  <si>
    <t>6361</t>
  </si>
  <si>
    <t>Tekuće pomoći proračunskim korisnicima iz proračuna koji im nije nadležan</t>
  </si>
  <si>
    <t>560</t>
  </si>
  <si>
    <t>PLAN
2016.</t>
  </si>
  <si>
    <t>158</t>
  </si>
  <si>
    <t xml:space="preserve">           Rashodi iskazani po razredima, skupinama, podskupinama i odjeljcima u Računu prihoda i rashoda i Računu financiranja u Proračunu Karlovačke županije za 2016. godinu evidentiraju se po programima, nosiocima i korisnicima u Posebnom dijelu Proračuna Karlovačke kako slijedi:  </t>
  </si>
  <si>
    <t>Program: Ostali rashodi u zdravstvu</t>
  </si>
  <si>
    <t>II REBALANS 2015</t>
  </si>
  <si>
    <t>PR0136</t>
  </si>
  <si>
    <t>PR0137-05</t>
  </si>
  <si>
    <t>PR0138</t>
  </si>
  <si>
    <t>PR0139</t>
  </si>
  <si>
    <t>PR0140</t>
  </si>
  <si>
    <t>Sanitarni pregled</t>
  </si>
  <si>
    <t>II REBALANS
2015.</t>
  </si>
  <si>
    <t>PLAN             
2015.</t>
  </si>
  <si>
    <t>IZVRŠENJE        
2014.</t>
  </si>
  <si>
    <t>INDEKS
(11/10)</t>
  </si>
  <si>
    <t>IND-
EKS
(11/12)</t>
  </si>
  <si>
    <t>125</t>
  </si>
  <si>
    <t>INDEKS
(10/9)</t>
  </si>
  <si>
    <t>Aktivnost:  Javne potrebe iznad standarda - donacije</t>
  </si>
  <si>
    <t>611</t>
  </si>
  <si>
    <t>Aktivnost:  Javne potrebe iznad standarda - projekti</t>
  </si>
  <si>
    <t>Aktivnost:  Javne potrebe iznad standarda - OSTALO (školska kuhinja, izleti i dr.)</t>
  </si>
  <si>
    <t>PRIHODI ZA POSEBNE NAMJENE - KORISNICI</t>
  </si>
  <si>
    <t>doprinosi za mirovinsko osiguranje</t>
  </si>
  <si>
    <t>Namirnice</t>
  </si>
  <si>
    <t>OSTVARENJE
01.01.-18.04.2016.</t>
  </si>
  <si>
    <t>POVEĆANJE / 
SMANJENJE</t>
  </si>
  <si>
    <t>POVEĆANJE/
SMANJENJE</t>
  </si>
  <si>
    <t>Aktivnost:  Prijenos sredstava od nenadležnih proračuna</t>
  </si>
  <si>
    <t>POMOĆI IZ NENADLEŽNIH PRORAČUNA - korisnici</t>
  </si>
  <si>
    <t>504</t>
  </si>
  <si>
    <t>mat i dijelovi za tio</t>
  </si>
  <si>
    <t>Višegodišnji nasadi i osnovno stado</t>
  </si>
  <si>
    <t>Višegodišnji nasadi</t>
  </si>
  <si>
    <t>VR</t>
  </si>
  <si>
    <t>711</t>
  </si>
  <si>
    <t xml:space="preserve">Ostali rashodi za zaposlene </t>
  </si>
  <si>
    <t xml:space="preserve">Knjige (lektira) </t>
  </si>
  <si>
    <t xml:space="preserve">Dodatna ulaganja na postrojenjima i opremi </t>
  </si>
  <si>
    <t xml:space="preserve">Stručno usavršavanje (zaštita na radu, edukacija) </t>
  </si>
  <si>
    <t xml:space="preserve">Dodatna ulaganja postrojenjima i opremi </t>
  </si>
  <si>
    <t>A100159</t>
  </si>
  <si>
    <t>A100161</t>
  </si>
  <si>
    <t>A100162</t>
  </si>
  <si>
    <t>OPĆI PRIHODI I PRIMICI - korisnici</t>
  </si>
  <si>
    <t>Izdaci za dionice i udjele u glavnici</t>
  </si>
  <si>
    <t>1110</t>
  </si>
  <si>
    <t>Aktivnost:  Stručno osposobljavanje bez zasnivanja radnog odnosa - korisnici</t>
  </si>
  <si>
    <t>434</t>
  </si>
  <si>
    <t>PRIHOD ZA POSEBNE NAMJENE - VOLONTERI - KORISNICI</t>
  </si>
  <si>
    <t>A100164</t>
  </si>
  <si>
    <t>5441</t>
  </si>
  <si>
    <t>PR8139A</t>
  </si>
  <si>
    <t>PR8139B</t>
  </si>
  <si>
    <t>PR8139C</t>
  </si>
  <si>
    <t>PR8141A</t>
  </si>
  <si>
    <t>VR8145A</t>
  </si>
  <si>
    <t>VR8145C</t>
  </si>
  <si>
    <t>VR8145B</t>
  </si>
  <si>
    <t>VR8145D</t>
  </si>
  <si>
    <t>VR8145E</t>
  </si>
  <si>
    <t>VR8145F</t>
  </si>
  <si>
    <t>VR8145G</t>
  </si>
  <si>
    <t>VR8145H</t>
  </si>
  <si>
    <t>VR8145I</t>
  </si>
  <si>
    <t>VR8145J</t>
  </si>
  <si>
    <t>VR8145K</t>
  </si>
  <si>
    <t>PR8145L</t>
  </si>
  <si>
    <t>PR8145M</t>
  </si>
  <si>
    <t>PR8145N</t>
  </si>
  <si>
    <t>PR8145O</t>
  </si>
  <si>
    <t>Primici od zaduživanja</t>
  </si>
  <si>
    <t>NAMJENSKI PRIMICI OD ZADUŽIVANJA</t>
  </si>
  <si>
    <t xml:space="preserve">Primljeni krediti i zajmovi od kreditnih i ostalih financijskih </t>
  </si>
  <si>
    <t>institucija u javnom sektoru</t>
  </si>
  <si>
    <t>Primljeni krediti od kreditnih institucija u javnom sektoru</t>
  </si>
  <si>
    <t>POVEĆANJE /
SMANJENJE</t>
  </si>
  <si>
    <t>Otplata glavnice primljenih kredita od tuzemnih kreditnih institucija izvan javnog sektora - korisnici</t>
  </si>
  <si>
    <t>IZDACI ZA DIONICE I UDJELE U GLAVNICI</t>
  </si>
  <si>
    <t>Dionice i udjeli u glavnici trgovačkih društava u javnom sektoru</t>
  </si>
  <si>
    <t>DIONICE I UDJELI U GLAVNICI TRGOVAČKIH DRUŠTAVA U JAVNOM SEKTORU</t>
  </si>
  <si>
    <t>9a</t>
  </si>
  <si>
    <t>9b</t>
  </si>
  <si>
    <t>9c</t>
  </si>
  <si>
    <t>IZVRŠENJE
01.01. - 30.06.2016.</t>
  </si>
  <si>
    <t>OSTVARENJE
01.01.-30.06.2016.</t>
  </si>
  <si>
    <t>Kapitalne pomoći proračunskim korisnicima iz proračuna koji im nije nadležan</t>
  </si>
  <si>
    <t>6362</t>
  </si>
  <si>
    <t>Ostali prihodi od financijske imovine - korisnici</t>
  </si>
  <si>
    <t>Ostali prihodi</t>
  </si>
  <si>
    <t>Povrat depozita od kred. Inst. Kratkorocni - korisnici</t>
  </si>
  <si>
    <t>I REBALANS
2016.</t>
  </si>
  <si>
    <t xml:space="preserve">           Rashodi iskazani po razredima, skupinama, podskupinama i odjeljcima u Računu prihoda i rashoda i Računu financiranja u Proračunu Karlovačke županije za razdoblje siječanj - lipanj 2016. godine evidentiraju se po programima, nosiocima i korisnicima u Posebnom dijelu Proračuna Karlovačke županije kako slijedi:  </t>
  </si>
  <si>
    <t>I REBALANS  
2016.</t>
  </si>
  <si>
    <t>IZVRŠENJE
01.01. - 
30.06.2016.</t>
  </si>
  <si>
    <t>INDEKS        (9/8)</t>
  </si>
  <si>
    <t>IZVRŠENJE 2015.</t>
  </si>
  <si>
    <t>II REBALANS  
2016.</t>
  </si>
  <si>
    <t>II REBALANS
2016.</t>
  </si>
  <si>
    <t>PLAN
2017.</t>
  </si>
  <si>
    <t>PROJEKCIJE
2018.</t>
  </si>
  <si>
    <t>PROJEKCIJE
2019.</t>
  </si>
  <si>
    <t>OSTVARENJE
2015.</t>
  </si>
  <si>
    <t>IZVRŠENJE
2015.</t>
  </si>
  <si>
    <t>INDEKS        (10/9)</t>
  </si>
  <si>
    <t>III REBALANS
2016.</t>
  </si>
  <si>
    <r>
      <t xml:space="preserve">   </t>
    </r>
    <r>
      <rPr>
        <sz val="17"/>
        <color theme="1"/>
        <rFont val="Arial"/>
        <family val="2"/>
        <charset val="238"/>
      </rPr>
      <t xml:space="preserve">         ostalih financijskih institucija u javnom sektoru</t>
    </r>
  </si>
  <si>
    <t>IZVRŠENJE
01.01. - 
30.09.2016.</t>
  </si>
  <si>
    <t>OSTVARENJE
01.01.-30.09.2016.</t>
  </si>
  <si>
    <t>671</t>
  </si>
  <si>
    <t>Prihodi od nadležnog proračuna</t>
  </si>
  <si>
    <t>Izvrsenje      
1.1.-30.09.2016.</t>
  </si>
  <si>
    <t>Prijevoz OŠ</t>
  </si>
  <si>
    <t>usluge tio</t>
  </si>
  <si>
    <t>Program:  Osiguravanje školske prehrane za djecu u riziku od siromaštva Karlovačke županije</t>
  </si>
  <si>
    <t>Aktivnost:  Osiguravanje školske prehrane za djecu u riziku od siromaštva Karlovačke županije (EU projekt)</t>
  </si>
  <si>
    <t>prijevoz oš</t>
  </si>
  <si>
    <t>zdravstveni pregledi</t>
  </si>
  <si>
    <t>Aktivnost:  Javne potrebe iznad standarda - sufinanciranje programa predškole</t>
  </si>
  <si>
    <t>A100175</t>
  </si>
  <si>
    <t>A100176</t>
  </si>
  <si>
    <t>165</t>
  </si>
  <si>
    <t>PR8139D</t>
  </si>
  <si>
    <t>PR8145S</t>
  </si>
  <si>
    <t>PR8145R</t>
  </si>
  <si>
    <t>PR8145P</t>
  </si>
  <si>
    <t>IND.
(10/9)</t>
  </si>
  <si>
    <t>PRIJEDLOG ODJELA
2017.</t>
  </si>
  <si>
    <t>Pomoći od ostalih subjekata unutar općeg proračuna</t>
  </si>
  <si>
    <t>Tekuće pomoći od ostalih subjekata unutar općeg proračuna</t>
  </si>
  <si>
    <t>PRIHODI IZ PRORAČUNA</t>
  </si>
  <si>
    <t>6711</t>
  </si>
  <si>
    <t>Prihodi iz nadležnog proračuna za financiranje rashoda poslovanja</t>
  </si>
  <si>
    <t>6712</t>
  </si>
  <si>
    <t>Prihodi iz nadl. proračuna za finan. rashoda za nabavu nefinanc.</t>
  </si>
  <si>
    <t>673</t>
  </si>
  <si>
    <t xml:space="preserve">Stambeni objekti </t>
  </si>
  <si>
    <t>Glava 18 -OŠ BARILOVIĆ</t>
  </si>
  <si>
    <t>92</t>
  </si>
  <si>
    <t>922</t>
  </si>
  <si>
    <t>9221</t>
  </si>
  <si>
    <t>PR8141B</t>
  </si>
  <si>
    <t>IND.
(7/6)</t>
  </si>
  <si>
    <t>III REBALANS  
2016.</t>
  </si>
  <si>
    <t>PLAN  
2017.</t>
  </si>
  <si>
    <t>POMOĆI IZ NENADLEŽNIH PRORAČUNA - KORISNICI</t>
  </si>
  <si>
    <t>Program javnih potreba iznad standarda  - vlastiti prihodi</t>
  </si>
  <si>
    <t xml:space="preserve"> PLAN
2017.</t>
  </si>
  <si>
    <t>III REBALANS 
2016.</t>
  </si>
  <si>
    <t>Intelektualne usluge - riznica - edukacija</t>
  </si>
  <si>
    <t>OSTVARENJE
2017.</t>
  </si>
  <si>
    <t>A100187</t>
  </si>
  <si>
    <t>Aktivnost:  Višak sredstava iz prethodnih godina OŠ</t>
  </si>
  <si>
    <t>intelektualne i osobne usluge</t>
  </si>
  <si>
    <t>PR8139E</t>
  </si>
  <si>
    <t>Dodatna ulaganja na građevinskim objektima 
(energetska obnova- PŠ Belaj)</t>
  </si>
  <si>
    <t>PR8139F</t>
  </si>
  <si>
    <t>VR8145L</t>
  </si>
  <si>
    <t>doprinosi za obvezno zdravstveno osiguranje u slučaju nezaposlenosti</t>
  </si>
  <si>
    <t>POMOĆI IZ NENADLEŽNIH PRORAČUNA - MZOS Projekt unapređenje pismenosti</t>
  </si>
  <si>
    <t>Pomoći temeljem prijenosa EU sredstava</t>
  </si>
  <si>
    <r>
      <t xml:space="preserve"> - </t>
    </r>
    <r>
      <rPr>
        <sz val="14"/>
        <rFont val="Arial"/>
        <family val="2"/>
        <charset val="238"/>
      </rPr>
      <t>projekti Fond-a EU-a kod korisnika</t>
    </r>
  </si>
  <si>
    <t>IND
(8/7)</t>
  </si>
  <si>
    <t>A100142A</t>
  </si>
  <si>
    <t>Aktivnost:  Prihodi od nefinancijske imovine i nadoknade štete s osnova osiguranja</t>
  </si>
  <si>
    <t>A100191</t>
  </si>
  <si>
    <t>Aktivnost:  Shema školskog voća, povrća i mlijeka</t>
  </si>
  <si>
    <t>Aktivnost:  Projekt: unapređenje pismenosti</t>
  </si>
  <si>
    <t xml:space="preserve">Ostali nenavedeni rashodi za zaposlene </t>
  </si>
  <si>
    <t>VR8145M</t>
  </si>
  <si>
    <t>VR8145N</t>
  </si>
  <si>
    <t>VR8145O</t>
  </si>
  <si>
    <t>PR8145T</t>
  </si>
  <si>
    <t>Ostale usluge promidžbe i informiranja</t>
  </si>
  <si>
    <t>VR8145P</t>
  </si>
  <si>
    <t>VR8145R</t>
  </si>
  <si>
    <t>VR8145S</t>
  </si>
  <si>
    <t>VR8145T</t>
  </si>
  <si>
    <t>VR8145U</t>
  </si>
  <si>
    <t>A100163B</t>
  </si>
  <si>
    <t>VR8145V</t>
  </si>
  <si>
    <t>638</t>
  </si>
  <si>
    <t>tekuće pomoći temeljem prijenosa EU sredstava</t>
  </si>
  <si>
    <t>IZVRŠENJE  
01.01.-21.08.2017.</t>
  </si>
  <si>
    <t>Glava 18 -OŠ BARILOVIĆ 003-18</t>
  </si>
  <si>
    <t xml:space="preserve"> OSTVARENJE
01.01.-21.08.2017.</t>
  </si>
  <si>
    <t>II REBALANS  
2017.</t>
  </si>
  <si>
    <t>PROJEKCIJE  
2019.</t>
  </si>
  <si>
    <t>PROJEKCIJE  
2020.</t>
  </si>
  <si>
    <t>PLAN
2020.</t>
  </si>
  <si>
    <t>PLAN
2018.</t>
  </si>
  <si>
    <t>PROJEKCIJE
2020.</t>
  </si>
  <si>
    <t>II REBALANS
2017.</t>
  </si>
  <si>
    <t>Aktivnost: Prijevoz učenika OŠ</t>
  </si>
  <si>
    <t>VR8145X</t>
  </si>
  <si>
    <t>I REBALANS
2017.</t>
  </si>
  <si>
    <t>I REBALANS  
2017.</t>
  </si>
  <si>
    <t>Kapitalni projekt:Energetska obnova OŠ (V.Nazor, PŠ Belaj, PŠ Kučinići)</t>
  </si>
  <si>
    <t>POMOĆI IZ FOND-A - korisnici</t>
  </si>
  <si>
    <t>A100199</t>
  </si>
  <si>
    <t>Aktivnost: Odgojnoobraz.,administrat.i tehn.osoblje - posebni dio</t>
  </si>
  <si>
    <t>A100034A</t>
  </si>
  <si>
    <t>IZVRŠENJE  
2016.</t>
  </si>
  <si>
    <t>PRIJEDLOG ODJELA  
2018.</t>
  </si>
  <si>
    <t>NACRT  
2018.</t>
  </si>
  <si>
    <t>0913</t>
  </si>
  <si>
    <t>III REBALANS  
2017.</t>
  </si>
  <si>
    <t>III REBALANS
2017.</t>
  </si>
  <si>
    <t>IZVRŠENJE  
2017.</t>
  </si>
  <si>
    <t>Sporstka oprema</t>
  </si>
  <si>
    <t>PR8138A</t>
  </si>
  <si>
    <t xml:space="preserve"> OSTVARENJE
2016.</t>
  </si>
  <si>
    <t>722</t>
  </si>
  <si>
    <t>IND.
(12/7)</t>
  </si>
  <si>
    <t>IND.
(12/11)</t>
  </si>
  <si>
    <t>IND.
(14/13)</t>
  </si>
  <si>
    <t>IND.
(14/9)</t>
  </si>
  <si>
    <t>PLAN  
2018.</t>
  </si>
  <si>
    <t>NOVI PLAN  
2018.</t>
  </si>
  <si>
    <t>PR8137A</t>
  </si>
  <si>
    <t>PR8137B</t>
  </si>
  <si>
    <t>Prijevozno sredstvo</t>
  </si>
  <si>
    <t>Šk.kombi</t>
  </si>
  <si>
    <t>Ostale komunalne usluge</t>
  </si>
  <si>
    <t>IZVRŠENJE  
01.01.-20.03.2018.</t>
  </si>
  <si>
    <t>K100015A</t>
  </si>
  <si>
    <t>OSTVARENJE
01.01.-20.03.2018.</t>
  </si>
  <si>
    <t>PR8139G</t>
  </si>
  <si>
    <t>VR8141B</t>
  </si>
  <si>
    <t>PR8145U</t>
  </si>
  <si>
    <t>VR8141C</t>
  </si>
  <si>
    <t>VR8141D</t>
  </si>
  <si>
    <t>IND.
(5/4)</t>
  </si>
  <si>
    <t>II REBALANS  
2018.</t>
  </si>
  <si>
    <t>PROJEKCIJE  
2021.</t>
  </si>
  <si>
    <t>PLAN  
2019.</t>
  </si>
  <si>
    <t>Školski kombi</t>
  </si>
  <si>
    <t>III REBALANS  
2018.</t>
  </si>
  <si>
    <t>IV REBALANS  
2018.</t>
  </si>
  <si>
    <t>I REBALANS
2018.</t>
  </si>
  <si>
    <t>II REBALANS
2018.</t>
  </si>
  <si>
    <t>III REBALANS
2018.</t>
  </si>
  <si>
    <t>IV REBALANS
2018.</t>
  </si>
  <si>
    <t>IND.
(9/8)</t>
  </si>
  <si>
    <t>PROJEKCIJE
2021.</t>
  </si>
  <si>
    <t>OSTVARENJE
01.01.-25.09.2018.</t>
  </si>
  <si>
    <t>Otplata glavnice primljenih zajmova od trgov.društava u javnom sektoru</t>
  </si>
  <si>
    <t>Otplata glavnice primljenih kredita od tuzemnih kreditnih institucija izvan javnog sekotra - kratkoročih</t>
  </si>
  <si>
    <t>84</t>
  </si>
  <si>
    <t>844</t>
  </si>
  <si>
    <t>Primljeni krediti od kreditnih i ostalih institucija</t>
  </si>
  <si>
    <t>8443</t>
  </si>
  <si>
    <t>Primljeni krediti od tuzemnih kreditnih institucija</t>
  </si>
  <si>
    <t>IZVRŠENJE  
01.01.-30.09.2018.</t>
  </si>
  <si>
    <t>Prijevoza sredstva</t>
  </si>
  <si>
    <t>VR8145Q</t>
  </si>
  <si>
    <t>PR8139H</t>
  </si>
  <si>
    <t>PR8139I</t>
  </si>
  <si>
    <t>PR8139J</t>
  </si>
  <si>
    <t>VR8145Y</t>
  </si>
  <si>
    <t>VR8145Z</t>
  </si>
  <si>
    <t>VR8141E</t>
  </si>
  <si>
    <t>A100212</t>
  </si>
  <si>
    <t>V REBALANS  
2018.</t>
  </si>
  <si>
    <t>V REBALANS
2018.</t>
  </si>
  <si>
    <t>7221</t>
  </si>
  <si>
    <t>VR8140</t>
  </si>
  <si>
    <t>VR8145W</t>
  </si>
  <si>
    <t>Knjige za školsku knjižnicu</t>
  </si>
  <si>
    <t>Dodatna ulaganja na nefinancijskoj imovini</t>
  </si>
  <si>
    <t>Aktivnost:  Mjera HZZ-pripravništvo- korisnici</t>
  </si>
  <si>
    <t>PRIHOD ZA POSEBNE NAMJENE - PRIPRAVNICI - KORISNICI</t>
  </si>
  <si>
    <t xml:space="preserve">Doprinosi za obvezno zdravstveno osiguranje </t>
  </si>
  <si>
    <t>Materijalni rashodi za zaposlene</t>
  </si>
  <si>
    <t>RASHOD</t>
  </si>
  <si>
    <t>Ostali nepomenuti rashodi poslovanja</t>
  </si>
  <si>
    <t xml:space="preserve">DONACIJE - KORISNICI  </t>
  </si>
  <si>
    <t>POMOĆI IZ NENADLEŽNIH PRORAČUNA - KORISNICI - Fond za energ.učinkovitost</t>
  </si>
  <si>
    <t>Rashodi za zaposlene - pripravništvo</t>
  </si>
  <si>
    <t>PRIHOD ZA POSEBNE NAMJENE -KORISNICI</t>
  </si>
  <si>
    <t>VR8144</t>
  </si>
  <si>
    <t>VR8144A</t>
  </si>
  <si>
    <t>VR8144B</t>
  </si>
  <si>
    <t>VR8144C</t>
  </si>
  <si>
    <t>VR8144D</t>
  </si>
  <si>
    <t>VR8144E</t>
  </si>
  <si>
    <t>VR8144F</t>
  </si>
  <si>
    <t>VR8144G</t>
  </si>
  <si>
    <t>VR8144H</t>
  </si>
  <si>
    <t>VR8144I</t>
  </si>
  <si>
    <t>VR8144J</t>
  </si>
  <si>
    <t>VR8144K</t>
  </si>
  <si>
    <t>VR8144L</t>
  </si>
  <si>
    <t>VR8144M</t>
  </si>
  <si>
    <t>VR8144N</t>
  </si>
  <si>
    <t>VR8144O</t>
  </si>
  <si>
    <t xml:space="preserve"> IZVRŠENJE  
01.01. - 27.03.2019.</t>
  </si>
  <si>
    <t>IZVRŠENJE  
01.01. - 27.03.2019.</t>
  </si>
  <si>
    <t>IND.
(7/4)</t>
  </si>
  <si>
    <t>OSTVARENJE
01.01.-27.03.2019.</t>
  </si>
  <si>
    <t>IZVRŠENJE  
01.01.-30.06.2019.</t>
  </si>
  <si>
    <t>IZVRŠENJE  
01.01.-30.06.2018.</t>
  </si>
  <si>
    <t>OSTVARENJE  
01.01.-30.06.2018.</t>
  </si>
  <si>
    <t>OSTVARENJE  
01.01.-30.06.2019.</t>
  </si>
  <si>
    <t>I REBALANS  
2019.</t>
  </si>
  <si>
    <t>I REBALANS
2019.</t>
  </si>
  <si>
    <t>II REBALANS  
2019.</t>
  </si>
  <si>
    <t>II REBALANS
2019.</t>
  </si>
  <si>
    <t>III REBALANS
2019.</t>
  </si>
  <si>
    <t>PROJEKCIJE
2022.</t>
  </si>
  <si>
    <t>III REBALANS  
2019.</t>
  </si>
  <si>
    <t>PROJEKCIJE  
2022.</t>
  </si>
  <si>
    <t xml:space="preserve"> IZVRŠENJE  
01.01. - 02.09.2019.</t>
  </si>
  <si>
    <t>OSTVARENJE
01.01.-.</t>
  </si>
  <si>
    <t>Nastavna oprema</t>
  </si>
  <si>
    <t>Ostali rashodi-šk.sportski 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</si>
</sst>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[$-41A]#,##0.00"/>
    <numFmt numFmtId="166" formatCode="[$-41A]General"/>
    <numFmt numFmtId="167" formatCode="00000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6"/>
      <name val="Arial"/>
      <family val="2"/>
      <charset val="238"/>
    </font>
    <font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18"/>
      <color theme="1"/>
      <name val="Calibri"/>
      <family val="2"/>
      <scheme val="minor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6"/>
      <color theme="1"/>
      <name val="Arial"/>
      <family val="2"/>
      <charset val="238"/>
    </font>
    <font>
      <b/>
      <u/>
      <sz val="16"/>
      <name val="Arial"/>
      <family val="2"/>
    </font>
    <font>
      <sz val="17"/>
      <name val="Arial"/>
      <family val="2"/>
      <charset val="238"/>
    </font>
    <font>
      <b/>
      <sz val="17"/>
      <name val="Arial"/>
      <family val="2"/>
      <charset val="238"/>
    </font>
    <font>
      <sz val="17"/>
      <color theme="1"/>
      <name val="Arial"/>
      <family val="2"/>
      <charset val="238"/>
    </font>
    <font>
      <b/>
      <sz val="17"/>
      <color theme="1"/>
      <name val="Arial"/>
      <family val="2"/>
      <charset val="238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Arial"/>
      <family val="2"/>
    </font>
    <font>
      <sz val="15"/>
      <name val="Arial"/>
      <family val="2"/>
      <charset val="238"/>
    </font>
    <font>
      <sz val="15"/>
      <color theme="1"/>
      <name val="Arial"/>
      <family val="2"/>
      <charset val="238"/>
    </font>
    <font>
      <b/>
      <sz val="12"/>
      <name val="Arial"/>
      <family val="2"/>
    </font>
    <font>
      <sz val="4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Calibri"/>
      <family val="2"/>
      <scheme val="minor"/>
    </font>
    <font>
      <sz val="11"/>
      <color rgb="FF000000"/>
      <name val="Calibri"/>
      <family val="2"/>
      <charset val="238"/>
    </font>
    <font>
      <i/>
      <sz val="16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18"/>
      <name val="Calibri"/>
      <family val="2"/>
      <scheme val="minor"/>
    </font>
    <font>
      <sz val="14"/>
      <name val="Arial"/>
      <family val="2"/>
      <charset val="238"/>
    </font>
    <font>
      <sz val="14"/>
      <name val="Arial"/>
      <family val="2"/>
    </font>
    <font>
      <b/>
      <sz val="12"/>
      <name val="Arial"/>
      <family val="2"/>
      <charset val="238"/>
    </font>
    <font>
      <i/>
      <sz val="14"/>
      <name val="Arial"/>
      <family val="2"/>
      <charset val="238"/>
    </font>
    <font>
      <b/>
      <sz val="14"/>
      <name val="Calibri"/>
      <family val="2"/>
      <scheme val="minor"/>
    </font>
    <font>
      <b/>
      <i/>
      <sz val="14"/>
      <name val="Arial"/>
      <family val="2"/>
      <charset val="238"/>
    </font>
    <font>
      <sz val="12"/>
      <name val="Calibri"/>
      <family val="2"/>
      <scheme val="minor"/>
    </font>
    <font>
      <sz val="16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sz val="16"/>
      <color theme="1"/>
      <name val="Arial"/>
      <family val="2"/>
    </font>
    <font>
      <sz val="14"/>
      <color rgb="FFFF0000"/>
      <name val="Arial"/>
      <family val="2"/>
      <charset val="238"/>
    </font>
    <font>
      <sz val="14"/>
      <color rgb="FFFF0000"/>
      <name val="Calibri"/>
      <family val="2"/>
      <scheme val="minor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Arial"/>
      <family val="2"/>
      <charset val="238"/>
    </font>
    <font>
      <b/>
      <sz val="12"/>
      <color rgb="FFFFFF00"/>
      <name val="Arial"/>
      <family val="2"/>
      <charset val="238"/>
    </font>
    <font>
      <sz val="18"/>
      <color rgb="FFFF0000"/>
      <name val="Calibri"/>
      <family val="2"/>
      <scheme val="minor"/>
    </font>
    <font>
      <sz val="14"/>
      <color rgb="FFFFFF00"/>
      <name val="Calibri"/>
      <family val="2"/>
      <scheme val="minor"/>
    </font>
    <font>
      <sz val="16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6"/>
      <color rgb="FFFFFF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16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12"/>
      </patternFill>
    </fill>
    <fill>
      <patternFill patternType="solid">
        <fgColor indexed="41"/>
        <bgColor indexed="48"/>
      </patternFill>
    </fill>
    <fill>
      <patternFill patternType="solid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9067">
    <xf numFmtId="165" fontId="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1" fillId="0" borderId="0"/>
    <xf numFmtId="43" fontId="23" fillId="0" borderId="0" applyFont="0" applyFill="0" applyBorder="0" applyAlignment="0" applyProtection="0"/>
    <xf numFmtId="165" fontId="2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9" fillId="0" borderId="0"/>
    <xf numFmtId="43" fontId="23" fillId="0" borderId="0" applyFont="0" applyFill="0" applyBorder="0" applyAlignment="0" applyProtection="0"/>
    <xf numFmtId="165" fontId="1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9" fillId="0" borderId="0"/>
    <xf numFmtId="165" fontId="53" fillId="0" borderId="0"/>
    <xf numFmtId="165" fontId="52" fillId="0" borderId="0"/>
    <xf numFmtId="165" fontId="56" fillId="0" borderId="0" applyBorder="0" applyProtection="0"/>
    <xf numFmtId="43" fontId="23" fillId="0" borderId="0" applyFont="0" applyFill="0" applyBorder="0" applyAlignment="0" applyProtection="0"/>
    <xf numFmtId="165" fontId="1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8" fillId="0" borderId="0"/>
    <xf numFmtId="43" fontId="23" fillId="0" borderId="0" applyFont="0" applyFill="0" applyBorder="0" applyAlignment="0" applyProtection="0"/>
    <xf numFmtId="165" fontId="1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8" fillId="0" borderId="0"/>
    <xf numFmtId="43" fontId="23" fillId="0" borderId="0" applyFont="0" applyFill="0" applyBorder="0" applyAlignment="0" applyProtection="0"/>
    <xf numFmtId="165" fontId="1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18" fillId="0" borderId="0"/>
    <xf numFmtId="165" fontId="23" fillId="0" borderId="0"/>
    <xf numFmtId="43" fontId="23" fillId="0" borderId="0" applyFont="0" applyFill="0" applyBorder="0" applyAlignment="0" applyProtection="0"/>
    <xf numFmtId="165" fontId="17" fillId="0" borderId="0"/>
    <xf numFmtId="43" fontId="17" fillId="0" borderId="0" applyFont="0" applyFill="0" applyBorder="0" applyAlignment="0" applyProtection="0"/>
    <xf numFmtId="165" fontId="16" fillId="0" borderId="0"/>
    <xf numFmtId="43" fontId="16" fillId="0" borderId="0" applyFont="0" applyFill="0" applyBorder="0" applyAlignment="0" applyProtection="0"/>
    <xf numFmtId="165" fontId="15" fillId="0" borderId="0"/>
    <xf numFmtId="43" fontId="15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0" fontId="53" fillId="0" borderId="0"/>
    <xf numFmtId="166" fontId="56" fillId="0" borderId="0" applyBorder="0" applyProtection="0"/>
    <xf numFmtId="43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/>
    <xf numFmtId="0" fontId="23" fillId="0" borderId="0"/>
    <xf numFmtId="43" fontId="2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0" fontId="2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65" fontId="11" fillId="0" borderId="0"/>
    <xf numFmtId="43" fontId="1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9" fillId="0" borderId="0"/>
    <xf numFmtId="43" fontId="23" fillId="0" borderId="0" applyFont="0" applyFill="0" applyBorder="0" applyAlignment="0" applyProtection="0"/>
    <xf numFmtId="165" fontId="9" fillId="0" borderId="0"/>
    <xf numFmtId="43" fontId="9" fillId="0" borderId="0" applyFont="0" applyFill="0" applyBorder="0" applyAlignment="0" applyProtection="0"/>
    <xf numFmtId="165" fontId="9" fillId="0" borderId="0"/>
    <xf numFmtId="43" fontId="9" fillId="0" borderId="0" applyFont="0" applyFill="0" applyBorder="0" applyAlignment="0" applyProtection="0"/>
    <xf numFmtId="165" fontId="9" fillId="0" borderId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5" fontId="9" fillId="0" borderId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0" borderId="0"/>
    <xf numFmtId="43" fontId="2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8" fillId="0" borderId="0"/>
    <xf numFmtId="43" fontId="23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5" fontId="8" fillId="0" borderId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5" fontId="7" fillId="0" borderId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6" fillId="0" borderId="0"/>
    <xf numFmtId="43" fontId="23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5" fillId="0" borderId="0"/>
    <xf numFmtId="43" fontId="23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4" fillId="0" borderId="0"/>
    <xf numFmtId="43" fontId="23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3" fillId="0" borderId="0"/>
    <xf numFmtId="43" fontId="2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" fillId="0" borderId="0"/>
    <xf numFmtId="43" fontId="23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90">
    <xf numFmtId="165" fontId="0" fillId="0" borderId="0" xfId="0"/>
    <xf numFmtId="4" fontId="24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65" fontId="24" fillId="0" borderId="0" xfId="0" applyFont="1" applyFill="1" applyBorder="1"/>
    <xf numFmtId="165" fontId="26" fillId="0" borderId="0" xfId="0" applyFont="1" applyFill="1" applyBorder="1" applyAlignment="1">
      <alignment horizontal="left"/>
    </xf>
    <xf numFmtId="165" fontId="25" fillId="0" borderId="0" xfId="0" applyFont="1" applyFill="1" applyBorder="1" applyAlignment="1">
      <alignment horizontal="left"/>
    </xf>
    <xf numFmtId="165" fontId="24" fillId="0" borderId="0" xfId="0" applyFont="1" applyFill="1" applyBorder="1" applyAlignment="1">
      <alignment horizontal="left"/>
    </xf>
    <xf numFmtId="165" fontId="25" fillId="0" borderId="0" xfId="0" applyFont="1" applyFill="1" applyBorder="1" applyAlignment="1">
      <alignment horizontal="center"/>
    </xf>
    <xf numFmtId="165" fontId="28" fillId="0" borderId="0" xfId="0" applyFont="1" applyFill="1" applyBorder="1" applyAlignment="1">
      <alignment horizontal="left"/>
    </xf>
    <xf numFmtId="165" fontId="29" fillId="0" borderId="0" xfId="0" applyFont="1"/>
    <xf numFmtId="165" fontId="30" fillId="0" borderId="0" xfId="0" applyFont="1" applyFill="1" applyAlignment="1">
      <alignment horizontal="left"/>
    </xf>
    <xf numFmtId="165" fontId="32" fillId="0" borderId="0" xfId="0" applyFont="1"/>
    <xf numFmtId="165" fontId="33" fillId="0" borderId="0" xfId="0" applyFont="1"/>
    <xf numFmtId="165" fontId="25" fillId="3" borderId="3" xfId="0" applyFont="1" applyFill="1" applyBorder="1" applyAlignment="1">
      <alignment horizontal="center" vertical="center"/>
    </xf>
    <xf numFmtId="4" fontId="26" fillId="2" borderId="0" xfId="0" applyNumberFormat="1" applyFont="1" applyFill="1" applyBorder="1" applyAlignment="1">
      <alignment horizontal="right"/>
    </xf>
    <xf numFmtId="44" fontId="24" fillId="0" borderId="0" xfId="2" applyFont="1" applyFill="1" applyBorder="1" applyAlignment="1">
      <alignment horizontal="center"/>
    </xf>
    <xf numFmtId="165" fontId="26" fillId="0" borderId="0" xfId="0" applyFont="1" applyFill="1" applyBorder="1" applyAlignment="1">
      <alignment horizontal="center"/>
    </xf>
    <xf numFmtId="165" fontId="26" fillId="0" borderId="0" xfId="0" applyFont="1" applyFill="1" applyBorder="1" applyAlignment="1"/>
    <xf numFmtId="165" fontId="25" fillId="0" borderId="0" xfId="0" applyFont="1" applyFill="1" applyBorder="1" applyAlignment="1">
      <alignment wrapText="1"/>
    </xf>
    <xf numFmtId="165" fontId="26" fillId="0" borderId="0" xfId="0" applyFont="1" applyFill="1" applyBorder="1"/>
    <xf numFmtId="165" fontId="24" fillId="2" borderId="0" xfId="0" applyFont="1" applyFill="1" applyBorder="1"/>
    <xf numFmtId="4" fontId="24" fillId="2" borderId="0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165" fontId="32" fillId="0" borderId="0" xfId="0" applyFont="1" applyBorder="1"/>
    <xf numFmtId="4" fontId="26" fillId="2" borderId="6" xfId="0" applyNumberFormat="1" applyFont="1" applyFill="1" applyBorder="1" applyAlignment="1">
      <alignment horizontal="right"/>
    </xf>
    <xf numFmtId="165" fontId="33" fillId="0" borderId="0" xfId="0" applyFont="1" applyBorder="1"/>
    <xf numFmtId="4" fontId="32" fillId="0" borderId="0" xfId="0" applyNumberFormat="1" applyFont="1" applyFill="1" applyBorder="1" applyAlignment="1">
      <alignment horizontal="right"/>
    </xf>
    <xf numFmtId="165" fontId="33" fillId="0" borderId="1" xfId="0" applyFont="1" applyBorder="1"/>
    <xf numFmtId="4" fontId="32" fillId="0" borderId="0" xfId="0" applyNumberFormat="1" applyFont="1" applyFill="1" applyAlignment="1">
      <alignment horizontal="right"/>
    </xf>
    <xf numFmtId="4" fontId="36" fillId="0" borderId="0" xfId="1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 horizontal="right"/>
    </xf>
    <xf numFmtId="4" fontId="34" fillId="0" borderId="4" xfId="1" applyNumberFormat="1" applyFont="1" applyFill="1" applyBorder="1" applyAlignment="1">
      <alignment horizontal="right"/>
    </xf>
    <xf numFmtId="4" fontId="36" fillId="0" borderId="4" xfId="1" applyNumberFormat="1" applyFont="1" applyFill="1" applyBorder="1" applyAlignment="1">
      <alignment horizontal="right"/>
    </xf>
    <xf numFmtId="4" fontId="36" fillId="0" borderId="7" xfId="1" applyNumberFormat="1" applyFont="1" applyFill="1" applyBorder="1" applyAlignment="1">
      <alignment horizontal="right"/>
    </xf>
    <xf numFmtId="4" fontId="34" fillId="0" borderId="5" xfId="1" applyNumberFormat="1" applyFont="1" applyFill="1" applyBorder="1" applyAlignment="1">
      <alignment horizontal="right"/>
    </xf>
    <xf numFmtId="4" fontId="36" fillId="0" borderId="4" xfId="1" applyNumberFormat="1" applyFont="1" applyFill="1" applyBorder="1" applyAlignment="1">
      <alignment horizontal="right" vertical="center"/>
    </xf>
    <xf numFmtId="4" fontId="34" fillId="8" borderId="5" xfId="1" applyNumberFormat="1" applyFont="1" applyFill="1" applyBorder="1" applyAlignment="1">
      <alignment horizontal="right"/>
    </xf>
    <xf numFmtId="4" fontId="34" fillId="12" borderId="5" xfId="1" applyNumberFormat="1" applyFont="1" applyFill="1" applyBorder="1" applyAlignment="1">
      <alignment horizontal="right"/>
    </xf>
    <xf numFmtId="4" fontId="25" fillId="0" borderId="0" xfId="1" applyNumberFormat="1" applyFont="1" applyFill="1" applyBorder="1" applyAlignment="1">
      <alignment horizontal="right"/>
    </xf>
    <xf numFmtId="4" fontId="34" fillId="12" borderId="4" xfId="1" applyNumberFormat="1" applyFont="1" applyFill="1" applyBorder="1" applyAlignment="1">
      <alignment horizontal="right"/>
    </xf>
    <xf numFmtId="4" fontId="28" fillId="0" borderId="4" xfId="1" applyNumberFormat="1" applyFont="1" applyFill="1" applyBorder="1" applyAlignment="1">
      <alignment horizontal="right"/>
    </xf>
    <xf numFmtId="4" fontId="33" fillId="0" borderId="7" xfId="0" applyNumberFormat="1" applyFont="1" applyFill="1" applyBorder="1" applyAlignment="1">
      <alignment horizontal="right"/>
    </xf>
    <xf numFmtId="4" fontId="28" fillId="0" borderId="0" xfId="1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4" fontId="34" fillId="8" borderId="4" xfId="1" applyNumberFormat="1" applyFont="1" applyFill="1" applyBorder="1" applyAlignment="1">
      <alignment horizontal="right"/>
    </xf>
    <xf numFmtId="4" fontId="25" fillId="0" borderId="4" xfId="1" applyNumberFormat="1" applyFont="1" applyFill="1" applyBorder="1" applyAlignment="1">
      <alignment horizontal="right"/>
    </xf>
    <xf numFmtId="165" fontId="24" fillId="0" borderId="2" xfId="0" applyFont="1" applyFill="1" applyBorder="1" applyAlignment="1">
      <alignment horizontal="left"/>
    </xf>
    <xf numFmtId="4" fontId="36" fillId="0" borderId="0" xfId="1" applyNumberFormat="1" applyFont="1" applyFill="1" applyBorder="1" applyAlignment="1">
      <alignment horizontal="right" vertical="center"/>
    </xf>
    <xf numFmtId="4" fontId="25" fillId="0" borderId="5" xfId="1" applyNumberFormat="1" applyFont="1" applyFill="1" applyBorder="1" applyAlignment="1">
      <alignment horizontal="right"/>
    </xf>
    <xf numFmtId="165" fontId="37" fillId="2" borderId="1" xfId="0" applyFont="1" applyFill="1" applyBorder="1" applyAlignment="1">
      <alignment horizontal="center" vertical="center" wrapText="1"/>
    </xf>
    <xf numFmtId="4" fontId="34" fillId="8" borderId="4" xfId="1" applyNumberFormat="1" applyFont="1" applyFill="1" applyBorder="1" applyAlignment="1">
      <alignment horizontal="right" vertical="center"/>
    </xf>
    <xf numFmtId="4" fontId="36" fillId="0" borderId="5" xfId="1" applyNumberFormat="1" applyFont="1" applyFill="1" applyBorder="1" applyAlignment="1">
      <alignment horizontal="right" vertical="center"/>
    </xf>
    <xf numFmtId="165" fontId="28" fillId="0" borderId="0" xfId="0" applyFont="1" applyFill="1" applyBorder="1" applyAlignment="1">
      <alignment horizontal="center"/>
    </xf>
    <xf numFmtId="165" fontId="25" fillId="0" borderId="0" xfId="0" applyFont="1" applyFill="1" applyAlignment="1">
      <alignment horizontal="left"/>
    </xf>
    <xf numFmtId="165" fontId="39" fillId="0" borderId="2" xfId="0" applyFont="1" applyFill="1" applyBorder="1"/>
    <xf numFmtId="165" fontId="41" fillId="0" borderId="0" xfId="0" applyFont="1"/>
    <xf numFmtId="165" fontId="41" fillId="0" borderId="0" xfId="0" applyFont="1" applyBorder="1"/>
    <xf numFmtId="165" fontId="41" fillId="0" borderId="2" xfId="0" applyFont="1" applyBorder="1"/>
    <xf numFmtId="165" fontId="41" fillId="0" borderId="0" xfId="0" applyFont="1" applyAlignment="1">
      <alignment horizontal="right"/>
    </xf>
    <xf numFmtId="165" fontId="40" fillId="13" borderId="0" xfId="0" applyFont="1" applyFill="1" applyAlignment="1">
      <alignment horizontal="center" vertical="center"/>
    </xf>
    <xf numFmtId="165" fontId="40" fillId="13" borderId="4" xfId="0" quotePrefix="1" applyFont="1" applyFill="1" applyBorder="1" applyAlignment="1">
      <alignment horizontal="center" vertical="center"/>
    </xf>
    <xf numFmtId="49" fontId="40" fillId="13" borderId="5" xfId="0" applyNumberFormat="1" applyFont="1" applyFill="1" applyBorder="1" applyAlignment="1">
      <alignment horizontal="center"/>
    </xf>
    <xf numFmtId="49" fontId="40" fillId="13" borderId="0" xfId="0" applyNumberFormat="1" applyFont="1" applyFill="1" applyBorder="1" applyAlignment="1">
      <alignment horizontal="center"/>
    </xf>
    <xf numFmtId="49" fontId="40" fillId="12" borderId="5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4" fontId="41" fillId="0" borderId="7" xfId="0" applyNumberFormat="1" applyFont="1" applyFill="1" applyBorder="1" applyAlignment="1">
      <alignment horizontal="right"/>
    </xf>
    <xf numFmtId="4" fontId="41" fillId="0" borderId="0" xfId="0" applyNumberFormat="1" applyFont="1" applyBorder="1"/>
    <xf numFmtId="49" fontId="40" fillId="0" borderId="0" xfId="0" applyNumberFormat="1" applyFont="1" applyFill="1" applyAlignment="1">
      <alignment horizontal="center"/>
    </xf>
    <xf numFmtId="165" fontId="41" fillId="0" borderId="0" xfId="0" applyFont="1" applyFill="1" applyAlignment="1">
      <alignment horizontal="right"/>
    </xf>
    <xf numFmtId="165" fontId="41" fillId="0" borderId="4" xfId="0" applyFont="1" applyFill="1" applyBorder="1" applyAlignment="1">
      <alignment horizontal="right"/>
    </xf>
    <xf numFmtId="4" fontId="41" fillId="0" borderId="0" xfId="0" applyNumberFormat="1" applyFont="1"/>
    <xf numFmtId="4" fontId="41" fillId="0" borderId="4" xfId="0" applyNumberFormat="1" applyFont="1" applyBorder="1" applyAlignment="1">
      <alignment horizontal="right"/>
    </xf>
    <xf numFmtId="4" fontId="41" fillId="0" borderId="4" xfId="0" applyNumberFormat="1" applyFont="1" applyBorder="1"/>
    <xf numFmtId="165" fontId="41" fillId="0" borderId="7" xfId="0" applyFont="1" applyBorder="1" applyAlignment="1">
      <alignment horizontal="right"/>
    </xf>
    <xf numFmtId="4" fontId="41" fillId="0" borderId="7" xfId="0" applyNumberFormat="1" applyFont="1" applyBorder="1"/>
    <xf numFmtId="4" fontId="41" fillId="0" borderId="0" xfId="0" applyNumberFormat="1" applyFont="1" applyBorder="1" applyAlignment="1">
      <alignment horizontal="right"/>
    </xf>
    <xf numFmtId="165" fontId="41" fillId="0" borderId="5" xfId="0" applyFont="1" applyBorder="1" applyAlignment="1">
      <alignment horizontal="right"/>
    </xf>
    <xf numFmtId="4" fontId="41" fillId="0" borderId="5" xfId="0" applyNumberFormat="1" applyFont="1" applyBorder="1"/>
    <xf numFmtId="49" fontId="40" fillId="2" borderId="0" xfId="0" applyNumberFormat="1" applyFont="1" applyFill="1" applyBorder="1" applyAlignment="1">
      <alignment horizontal="center"/>
    </xf>
    <xf numFmtId="49" fontId="40" fillId="10" borderId="0" xfId="0" applyNumberFormat="1" applyFont="1" applyFill="1" applyBorder="1" applyAlignment="1">
      <alignment horizontal="center"/>
    </xf>
    <xf numFmtId="49" fontId="39" fillId="2" borderId="0" xfId="0" applyNumberFormat="1" applyFont="1" applyFill="1" applyBorder="1" applyAlignment="1">
      <alignment horizontal="center"/>
    </xf>
    <xf numFmtId="4" fontId="41" fillId="0" borderId="0" xfId="0" applyNumberFormat="1" applyFont="1" applyAlignment="1">
      <alignment horizontal="right"/>
    </xf>
    <xf numFmtId="4" fontId="41" fillId="0" borderId="7" xfId="0" applyNumberFormat="1" applyFont="1" applyBorder="1" applyAlignment="1">
      <alignment horizontal="right"/>
    </xf>
    <xf numFmtId="49" fontId="40" fillId="0" borderId="2" xfId="0" applyNumberFormat="1" applyFont="1" applyFill="1" applyBorder="1" applyAlignment="1">
      <alignment horizontal="center"/>
    </xf>
    <xf numFmtId="4" fontId="41" fillId="0" borderId="2" xfId="0" applyNumberFormat="1" applyFont="1" applyBorder="1" applyAlignment="1">
      <alignment horizontal="right"/>
    </xf>
    <xf numFmtId="4" fontId="41" fillId="0" borderId="2" xfId="0" applyNumberFormat="1" applyFont="1" applyBorder="1"/>
    <xf numFmtId="165" fontId="35" fillId="0" borderId="0" xfId="0" applyFont="1"/>
    <xf numFmtId="165" fontId="46" fillId="0" borderId="8" xfId="0" applyFont="1" applyFill="1" applyBorder="1" applyAlignment="1">
      <alignment horizontal="center"/>
    </xf>
    <xf numFmtId="4" fontId="33" fillId="0" borderId="0" xfId="0" applyNumberFormat="1" applyFont="1"/>
    <xf numFmtId="43" fontId="33" fillId="0" borderId="0" xfId="1" applyFont="1"/>
    <xf numFmtId="43" fontId="33" fillId="0" borderId="0" xfId="1" applyFont="1" applyBorder="1"/>
    <xf numFmtId="165" fontId="41" fillId="0" borderId="4" xfId="0" applyFont="1" applyBorder="1" applyAlignment="1">
      <alignment horizontal="right"/>
    </xf>
    <xf numFmtId="2" fontId="33" fillId="0" borderId="0" xfId="0" applyNumberFormat="1" applyFont="1"/>
    <xf numFmtId="165" fontId="49" fillId="0" borderId="0" xfId="0" applyFont="1"/>
    <xf numFmtId="4" fontId="28" fillId="0" borderId="5" xfId="1" applyNumberFormat="1" applyFont="1" applyFill="1" applyBorder="1" applyAlignment="1">
      <alignment horizontal="right" vertical="center"/>
    </xf>
    <xf numFmtId="4" fontId="28" fillId="0" borderId="0" xfId="1" applyNumberFormat="1" applyFont="1" applyFill="1" applyBorder="1" applyAlignment="1">
      <alignment horizontal="right" vertical="center"/>
    </xf>
    <xf numFmtId="4" fontId="36" fillId="0" borderId="7" xfId="1" applyNumberFormat="1" applyFont="1" applyFill="1" applyBorder="1" applyAlignment="1">
      <alignment horizontal="right" vertical="center"/>
    </xf>
    <xf numFmtId="4" fontId="34" fillId="8" borderId="5" xfId="1" applyNumberFormat="1" applyFont="1" applyFill="1" applyBorder="1" applyAlignment="1">
      <alignment horizontal="right" vertical="center"/>
    </xf>
    <xf numFmtId="4" fontId="34" fillId="0" borderId="5" xfId="1" applyNumberFormat="1" applyFont="1" applyFill="1" applyBorder="1" applyAlignment="1">
      <alignment horizontal="right" vertical="center"/>
    </xf>
    <xf numFmtId="4" fontId="34" fillId="0" borderId="4" xfId="1" applyNumberFormat="1" applyFont="1" applyFill="1" applyBorder="1" applyAlignment="1">
      <alignment horizontal="right" vertical="center"/>
    </xf>
    <xf numFmtId="4" fontId="25" fillId="0" borderId="0" xfId="1" applyNumberFormat="1" applyFont="1" applyFill="1" applyBorder="1" applyAlignment="1">
      <alignment horizontal="right" vertical="center"/>
    </xf>
    <xf numFmtId="49" fontId="34" fillId="9" borderId="9" xfId="0" applyNumberFormat="1" applyFont="1" applyFill="1" applyBorder="1" applyAlignment="1">
      <alignment horizontal="center" vertical="center"/>
    </xf>
    <xf numFmtId="4" fontId="34" fillId="12" borderId="4" xfId="1" applyNumberFormat="1" applyFont="1" applyFill="1" applyBorder="1" applyAlignment="1">
      <alignment horizontal="right" vertical="center"/>
    </xf>
    <xf numFmtId="43" fontId="0" fillId="0" borderId="0" xfId="1" applyFont="1"/>
    <xf numFmtId="4" fontId="34" fillId="0" borderId="0" xfId="1" applyNumberFormat="1" applyFont="1" applyFill="1" applyBorder="1" applyAlignment="1">
      <alignment horizontal="right" vertical="center"/>
    </xf>
    <xf numFmtId="4" fontId="28" fillId="0" borderId="4" xfId="1" applyNumberFormat="1" applyFont="1" applyFill="1" applyBorder="1" applyAlignment="1">
      <alignment horizontal="right" vertical="center"/>
    </xf>
    <xf numFmtId="4" fontId="25" fillId="0" borderId="4" xfId="1" applyNumberFormat="1" applyFont="1" applyFill="1" applyBorder="1" applyAlignment="1">
      <alignment horizontal="right" vertical="center"/>
    </xf>
    <xf numFmtId="4" fontId="25" fillId="0" borderId="7" xfId="1" applyNumberFormat="1" applyFont="1" applyFill="1" applyBorder="1" applyAlignment="1">
      <alignment horizontal="right" vertical="center"/>
    </xf>
    <xf numFmtId="4" fontId="34" fillId="12" borderId="5" xfId="1" applyNumberFormat="1" applyFont="1" applyFill="1" applyBorder="1" applyAlignment="1">
      <alignment horizontal="right" vertical="center"/>
    </xf>
    <xf numFmtId="4" fontId="38" fillId="3" borderId="5" xfId="1" applyNumberFormat="1" applyFont="1" applyFill="1" applyBorder="1" applyAlignment="1">
      <alignment horizontal="right" vertical="center"/>
    </xf>
    <xf numFmtId="4" fontId="25" fillId="0" borderId="5" xfId="1" applyNumberFormat="1" applyFont="1" applyFill="1" applyBorder="1" applyAlignment="1">
      <alignment horizontal="right" vertical="center"/>
    </xf>
    <xf numFmtId="4" fontId="34" fillId="9" borderId="5" xfId="1" applyNumberFormat="1" applyFont="1" applyFill="1" applyBorder="1" applyAlignment="1">
      <alignment horizontal="right" vertical="center"/>
    </xf>
    <xf numFmtId="4" fontId="34" fillId="0" borderId="4" xfId="1" applyNumberFormat="1" applyFont="1" applyBorder="1" applyAlignment="1">
      <alignment horizontal="right" vertical="center"/>
    </xf>
    <xf numFmtId="4" fontId="36" fillId="0" borderId="0" xfId="1" applyNumberFormat="1" applyFont="1" applyFill="1" applyAlignment="1">
      <alignment horizontal="right" vertical="center"/>
    </xf>
    <xf numFmtId="4" fontId="34" fillId="12" borderId="0" xfId="1" applyNumberFormat="1" applyFont="1" applyFill="1" applyBorder="1" applyAlignment="1">
      <alignment horizontal="right" vertical="center"/>
    </xf>
    <xf numFmtId="165" fontId="32" fillId="0" borderId="5" xfId="0" applyFont="1" applyBorder="1"/>
    <xf numFmtId="4" fontId="34" fillId="0" borderId="5" xfId="1" applyNumberFormat="1" applyFont="1" applyBorder="1" applyAlignment="1">
      <alignment horizontal="right" vertical="center"/>
    </xf>
    <xf numFmtId="165" fontId="55" fillId="0" borderId="0" xfId="0" applyFont="1" applyBorder="1"/>
    <xf numFmtId="165" fontId="33" fillId="0" borderId="0" xfId="0" applyFont="1" applyFill="1" applyBorder="1" applyAlignment="1">
      <alignment horizontal="left" vertical="center"/>
    </xf>
    <xf numFmtId="4" fontId="33" fillId="0" borderId="0" xfId="0" applyNumberFormat="1" applyFont="1" applyFill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vertical="center"/>
    </xf>
    <xf numFmtId="4" fontId="24" fillId="0" borderId="0" xfId="0" applyNumberFormat="1" applyFont="1" applyFill="1" applyBorder="1" applyAlignment="1">
      <alignment horizontal="right" vertical="center"/>
    </xf>
    <xf numFmtId="165" fontId="33" fillId="0" borderId="0" xfId="0" applyFont="1" applyAlignment="1">
      <alignment vertical="center"/>
    </xf>
    <xf numFmtId="165" fontId="0" fillId="0" borderId="0" xfId="0" applyFont="1" applyAlignment="1">
      <alignment vertical="center"/>
    </xf>
    <xf numFmtId="43" fontId="33" fillId="0" borderId="0" xfId="1" applyFont="1" applyAlignment="1">
      <alignment vertical="center"/>
    </xf>
    <xf numFmtId="165" fontId="24" fillId="0" borderId="3" xfId="0" applyFont="1" applyFill="1" applyBorder="1" applyAlignment="1">
      <alignment horizontal="left"/>
    </xf>
    <xf numFmtId="165" fontId="24" fillId="0" borderId="3" xfId="0" applyFont="1" applyFill="1" applyBorder="1"/>
    <xf numFmtId="165" fontId="33" fillId="0" borderId="3" xfId="0" applyFont="1" applyBorder="1"/>
    <xf numFmtId="165" fontId="26" fillId="0" borderId="1" xfId="0" applyFont="1" applyFill="1" applyBorder="1"/>
    <xf numFmtId="165" fontId="32" fillId="13" borderId="0" xfId="0" applyFont="1" applyFill="1" applyBorder="1"/>
    <xf numFmtId="165" fontId="47" fillId="0" borderId="0" xfId="0" applyFont="1" applyBorder="1"/>
    <xf numFmtId="4" fontId="32" fillId="13" borderId="0" xfId="0" applyNumberFormat="1" applyFont="1" applyFill="1" applyBorder="1"/>
    <xf numFmtId="4" fontId="32" fillId="0" borderId="0" xfId="0" applyNumberFormat="1" applyFont="1" applyBorder="1"/>
    <xf numFmtId="165" fontId="32" fillId="12" borderId="0" xfId="0" applyFont="1" applyFill="1" applyBorder="1"/>
    <xf numFmtId="4" fontId="34" fillId="8" borderId="0" xfId="1" applyNumberFormat="1" applyFont="1" applyFill="1" applyBorder="1" applyAlignment="1">
      <alignment horizontal="right" vertical="center"/>
    </xf>
    <xf numFmtId="4" fontId="34" fillId="0" borderId="0" xfId="1" applyNumberFormat="1" applyFont="1" applyBorder="1" applyAlignment="1">
      <alignment horizontal="right" vertical="center"/>
    </xf>
    <xf numFmtId="4" fontId="25" fillId="0" borderId="0" xfId="1" applyNumberFormat="1" applyFont="1" applyBorder="1" applyAlignment="1">
      <alignment horizontal="right" vertical="center"/>
    </xf>
    <xf numFmtId="4" fontId="28" fillId="0" borderId="4" xfId="1" applyNumberFormat="1" applyFont="1" applyBorder="1" applyAlignment="1">
      <alignment horizontal="right" vertical="center"/>
    </xf>
    <xf numFmtId="4" fontId="24" fillId="14" borderId="0" xfId="0" applyNumberFormat="1" applyFont="1" applyFill="1" applyBorder="1" applyAlignment="1">
      <alignment horizontal="right"/>
    </xf>
    <xf numFmtId="165" fontId="33" fillId="14" borderId="0" xfId="0" applyFont="1" applyFill="1"/>
    <xf numFmtId="43" fontId="33" fillId="14" borderId="0" xfId="1" applyFont="1" applyFill="1"/>
    <xf numFmtId="165" fontId="42" fillId="13" borderId="1" xfId="0" applyFont="1" applyFill="1" applyBorder="1" applyAlignment="1">
      <alignment horizontal="center" vertical="center" wrapText="1"/>
    </xf>
    <xf numFmtId="165" fontId="42" fillId="13" borderId="4" xfId="0" applyFont="1" applyFill="1" applyBorder="1" applyAlignment="1">
      <alignment horizontal="center" vertical="center" wrapText="1"/>
    </xf>
    <xf numFmtId="165" fontId="35" fillId="0" borderId="0" xfId="0" applyFont="1" applyBorder="1"/>
    <xf numFmtId="165" fontId="57" fillId="0" borderId="0" xfId="0" applyFont="1" applyFill="1" applyBorder="1" applyAlignment="1">
      <alignment horizontal="left"/>
    </xf>
    <xf numFmtId="165" fontId="37" fillId="0" borderId="0" xfId="0" applyFont="1" applyFill="1" applyBorder="1" applyAlignment="1">
      <alignment horizontal="left"/>
    </xf>
    <xf numFmtId="165" fontId="33" fillId="0" borderId="0" xfId="0" applyFont="1" applyFill="1" applyBorder="1" applyAlignment="1">
      <alignment horizontal="left"/>
    </xf>
    <xf numFmtId="165" fontId="33" fillId="0" borderId="0" xfId="0" applyFont="1" applyFill="1" applyBorder="1"/>
    <xf numFmtId="165" fontId="0" fillId="0" borderId="0" xfId="0" applyFont="1"/>
    <xf numFmtId="49" fontId="42" fillId="13" borderId="5" xfId="0" applyNumberFormat="1" applyFont="1" applyFill="1" applyBorder="1" applyAlignment="1">
      <alignment horizontal="center"/>
    </xf>
    <xf numFmtId="165" fontId="42" fillId="13" borderId="5" xfId="0" applyFont="1" applyFill="1" applyBorder="1" applyAlignment="1">
      <alignment horizontal="left"/>
    </xf>
    <xf numFmtId="165" fontId="42" fillId="13" borderId="4" xfId="0" applyFont="1" applyFill="1" applyBorder="1" applyAlignment="1">
      <alignment horizontal="left"/>
    </xf>
    <xf numFmtId="4" fontId="42" fillId="13" borderId="4" xfId="0" applyNumberFormat="1" applyFont="1" applyFill="1" applyBorder="1" applyAlignment="1"/>
    <xf numFmtId="4" fontId="42" fillId="13" borderId="4" xfId="0" applyNumberFormat="1" applyFont="1" applyFill="1" applyBorder="1" applyAlignment="1">
      <alignment horizontal="right"/>
    </xf>
    <xf numFmtId="4" fontId="58" fillId="13" borderId="4" xfId="0" applyNumberFormat="1" applyFont="1" applyFill="1" applyBorder="1" applyAlignment="1"/>
    <xf numFmtId="49" fontId="42" fillId="2" borderId="0" xfId="0" applyNumberFormat="1" applyFont="1" applyFill="1" applyBorder="1" applyAlignment="1">
      <alignment horizontal="center"/>
    </xf>
    <xf numFmtId="49" fontId="42" fillId="10" borderId="0" xfId="0" applyNumberFormat="1" applyFont="1" applyFill="1" applyBorder="1" applyAlignment="1">
      <alignment horizontal="center"/>
    </xf>
    <xf numFmtId="165" fontId="42" fillId="10" borderId="0" xfId="0" applyFont="1" applyFill="1" applyBorder="1" applyAlignment="1">
      <alignment horizontal="left"/>
    </xf>
    <xf numFmtId="4" fontId="42" fillId="10" borderId="0" xfId="0" applyNumberFormat="1" applyFont="1" applyFill="1" applyBorder="1" applyAlignment="1"/>
    <xf numFmtId="4" fontId="42" fillId="10" borderId="0" xfId="0" applyNumberFormat="1" applyFont="1" applyFill="1" applyBorder="1" applyAlignment="1">
      <alignment horizontal="right"/>
    </xf>
    <xf numFmtId="165" fontId="47" fillId="3" borderId="3" xfId="0" applyFont="1" applyFill="1" applyBorder="1" applyAlignment="1">
      <alignment horizontal="center" vertical="center"/>
    </xf>
    <xf numFmtId="4" fontId="32" fillId="0" borderId="0" xfId="0" applyNumberFormat="1" applyFont="1" applyAlignment="1">
      <alignment horizontal="right"/>
    </xf>
    <xf numFmtId="165" fontId="37" fillId="0" borderId="5" xfId="0" applyFont="1" applyFill="1" applyBorder="1" applyAlignment="1">
      <alignment horizontal="left" vertical="center"/>
    </xf>
    <xf numFmtId="165" fontId="37" fillId="0" borderId="0" xfId="0" applyFont="1" applyFill="1" applyBorder="1" applyAlignment="1">
      <alignment horizontal="left" vertical="center"/>
    </xf>
    <xf numFmtId="165" fontId="37" fillId="0" borderId="4" xfId="0" applyFont="1" applyFill="1" applyBorder="1" applyAlignment="1">
      <alignment horizontal="left" vertical="center"/>
    </xf>
    <xf numFmtId="4" fontId="37" fillId="0" borderId="4" xfId="0" applyNumberFormat="1" applyFont="1" applyFill="1" applyBorder="1" applyAlignment="1">
      <alignment horizontal="right"/>
    </xf>
    <xf numFmtId="165" fontId="33" fillId="0" borderId="0" xfId="0" applyFont="1" applyFill="1" applyBorder="1" applyAlignment="1">
      <alignment vertical="center" wrapText="1"/>
    </xf>
    <xf numFmtId="4" fontId="37" fillId="0" borderId="5" xfId="0" applyNumberFormat="1" applyFont="1" applyFill="1" applyBorder="1" applyAlignment="1">
      <alignment horizontal="right"/>
    </xf>
    <xf numFmtId="4" fontId="33" fillId="0" borderId="5" xfId="0" applyNumberFormat="1" applyFont="1" applyFill="1" applyBorder="1" applyAlignment="1">
      <alignment horizontal="right"/>
    </xf>
    <xf numFmtId="4" fontId="33" fillId="0" borderId="4" xfId="0" applyNumberFormat="1" applyFont="1" applyFill="1" applyBorder="1" applyAlignment="1">
      <alignment horizontal="right"/>
    </xf>
    <xf numFmtId="4" fontId="33" fillId="0" borderId="2" xfId="0" applyNumberFormat="1" applyFont="1" applyFill="1" applyBorder="1" applyAlignment="1">
      <alignment horizontal="right"/>
    </xf>
    <xf numFmtId="4" fontId="37" fillId="0" borderId="4" xfId="0" applyNumberFormat="1" applyFont="1" applyFill="1" applyBorder="1"/>
    <xf numFmtId="165" fontId="33" fillId="0" borderId="4" xfId="0" applyFont="1" applyFill="1" applyBorder="1" applyAlignment="1">
      <alignment horizontal="left" vertical="center"/>
    </xf>
    <xf numFmtId="165" fontId="33" fillId="0" borderId="0" xfId="0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horizontal="right"/>
    </xf>
    <xf numFmtId="165" fontId="37" fillId="0" borderId="5" xfId="0" applyFont="1" applyFill="1" applyBorder="1" applyAlignment="1">
      <alignment horizontal="left"/>
    </xf>
    <xf numFmtId="165" fontId="37" fillId="0" borderId="4" xfId="0" applyFont="1" applyFill="1" applyBorder="1" applyAlignment="1">
      <alignment horizontal="left"/>
    </xf>
    <xf numFmtId="165" fontId="33" fillId="0" borderId="7" xfId="0" applyFont="1" applyFill="1" applyBorder="1" applyAlignment="1">
      <alignment vertical="center"/>
    </xf>
    <xf numFmtId="165" fontId="33" fillId="0" borderId="7" xfId="0" applyFont="1" applyFill="1" applyBorder="1" applyAlignment="1">
      <alignment horizontal="left"/>
    </xf>
    <xf numFmtId="165" fontId="0" fillId="0" borderId="0" xfId="0" applyFont="1" applyBorder="1"/>
    <xf numFmtId="165" fontId="37" fillId="0" borderId="4" xfId="0" applyFont="1" applyFill="1" applyBorder="1"/>
    <xf numFmtId="165" fontId="33" fillId="0" borderId="4" xfId="0" applyFont="1" applyFill="1" applyBorder="1" applyAlignment="1">
      <alignment horizontal="left"/>
    </xf>
    <xf numFmtId="165" fontId="37" fillId="0" borderId="7" xfId="0" applyFont="1" applyFill="1" applyBorder="1" applyAlignment="1">
      <alignment horizontal="left"/>
    </xf>
    <xf numFmtId="165" fontId="37" fillId="0" borderId="0" xfId="0" applyFont="1" applyFill="1" applyBorder="1" applyAlignment="1">
      <alignment horizontal="center"/>
    </xf>
    <xf numFmtId="4" fontId="33" fillId="0" borderId="2" xfId="0" applyNumberFormat="1" applyFont="1" applyFill="1" applyBorder="1" applyAlignment="1">
      <alignment horizontal="right" vertical="center"/>
    </xf>
    <xf numFmtId="4" fontId="33" fillId="0" borderId="8" xfId="0" applyNumberFormat="1" applyFont="1" applyFill="1" applyBorder="1" applyAlignment="1">
      <alignment horizontal="right"/>
    </xf>
    <xf numFmtId="165" fontId="37" fillId="0" borderId="0" xfId="0" applyFont="1" applyFill="1" applyBorder="1"/>
    <xf numFmtId="165" fontId="33" fillId="0" borderId="7" xfId="0" applyFont="1" applyFill="1" applyBorder="1"/>
    <xf numFmtId="165" fontId="37" fillId="0" borderId="5" xfId="0" applyFont="1" applyFill="1" applyBorder="1"/>
    <xf numFmtId="4" fontId="33" fillId="14" borderId="0" xfId="0" applyNumberFormat="1" applyFont="1" applyFill="1" applyBorder="1" applyAlignment="1">
      <alignment horizontal="right"/>
    </xf>
    <xf numFmtId="4" fontId="33" fillId="0" borderId="3" xfId="0" applyNumberFormat="1" applyFont="1" applyFill="1" applyBorder="1" applyAlignment="1">
      <alignment horizontal="right"/>
    </xf>
    <xf numFmtId="4" fontId="33" fillId="0" borderId="8" xfId="0" applyNumberFormat="1" applyFont="1" applyFill="1" applyBorder="1" applyAlignment="1">
      <alignment horizontal="right" vertical="center"/>
    </xf>
    <xf numFmtId="49" fontId="37" fillId="2" borderId="0" xfId="0" applyNumberFormat="1" applyFont="1" applyFill="1" applyBorder="1" applyAlignment="1">
      <alignment horizontal="center"/>
    </xf>
    <xf numFmtId="165" fontId="37" fillId="2" borderId="2" xfId="0" applyFont="1" applyFill="1" applyBorder="1" applyAlignment="1">
      <alignment horizontal="center" vertical="center" wrapText="1"/>
    </xf>
    <xf numFmtId="165" fontId="37" fillId="2" borderId="2" xfId="0" applyFont="1" applyFill="1" applyBorder="1" applyAlignment="1">
      <alignment horizontal="center" vertical="center"/>
    </xf>
    <xf numFmtId="165" fontId="37" fillId="2" borderId="2" xfId="0" applyFont="1" applyFill="1" applyBorder="1" applyAlignment="1">
      <alignment horizontal="center" wrapText="1"/>
    </xf>
    <xf numFmtId="49" fontId="33" fillId="3" borderId="3" xfId="0" applyNumberFormat="1" applyFont="1" applyFill="1" applyBorder="1" applyAlignment="1">
      <alignment horizontal="center" vertical="center"/>
    </xf>
    <xf numFmtId="165" fontId="33" fillId="3" borderId="3" xfId="0" applyFont="1" applyFill="1" applyBorder="1" applyAlignment="1">
      <alignment horizontal="center" vertical="center"/>
    </xf>
    <xf numFmtId="165" fontId="33" fillId="3" borderId="2" xfId="0" applyFont="1" applyFill="1" applyBorder="1" applyAlignment="1">
      <alignment horizontal="center" vertical="center"/>
    </xf>
    <xf numFmtId="4" fontId="37" fillId="2" borderId="6" xfId="0" applyNumberFormat="1" applyFont="1" applyFill="1" applyBorder="1" applyAlignment="1">
      <alignment horizontal="right"/>
    </xf>
    <xf numFmtId="4" fontId="37" fillId="2" borderId="6" xfId="0" applyNumberFormat="1" applyFont="1" applyFill="1" applyBorder="1" applyAlignment="1">
      <alignment horizontal="left"/>
    </xf>
    <xf numFmtId="165" fontId="37" fillId="2" borderId="6" xfId="0" applyFont="1" applyFill="1" applyBorder="1"/>
    <xf numFmtId="4" fontId="37" fillId="2" borderId="6" xfId="0" applyNumberFormat="1" applyFont="1" applyFill="1" applyBorder="1" applyAlignment="1">
      <alignment horizontal="center"/>
    </xf>
    <xf numFmtId="165" fontId="37" fillId="4" borderId="4" xfId="0" applyFont="1" applyFill="1" applyBorder="1" applyAlignment="1">
      <alignment horizontal="left"/>
    </xf>
    <xf numFmtId="165" fontId="37" fillId="4" borderId="4" xfId="0" applyFont="1" applyFill="1" applyBorder="1"/>
    <xf numFmtId="4" fontId="37" fillId="4" borderId="4" xfId="0" applyNumberFormat="1" applyFont="1" applyFill="1" applyBorder="1"/>
    <xf numFmtId="4" fontId="37" fillId="2" borderId="0" xfId="0" applyNumberFormat="1" applyFont="1" applyFill="1" applyBorder="1" applyAlignment="1">
      <alignment horizontal="right"/>
    </xf>
    <xf numFmtId="4" fontId="37" fillId="2" borderId="0" xfId="0" applyNumberFormat="1" applyFont="1" applyFill="1" applyBorder="1" applyAlignment="1">
      <alignment horizontal="left"/>
    </xf>
    <xf numFmtId="165" fontId="37" fillId="2" borderId="0" xfId="0" applyFont="1" applyFill="1" applyBorder="1"/>
    <xf numFmtId="4" fontId="37" fillId="2" borderId="0" xfId="0" applyNumberFormat="1" applyFont="1" applyFill="1" applyBorder="1" applyAlignment="1">
      <alignment horizontal="center"/>
    </xf>
    <xf numFmtId="165" fontId="37" fillId="5" borderId="4" xfId="0" applyFont="1" applyFill="1" applyBorder="1" applyAlignment="1">
      <alignment horizontal="left"/>
    </xf>
    <xf numFmtId="165" fontId="37" fillId="5" borderId="4" xfId="0" applyFont="1" applyFill="1" applyBorder="1"/>
    <xf numFmtId="4" fontId="0" fillId="0" borderId="0" xfId="0" applyNumberFormat="1" applyFont="1"/>
    <xf numFmtId="4" fontId="37" fillId="0" borderId="0" xfId="0" applyNumberFormat="1" applyFont="1" applyFill="1" applyBorder="1" applyAlignment="1">
      <alignment horizontal="left"/>
    </xf>
    <xf numFmtId="4" fontId="37" fillId="0" borderId="0" xfId="0" applyNumberFormat="1" applyFont="1" applyFill="1" applyBorder="1" applyAlignment="1">
      <alignment horizontal="center"/>
    </xf>
    <xf numFmtId="165" fontId="37" fillId="3" borderId="4" xfId="0" applyFont="1" applyFill="1" applyBorder="1"/>
    <xf numFmtId="4" fontId="37" fillId="6" borderId="4" xfId="0" applyNumberFormat="1" applyFont="1" applyFill="1" applyBorder="1"/>
    <xf numFmtId="4" fontId="33" fillId="0" borderId="0" xfId="0" applyNumberFormat="1" applyFont="1" applyFill="1" applyBorder="1" applyAlignment="1">
      <alignment horizontal="left"/>
    </xf>
    <xf numFmtId="4" fontId="33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/>
    <xf numFmtId="4" fontId="37" fillId="0" borderId="5" xfId="0" applyNumberFormat="1" applyFont="1" applyFill="1" applyBorder="1"/>
    <xf numFmtId="4" fontId="57" fillId="0" borderId="0" xfId="0" applyNumberFormat="1" applyFont="1" applyFill="1" applyBorder="1" applyAlignment="1">
      <alignment horizontal="right"/>
    </xf>
    <xf numFmtId="44" fontId="57" fillId="0" borderId="0" xfId="2" applyFont="1" applyFill="1" applyBorder="1" applyAlignment="1">
      <alignment horizontal="center"/>
    </xf>
    <xf numFmtId="165" fontId="60" fillId="0" borderId="0" xfId="0" applyFont="1" applyFill="1" applyBorder="1" applyAlignment="1">
      <alignment horizontal="center"/>
    </xf>
    <xf numFmtId="165" fontId="60" fillId="0" borderId="0" xfId="0" applyFont="1" applyFill="1" applyBorder="1" applyAlignment="1"/>
    <xf numFmtId="165" fontId="33" fillId="0" borderId="0" xfId="0" applyFont="1" applyFill="1" applyBorder="1" applyAlignment="1">
      <alignment horizontal="center"/>
    </xf>
    <xf numFmtId="165" fontId="57" fillId="0" borderId="2" xfId="0" applyFont="1" applyFill="1" applyBorder="1" applyAlignment="1">
      <alignment horizontal="left"/>
    </xf>
    <xf numFmtId="165" fontId="33" fillId="0" borderId="2" xfId="0" applyFont="1" applyFill="1" applyBorder="1" applyAlignment="1">
      <alignment horizontal="left"/>
    </xf>
    <xf numFmtId="165" fontId="33" fillId="0" borderId="0" xfId="0" applyFont="1" applyFill="1" applyBorder="1" applyAlignment="1">
      <alignment horizontal="right"/>
    </xf>
    <xf numFmtId="4" fontId="33" fillId="0" borderId="0" xfId="0" applyNumberFormat="1" applyFont="1" applyFill="1" applyBorder="1"/>
    <xf numFmtId="165" fontId="57" fillId="0" borderId="1" xfId="0" applyFont="1" applyFill="1" applyBorder="1" applyAlignment="1">
      <alignment horizontal="left"/>
    </xf>
    <xf numFmtId="4" fontId="37" fillId="0" borderId="6" xfId="0" applyNumberFormat="1" applyFont="1" applyFill="1" applyBorder="1" applyAlignment="1">
      <alignment horizontal="right"/>
    </xf>
    <xf numFmtId="165" fontId="33" fillId="0" borderId="0" xfId="0" applyFont="1" applyFill="1" applyBorder="1" applyAlignment="1">
      <alignment wrapText="1"/>
    </xf>
    <xf numFmtId="165" fontId="37" fillId="0" borderId="4" xfId="0" applyFont="1" applyFill="1" applyBorder="1" applyAlignment="1">
      <alignment wrapText="1"/>
    </xf>
    <xf numFmtId="165" fontId="37" fillId="0" borderId="5" xfId="0" applyFont="1" applyFill="1" applyBorder="1" applyAlignment="1">
      <alignment horizontal="left" wrapText="1"/>
    </xf>
    <xf numFmtId="165" fontId="33" fillId="0" borderId="4" xfId="0" applyFont="1" applyFill="1" applyBorder="1" applyAlignment="1">
      <alignment wrapText="1"/>
    </xf>
    <xf numFmtId="165" fontId="60" fillId="0" borderId="0" xfId="0" applyFont="1" applyFill="1" applyBorder="1" applyAlignment="1">
      <alignment horizontal="left"/>
    </xf>
    <xf numFmtId="165" fontId="37" fillId="0" borderId="2" xfId="0" applyFont="1" applyFill="1" applyBorder="1" applyAlignment="1">
      <alignment horizontal="left"/>
    </xf>
    <xf numFmtId="165" fontId="33" fillId="0" borderId="2" xfId="0" applyFont="1" applyFill="1" applyBorder="1" applyAlignment="1">
      <alignment horizontal="left" vertical="top"/>
    </xf>
    <xf numFmtId="165" fontId="33" fillId="0" borderId="8" xfId="0" applyFont="1" applyFill="1" applyBorder="1" applyAlignment="1">
      <alignment vertical="top" wrapText="1"/>
    </xf>
    <xf numFmtId="165" fontId="57" fillId="0" borderId="3" xfId="0" applyFont="1" applyFill="1" applyBorder="1" applyAlignment="1">
      <alignment horizontal="left"/>
    </xf>
    <xf numFmtId="165" fontId="37" fillId="0" borderId="3" xfId="0" applyFont="1" applyFill="1" applyBorder="1" applyAlignment="1">
      <alignment horizontal="left"/>
    </xf>
    <xf numFmtId="165" fontId="33" fillId="0" borderId="3" xfId="0" applyFont="1" applyFill="1" applyBorder="1" applyAlignment="1">
      <alignment horizontal="left"/>
    </xf>
    <xf numFmtId="165" fontId="33" fillId="0" borderId="3" xfId="0" applyFont="1" applyFill="1" applyBorder="1"/>
    <xf numFmtId="165" fontId="57" fillId="0" borderId="3" xfId="0" applyFont="1" applyFill="1" applyBorder="1"/>
    <xf numFmtId="164" fontId="57" fillId="0" borderId="3" xfId="1" applyNumberFormat="1" applyFont="1" applyFill="1" applyBorder="1" applyAlignment="1">
      <alignment horizontal="right"/>
    </xf>
    <xf numFmtId="4" fontId="57" fillId="0" borderId="3" xfId="0" applyNumberFormat="1" applyFont="1" applyFill="1" applyBorder="1" applyAlignment="1">
      <alignment horizontal="right"/>
    </xf>
    <xf numFmtId="165" fontId="60" fillId="0" borderId="3" xfId="0" applyFont="1" applyFill="1" applyBorder="1" applyAlignment="1">
      <alignment horizontal="left"/>
    </xf>
    <xf numFmtId="165" fontId="37" fillId="0" borderId="3" xfId="0" applyFont="1" applyFill="1" applyBorder="1"/>
    <xf numFmtId="4" fontId="37" fillId="0" borderId="3" xfId="0" applyNumberFormat="1" applyFont="1" applyFill="1" applyBorder="1"/>
    <xf numFmtId="165" fontId="60" fillId="0" borderId="1" xfId="0" applyFont="1" applyFill="1" applyBorder="1"/>
    <xf numFmtId="164" fontId="60" fillId="0" borderId="1" xfId="1" applyNumberFormat="1" applyFont="1" applyFill="1" applyBorder="1" applyAlignment="1">
      <alignment horizontal="right"/>
    </xf>
    <xf numFmtId="4" fontId="60" fillId="0" borderId="1" xfId="0" applyNumberFormat="1" applyFont="1" applyFill="1" applyBorder="1" applyAlignment="1">
      <alignment horizontal="right"/>
    </xf>
    <xf numFmtId="165" fontId="33" fillId="0" borderId="1" xfId="0" applyFont="1" applyFill="1" applyBorder="1" applyAlignment="1">
      <alignment horizontal="right"/>
    </xf>
    <xf numFmtId="165" fontId="37" fillId="0" borderId="1" xfId="0" applyFont="1" applyFill="1" applyBorder="1"/>
    <xf numFmtId="4" fontId="37" fillId="0" borderId="1" xfId="0" applyNumberFormat="1" applyFont="1" applyFill="1" applyBorder="1"/>
    <xf numFmtId="165" fontId="60" fillId="0" borderId="0" xfId="0" applyFont="1" applyFill="1" applyBorder="1"/>
    <xf numFmtId="164" fontId="60" fillId="0" borderId="0" xfId="1" applyNumberFormat="1" applyFont="1" applyFill="1" applyBorder="1" applyAlignment="1">
      <alignment horizontal="right"/>
    </xf>
    <xf numFmtId="4" fontId="60" fillId="0" borderId="0" xfId="0" applyNumberFormat="1" applyFont="1" applyFill="1" applyBorder="1" applyAlignment="1">
      <alignment horizontal="right"/>
    </xf>
    <xf numFmtId="165" fontId="57" fillId="2" borderId="0" xfId="0" applyFont="1" applyFill="1" applyBorder="1"/>
    <xf numFmtId="4" fontId="37" fillId="5" borderId="4" xfId="0" applyNumberFormat="1" applyFont="1" applyFill="1" applyBorder="1"/>
    <xf numFmtId="165" fontId="57" fillId="0" borderId="0" xfId="0" applyFont="1" applyFill="1" applyBorder="1"/>
    <xf numFmtId="4" fontId="57" fillId="14" borderId="0" xfId="0" applyNumberFormat="1" applyFont="1" applyFill="1" applyBorder="1" applyAlignment="1">
      <alignment horizontal="right"/>
    </xf>
    <xf numFmtId="165" fontId="37" fillId="14" borderId="0" xfId="0" applyFont="1" applyFill="1" applyBorder="1" applyAlignment="1">
      <alignment horizontal="left"/>
    </xf>
    <xf numFmtId="165" fontId="37" fillId="14" borderId="4" xfId="0" applyFont="1" applyFill="1" applyBorder="1" applyAlignment="1">
      <alignment horizontal="left"/>
    </xf>
    <xf numFmtId="165" fontId="37" fillId="14" borderId="4" xfId="0" applyFont="1" applyFill="1" applyBorder="1"/>
    <xf numFmtId="4" fontId="37" fillId="14" borderId="4" xfId="0" applyNumberFormat="1" applyFont="1" applyFill="1" applyBorder="1" applyAlignment="1">
      <alignment horizontal="right"/>
    </xf>
    <xf numFmtId="165" fontId="0" fillId="14" borderId="0" xfId="0" applyFont="1" applyFill="1"/>
    <xf numFmtId="165" fontId="33" fillId="14" borderId="7" xfId="0" applyFont="1" applyFill="1" applyBorder="1" applyAlignment="1">
      <alignment horizontal="left"/>
    </xf>
    <xf numFmtId="165" fontId="33" fillId="14" borderId="7" xfId="0" applyFont="1" applyFill="1" applyBorder="1"/>
    <xf numFmtId="4" fontId="33" fillId="14" borderId="5" xfId="0" applyNumberFormat="1" applyFont="1" applyFill="1" applyBorder="1" applyAlignment="1">
      <alignment horizontal="right"/>
    </xf>
    <xf numFmtId="4" fontId="33" fillId="14" borderId="7" xfId="0" applyNumberFormat="1" applyFont="1" applyFill="1" applyBorder="1" applyAlignment="1">
      <alignment horizontal="right"/>
    </xf>
    <xf numFmtId="4" fontId="33" fillId="0" borderId="7" xfId="0" applyNumberFormat="1" applyFont="1" applyFill="1" applyBorder="1"/>
    <xf numFmtId="4" fontId="57" fillId="2" borderId="0" xfId="0" applyNumberFormat="1" applyFont="1" applyFill="1" applyBorder="1" applyAlignment="1">
      <alignment horizontal="right"/>
    </xf>
    <xf numFmtId="165" fontId="37" fillId="2" borderId="5" xfId="0" applyFont="1" applyFill="1" applyBorder="1" applyAlignment="1">
      <alignment horizontal="left"/>
    </xf>
    <xf numFmtId="4" fontId="37" fillId="2" borderId="5" xfId="0" applyNumberFormat="1" applyFont="1" applyFill="1" applyBorder="1"/>
    <xf numFmtId="165" fontId="37" fillId="0" borderId="7" xfId="0" applyFont="1" applyFill="1" applyBorder="1"/>
    <xf numFmtId="165" fontId="33" fillId="0" borderId="7" xfId="0" applyFont="1" applyFill="1" applyBorder="1" applyAlignment="1">
      <alignment vertical="center" wrapText="1"/>
    </xf>
    <xf numFmtId="4" fontId="33" fillId="0" borderId="5" xfId="0" applyNumberFormat="1" applyFont="1" applyFill="1" applyBorder="1" applyAlignment="1">
      <alignment vertical="center"/>
    </xf>
    <xf numFmtId="4" fontId="33" fillId="0" borderId="7" xfId="0" applyNumberFormat="1" applyFont="1" applyFill="1" applyBorder="1" applyAlignment="1">
      <alignment vertical="center"/>
    </xf>
    <xf numFmtId="165" fontId="33" fillId="0" borderId="7" xfId="0" applyFont="1" applyFill="1" applyBorder="1" applyAlignment="1">
      <alignment wrapText="1"/>
    </xf>
    <xf numFmtId="4" fontId="33" fillId="0" borderId="5" xfId="0" applyNumberFormat="1" applyFont="1" applyFill="1" applyBorder="1"/>
    <xf numFmtId="4" fontId="33" fillId="0" borderId="4" xfId="0" applyNumberFormat="1" applyFont="1" applyFill="1" applyBorder="1"/>
    <xf numFmtId="165" fontId="59" fillId="0" borderId="4" xfId="0" applyFont="1" applyFill="1" applyBorder="1" applyAlignment="1">
      <alignment wrapText="1"/>
    </xf>
    <xf numFmtId="165" fontId="37" fillId="0" borderId="5" xfId="0" applyFont="1" applyFill="1" applyBorder="1" applyAlignment="1">
      <alignment wrapText="1"/>
    </xf>
    <xf numFmtId="165" fontId="59" fillId="0" borderId="5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right" vertical="center"/>
    </xf>
    <xf numFmtId="4" fontId="57" fillId="0" borderId="1" xfId="0" applyNumberFormat="1" applyFont="1" applyFill="1" applyBorder="1" applyAlignment="1">
      <alignment horizontal="right"/>
    </xf>
    <xf numFmtId="165" fontId="33" fillId="0" borderId="1" xfId="0" applyFont="1" applyFill="1" applyBorder="1" applyAlignment="1">
      <alignment horizontal="left"/>
    </xf>
    <xf numFmtId="4" fontId="33" fillId="0" borderId="1" xfId="0" applyNumberFormat="1" applyFont="1" applyFill="1" applyBorder="1" applyAlignment="1">
      <alignment horizontal="right"/>
    </xf>
    <xf numFmtId="4" fontId="33" fillId="0" borderId="1" xfId="0" applyNumberFormat="1" applyFont="1" applyFill="1" applyBorder="1"/>
    <xf numFmtId="4" fontId="57" fillId="0" borderId="0" xfId="0" applyNumberFormat="1" applyFont="1" applyFill="1" applyBorder="1" applyAlignment="1">
      <alignment horizontal="center"/>
    </xf>
    <xf numFmtId="164" fontId="57" fillId="0" borderId="0" xfId="1" applyNumberFormat="1" applyFont="1" applyFill="1" applyBorder="1" applyAlignment="1">
      <alignment horizontal="right"/>
    </xf>
    <xf numFmtId="165" fontId="41" fillId="0" borderId="2" xfId="0" applyFont="1" applyFill="1" applyBorder="1"/>
    <xf numFmtId="165" fontId="41" fillId="0" borderId="2" xfId="0" applyFont="1" applyFill="1" applyBorder="1" applyAlignment="1">
      <alignment horizontal="center"/>
    </xf>
    <xf numFmtId="165" fontId="42" fillId="0" borderId="2" xfId="0" applyFont="1" applyFill="1" applyBorder="1" applyAlignment="1">
      <alignment horizontal="center"/>
    </xf>
    <xf numFmtId="165" fontId="42" fillId="0" borderId="2" xfId="0" applyFont="1" applyFill="1" applyBorder="1"/>
    <xf numFmtId="165" fontId="42" fillId="13" borderId="0" xfId="0" applyFont="1" applyFill="1" applyAlignment="1">
      <alignment horizontal="center" vertical="center"/>
    </xf>
    <xf numFmtId="165" fontId="42" fillId="13" borderId="4" xfId="0" quotePrefix="1" applyFont="1" applyFill="1" applyBorder="1" applyAlignment="1">
      <alignment horizontal="center" vertical="center"/>
    </xf>
    <xf numFmtId="165" fontId="42" fillId="13" borderId="4" xfId="0" applyFont="1" applyFill="1" applyBorder="1" applyAlignment="1">
      <alignment horizontal="center" vertical="center"/>
    </xf>
    <xf numFmtId="165" fontId="58" fillId="13" borderId="4" xfId="0" applyFont="1" applyFill="1" applyBorder="1" applyAlignment="1">
      <alignment horizontal="center" vertical="center" wrapText="1"/>
    </xf>
    <xf numFmtId="165" fontId="47" fillId="0" borderId="8" xfId="0" applyFont="1" applyFill="1" applyBorder="1" applyAlignment="1">
      <alignment horizontal="center"/>
    </xf>
    <xf numFmtId="49" fontId="47" fillId="3" borderId="2" xfId="0" applyNumberFormat="1" applyFont="1" applyFill="1" applyBorder="1" applyAlignment="1">
      <alignment horizontal="center"/>
    </xf>
    <xf numFmtId="165" fontId="47" fillId="0" borderId="2" xfId="0" applyFont="1" applyBorder="1" applyAlignment="1">
      <alignment horizontal="center"/>
    </xf>
    <xf numFmtId="165" fontId="47" fillId="0" borderId="8" xfId="0" applyFont="1" applyBorder="1" applyAlignment="1">
      <alignment horizontal="center"/>
    </xf>
    <xf numFmtId="4" fontId="42" fillId="0" borderId="6" xfId="0" applyNumberFormat="1" applyFont="1" applyFill="1" applyBorder="1" applyAlignment="1"/>
    <xf numFmtId="4" fontId="42" fillId="0" borderId="6" xfId="0" applyNumberFormat="1" applyFont="1" applyFill="1" applyBorder="1" applyAlignment="1">
      <alignment horizontal="right"/>
    </xf>
    <xf numFmtId="4" fontId="42" fillId="13" borderId="5" xfId="0" applyNumberFormat="1" applyFont="1" applyFill="1" applyBorder="1" applyAlignment="1"/>
    <xf numFmtId="4" fontId="42" fillId="13" borderId="5" xfId="0" applyNumberFormat="1" applyFont="1" applyFill="1" applyBorder="1" applyAlignment="1">
      <alignment horizontal="right"/>
    </xf>
    <xf numFmtId="49" fontId="42" fillId="13" borderId="0" xfId="0" applyNumberFormat="1" applyFont="1" applyFill="1" applyBorder="1" applyAlignment="1">
      <alignment horizontal="center"/>
    </xf>
    <xf numFmtId="165" fontId="42" fillId="13" borderId="0" xfId="0" applyFont="1" applyFill="1" applyBorder="1" applyAlignment="1">
      <alignment horizontal="left"/>
    </xf>
    <xf numFmtId="165" fontId="42" fillId="13" borderId="4" xfId="0" applyFont="1" applyFill="1" applyBorder="1" applyAlignment="1">
      <alignment horizontal="center"/>
    </xf>
    <xf numFmtId="49" fontId="42" fillId="12" borderId="5" xfId="0" applyNumberFormat="1" applyFont="1" applyFill="1" applyBorder="1" applyAlignment="1">
      <alignment horizontal="center"/>
    </xf>
    <xf numFmtId="165" fontId="42" fillId="12" borderId="5" xfId="0" applyFont="1" applyFill="1" applyBorder="1" applyAlignment="1">
      <alignment horizontal="left"/>
    </xf>
    <xf numFmtId="49" fontId="42" fillId="12" borderId="5" xfId="0" applyNumberFormat="1" applyFont="1" applyFill="1" applyBorder="1" applyAlignment="1">
      <alignment horizontal="left"/>
    </xf>
    <xf numFmtId="4" fontId="42" fillId="12" borderId="5" xfId="0" applyNumberFormat="1" applyFont="1" applyFill="1" applyBorder="1" applyAlignment="1"/>
    <xf numFmtId="4" fontId="42" fillId="12" borderId="5" xfId="0" applyNumberFormat="1" applyFont="1" applyFill="1" applyBorder="1" applyAlignment="1">
      <alignment horizontal="right"/>
    </xf>
    <xf numFmtId="4" fontId="58" fillId="12" borderId="5" xfId="0" applyNumberFormat="1" applyFont="1" applyFill="1" applyBorder="1" applyAlignment="1"/>
    <xf numFmtId="49" fontId="42" fillId="0" borderId="0" xfId="0" applyNumberFormat="1" applyFont="1" applyFill="1" applyBorder="1" applyAlignment="1">
      <alignment horizontal="center"/>
    </xf>
    <xf numFmtId="165" fontId="42" fillId="0" borderId="0" xfId="0" applyFont="1" applyFill="1" applyBorder="1" applyAlignment="1">
      <alignment horizontal="left"/>
    </xf>
    <xf numFmtId="165" fontId="42" fillId="0" borderId="0" xfId="0" applyFont="1" applyFill="1" applyBorder="1" applyAlignment="1">
      <alignment horizontal="center"/>
    </xf>
    <xf numFmtId="165" fontId="42" fillId="0" borderId="4" xfId="0" applyFont="1" applyFill="1" applyBorder="1" applyAlignment="1">
      <alignment horizontal="left"/>
    </xf>
    <xf numFmtId="165" fontId="41" fillId="3" borderId="4" xfId="0" applyFont="1" applyFill="1" applyBorder="1" applyAlignment="1">
      <alignment horizontal="left"/>
    </xf>
    <xf numFmtId="165" fontId="42" fillId="3" borderId="4" xfId="0" applyFont="1" applyFill="1" applyBorder="1" applyAlignment="1">
      <alignment horizontal="left"/>
    </xf>
    <xf numFmtId="4" fontId="42" fillId="0" borderId="5" xfId="0" applyNumberFormat="1" applyFont="1" applyFill="1" applyBorder="1" applyAlignment="1"/>
    <xf numFmtId="4" fontId="42" fillId="0" borderId="5" xfId="0" applyNumberFormat="1" applyFont="1" applyFill="1" applyBorder="1" applyAlignment="1">
      <alignment horizontal="right"/>
    </xf>
    <xf numFmtId="4" fontId="58" fillId="0" borderId="5" xfId="0" applyNumberFormat="1" applyFont="1" applyFill="1" applyBorder="1" applyAlignment="1"/>
    <xf numFmtId="165" fontId="41" fillId="0" borderId="0" xfId="0" applyFont="1" applyFill="1" applyBorder="1" applyAlignment="1">
      <alignment horizontal="left"/>
    </xf>
    <xf numFmtId="4" fontId="41" fillId="0" borderId="5" xfId="0" applyNumberFormat="1" applyFont="1" applyFill="1" applyBorder="1" applyAlignment="1">
      <alignment horizontal="right"/>
    </xf>
    <xf numFmtId="4" fontId="41" fillId="0" borderId="0" xfId="0" applyNumberFormat="1" applyFont="1" applyFill="1" applyBorder="1" applyAlignment="1">
      <alignment horizontal="right"/>
    </xf>
    <xf numFmtId="4" fontId="47" fillId="0" borderId="7" xfId="0" applyNumberFormat="1" applyFont="1" applyFill="1" applyBorder="1" applyAlignment="1">
      <alignment horizontal="right"/>
    </xf>
    <xf numFmtId="165" fontId="41" fillId="0" borderId="4" xfId="0" applyFont="1" applyFill="1" applyBorder="1" applyAlignment="1">
      <alignment horizontal="left"/>
    </xf>
    <xf numFmtId="4" fontId="42" fillId="0" borderId="4" xfId="0" applyNumberFormat="1" applyFont="1" applyFill="1" applyBorder="1" applyAlignment="1"/>
    <xf numFmtId="4" fontId="42" fillId="0" borderId="4" xfId="0" applyNumberFormat="1" applyFont="1" applyFill="1" applyBorder="1" applyAlignment="1">
      <alignment horizontal="right"/>
    </xf>
    <xf numFmtId="165" fontId="42" fillId="0" borderId="7" xfId="0" applyFont="1" applyFill="1" applyBorder="1" applyAlignment="1">
      <alignment horizontal="left"/>
    </xf>
    <xf numFmtId="49" fontId="42" fillId="0" borderId="0" xfId="0" applyNumberFormat="1" applyFont="1" applyFill="1" applyAlignment="1">
      <alignment horizontal="center"/>
    </xf>
    <xf numFmtId="165" fontId="41" fillId="0" borderId="0" xfId="0" applyFont="1" applyFill="1" applyAlignment="1">
      <alignment horizontal="left"/>
    </xf>
    <xf numFmtId="49" fontId="41" fillId="0" borderId="0" xfId="0" applyNumberFormat="1" applyFont="1" applyFill="1" applyAlignment="1">
      <alignment horizontal="center"/>
    </xf>
    <xf numFmtId="165" fontId="42" fillId="0" borderId="4" xfId="0" applyFont="1" applyFill="1" applyBorder="1" applyAlignment="1">
      <alignment horizontal="center"/>
    </xf>
    <xf numFmtId="165" fontId="41" fillId="0" borderId="4" xfId="0" applyFont="1" applyFill="1" applyBorder="1" applyAlignment="1">
      <alignment horizontal="center"/>
    </xf>
    <xf numFmtId="49" fontId="42" fillId="0" borderId="4" xfId="0" applyNumberFormat="1" applyFont="1" applyFill="1" applyBorder="1" applyAlignment="1">
      <alignment horizontal="left"/>
    </xf>
    <xf numFmtId="43" fontId="41" fillId="0" borderId="0" xfId="1" applyFont="1" applyFill="1" applyBorder="1" applyAlignment="1">
      <alignment horizontal="right" vertical="justify"/>
    </xf>
    <xf numFmtId="43" fontId="41" fillId="0" borderId="4" xfId="1" applyFont="1" applyFill="1" applyBorder="1" applyAlignment="1">
      <alignment horizontal="right" vertical="justify"/>
    </xf>
    <xf numFmtId="43" fontId="47" fillId="0" borderId="0" xfId="1" applyFont="1" applyFill="1" applyBorder="1" applyAlignment="1">
      <alignment horizontal="right" vertical="justify"/>
    </xf>
    <xf numFmtId="165" fontId="41" fillId="0" borderId="0" xfId="0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/>
    </xf>
    <xf numFmtId="49" fontId="41" fillId="0" borderId="4" xfId="0" applyNumberFormat="1" applyFont="1" applyFill="1" applyBorder="1" applyAlignment="1">
      <alignment horizontal="center"/>
    </xf>
    <xf numFmtId="4" fontId="41" fillId="0" borderId="4" xfId="0" applyNumberFormat="1" applyFont="1" applyFill="1" applyBorder="1" applyAlignment="1">
      <alignment horizontal="right" vertical="center"/>
    </xf>
    <xf numFmtId="4" fontId="47" fillId="0" borderId="4" xfId="0" applyNumberFormat="1" applyFont="1" applyFill="1" applyBorder="1" applyAlignment="1">
      <alignment horizontal="right" vertical="center"/>
    </xf>
    <xf numFmtId="165" fontId="41" fillId="0" borderId="7" xfId="0" applyFont="1" applyFill="1" applyBorder="1" applyAlignment="1">
      <alignment horizontal="left"/>
    </xf>
    <xf numFmtId="4" fontId="47" fillId="0" borderId="0" xfId="0" applyNumberFormat="1" applyFont="1" applyFill="1" applyBorder="1" applyAlignment="1">
      <alignment horizontal="right"/>
    </xf>
    <xf numFmtId="49" fontId="41" fillId="0" borderId="7" xfId="0" applyNumberFormat="1" applyFont="1" applyFill="1" applyBorder="1" applyAlignment="1">
      <alignment horizontal="center"/>
    </xf>
    <xf numFmtId="165" fontId="42" fillId="13" borderId="5" xfId="0" applyFont="1" applyFill="1" applyBorder="1" applyAlignment="1">
      <alignment horizontal="center"/>
    </xf>
    <xf numFmtId="4" fontId="42" fillId="13" borderId="0" xfId="0" applyNumberFormat="1" applyFont="1" applyFill="1" applyBorder="1" applyAlignment="1">
      <alignment horizontal="right"/>
    </xf>
    <xf numFmtId="4" fontId="58" fillId="12" borderId="5" xfId="0" applyNumberFormat="1" applyFont="1" applyFill="1" applyBorder="1" applyAlignment="1">
      <alignment horizontal="right"/>
    </xf>
    <xf numFmtId="49" fontId="42" fillId="0" borderId="4" xfId="0" applyNumberFormat="1" applyFont="1" applyFill="1" applyBorder="1" applyAlignment="1">
      <alignment horizontal="center"/>
    </xf>
    <xf numFmtId="165" fontId="42" fillId="0" borderId="0" xfId="0" applyFont="1" applyFill="1" applyAlignment="1">
      <alignment horizontal="left"/>
    </xf>
    <xf numFmtId="4" fontId="58" fillId="0" borderId="5" xfId="0" applyNumberFormat="1" applyFont="1" applyFill="1" applyBorder="1" applyAlignment="1">
      <alignment horizontal="right"/>
    </xf>
    <xf numFmtId="165" fontId="41" fillId="0" borderId="5" xfId="0" applyFont="1" applyFill="1" applyBorder="1" applyAlignment="1">
      <alignment horizontal="center"/>
    </xf>
    <xf numFmtId="165" fontId="41" fillId="0" borderId="5" xfId="0" applyFont="1" applyFill="1" applyBorder="1" applyAlignment="1">
      <alignment horizontal="left"/>
    </xf>
    <xf numFmtId="4" fontId="58" fillId="13" borderId="5" xfId="0" applyNumberFormat="1" applyFont="1" applyFill="1" applyBorder="1" applyAlignment="1"/>
    <xf numFmtId="49" fontId="41" fillId="2" borderId="0" xfId="0" applyNumberFormat="1" applyFont="1" applyFill="1" applyBorder="1" applyAlignment="1">
      <alignment horizontal="center"/>
    </xf>
    <xf numFmtId="49" fontId="41" fillId="10" borderId="0" xfId="0" applyNumberFormat="1" applyFont="1" applyFill="1" applyBorder="1" applyAlignment="1">
      <alignment horizontal="center"/>
    </xf>
    <xf numFmtId="165" fontId="41" fillId="10" borderId="0" xfId="0" applyFont="1" applyFill="1" applyBorder="1" applyAlignment="1">
      <alignment horizontal="left"/>
    </xf>
    <xf numFmtId="165" fontId="41" fillId="10" borderId="7" xfId="0" applyFont="1" applyFill="1" applyBorder="1" applyAlignment="1">
      <alignment horizontal="left"/>
    </xf>
    <xf numFmtId="4" fontId="41" fillId="10" borderId="7" xfId="0" applyNumberFormat="1" applyFont="1" applyFill="1" applyBorder="1" applyAlignment="1"/>
    <xf numFmtId="4" fontId="41" fillId="10" borderId="7" xfId="0" applyNumberFormat="1" applyFont="1" applyFill="1" applyBorder="1" applyAlignment="1">
      <alignment horizontal="right"/>
    </xf>
    <xf numFmtId="4" fontId="41" fillId="10" borderId="5" xfId="0" applyNumberFormat="1" applyFont="1" applyFill="1" applyBorder="1" applyAlignment="1"/>
    <xf numFmtId="4" fontId="41" fillId="10" borderId="5" xfId="0" applyNumberFormat="1" applyFont="1" applyFill="1" applyBorder="1" applyAlignment="1">
      <alignment horizontal="right"/>
    </xf>
    <xf numFmtId="4" fontId="47" fillId="10" borderId="5" xfId="0" applyNumberFormat="1" applyFont="1" applyFill="1" applyBorder="1" applyAlignment="1"/>
    <xf numFmtId="165" fontId="42" fillId="10" borderId="4" xfId="0" applyFont="1" applyFill="1" applyBorder="1" applyAlignment="1">
      <alignment horizontal="left"/>
    </xf>
    <xf numFmtId="4" fontId="42" fillId="10" borderId="4" xfId="0" applyNumberFormat="1" applyFont="1" applyFill="1" applyBorder="1" applyAlignment="1"/>
    <xf numFmtId="4" fontId="42" fillId="10" borderId="4" xfId="0" applyNumberFormat="1" applyFont="1" applyFill="1" applyBorder="1" applyAlignment="1">
      <alignment horizontal="right"/>
    </xf>
    <xf numFmtId="4" fontId="58" fillId="10" borderId="4" xfId="0" applyNumberFormat="1" applyFont="1" applyFill="1" applyBorder="1" applyAlignment="1"/>
    <xf numFmtId="165" fontId="42" fillId="10" borderId="7" xfId="0" applyFont="1" applyFill="1" applyBorder="1" applyAlignment="1">
      <alignment horizontal="left"/>
    </xf>
    <xf numFmtId="4" fontId="41" fillId="10" borderId="4" xfId="0" applyNumberFormat="1" applyFont="1" applyFill="1" applyBorder="1" applyAlignment="1"/>
    <xf numFmtId="4" fontId="41" fillId="10" borderId="4" xfId="0" applyNumberFormat="1" applyFont="1" applyFill="1" applyBorder="1" applyAlignment="1">
      <alignment horizontal="right"/>
    </xf>
    <xf numFmtId="4" fontId="47" fillId="10" borderId="4" xfId="0" applyNumberFormat="1" applyFont="1" applyFill="1" applyBorder="1" applyAlignment="1"/>
    <xf numFmtId="4" fontId="58" fillId="13" borderId="4" xfId="0" applyNumberFormat="1" applyFont="1" applyFill="1" applyBorder="1" applyAlignment="1">
      <alignment horizontal="right"/>
    </xf>
    <xf numFmtId="165" fontId="42" fillId="0" borderId="5" xfId="0" applyFont="1" applyFill="1" applyBorder="1" applyAlignment="1">
      <alignment horizontal="center"/>
    </xf>
    <xf numFmtId="49" fontId="42" fillId="0" borderId="5" xfId="0" applyNumberFormat="1" applyFont="1" applyFill="1" applyBorder="1" applyAlignment="1">
      <alignment horizontal="left"/>
    </xf>
    <xf numFmtId="49" fontId="42" fillId="0" borderId="2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left" vertical="top"/>
    </xf>
    <xf numFmtId="49" fontId="41" fillId="0" borderId="0" xfId="0" applyNumberFormat="1" applyFont="1" applyFill="1" applyBorder="1" applyAlignment="1">
      <alignment horizontal="left" wrapText="1"/>
    </xf>
    <xf numFmtId="4" fontId="58" fillId="0" borderId="4" xfId="0" applyNumberFormat="1" applyFont="1" applyFill="1" applyBorder="1" applyAlignment="1">
      <alignment horizontal="right"/>
    </xf>
    <xf numFmtId="49" fontId="41" fillId="0" borderId="0" xfId="0" applyNumberFormat="1" applyFont="1" applyFill="1" applyBorder="1" applyAlignment="1">
      <alignment horizontal="center" vertical="center"/>
    </xf>
    <xf numFmtId="165" fontId="41" fillId="0" borderId="0" xfId="0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/>
    </xf>
    <xf numFmtId="165" fontId="42" fillId="0" borderId="2" xfId="0" applyFont="1" applyFill="1" applyBorder="1" applyAlignment="1">
      <alignment horizontal="left"/>
    </xf>
    <xf numFmtId="49" fontId="41" fillId="0" borderId="2" xfId="0" applyNumberFormat="1" applyFont="1" applyFill="1" applyBorder="1" applyAlignment="1">
      <alignment horizontal="left" vertical="top"/>
    </xf>
    <xf numFmtId="49" fontId="41" fillId="0" borderId="2" xfId="0" applyNumberFormat="1" applyFont="1" applyFill="1" applyBorder="1" applyAlignment="1">
      <alignment horizontal="left" wrapText="1"/>
    </xf>
    <xf numFmtId="4" fontId="41" fillId="0" borderId="2" xfId="0" applyNumberFormat="1" applyFont="1" applyFill="1" applyBorder="1" applyAlignment="1">
      <alignment horizontal="right"/>
    </xf>
    <xf numFmtId="4" fontId="47" fillId="0" borderId="2" xfId="0" applyNumberFormat="1" applyFont="1" applyFill="1" applyBorder="1" applyAlignment="1">
      <alignment horizontal="right"/>
    </xf>
    <xf numFmtId="49" fontId="33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right"/>
    </xf>
    <xf numFmtId="49" fontId="37" fillId="0" borderId="0" xfId="0" applyNumberFormat="1" applyFont="1" applyFill="1" applyBorder="1" applyAlignment="1">
      <alignment horizontal="right"/>
    </xf>
    <xf numFmtId="165" fontId="33" fillId="0" borderId="0" xfId="0" applyFont="1" applyFill="1" applyBorder="1" applyAlignment="1">
      <alignment horizontal="center" vertical="top" wrapText="1"/>
    </xf>
    <xf numFmtId="165" fontId="33" fillId="0" borderId="0" xfId="0" applyFont="1" applyFill="1" applyAlignment="1">
      <alignment horizontal="left"/>
    </xf>
    <xf numFmtId="49" fontId="33" fillId="0" borderId="0" xfId="0" applyNumberFormat="1" applyFont="1" applyFill="1" applyAlignment="1">
      <alignment horizontal="center"/>
    </xf>
    <xf numFmtId="165" fontId="33" fillId="0" borderId="0" xfId="0" applyFont="1" applyFill="1" applyAlignment="1">
      <alignment horizontal="center"/>
    </xf>
    <xf numFmtId="165" fontId="32" fillId="0" borderId="0" xfId="0" applyFont="1" applyFill="1" applyAlignment="1">
      <alignment horizontal="left"/>
    </xf>
    <xf numFmtId="49" fontId="32" fillId="0" borderId="0" xfId="0" applyNumberFormat="1" applyFont="1" applyFill="1" applyAlignment="1">
      <alignment horizontal="center"/>
    </xf>
    <xf numFmtId="165" fontId="32" fillId="0" borderId="0" xfId="0" applyFont="1" applyFill="1" applyAlignment="1">
      <alignment horizontal="center"/>
    </xf>
    <xf numFmtId="4" fontId="36" fillId="0" borderId="5" xfId="1" applyNumberFormat="1" applyFont="1" applyFill="1" applyBorder="1" applyAlignment="1">
      <alignment horizontal="right"/>
    </xf>
    <xf numFmtId="4" fontId="38" fillId="3" borderId="5" xfId="1" applyNumberFormat="1" applyFont="1" applyFill="1" applyBorder="1" applyAlignment="1">
      <alignment horizontal="right"/>
    </xf>
    <xf numFmtId="165" fontId="50" fillId="0" borderId="0" xfId="0" applyFont="1" applyFill="1" applyBorder="1"/>
    <xf numFmtId="4" fontId="34" fillId="9" borderId="5" xfId="1" applyNumberFormat="1" applyFont="1" applyFill="1" applyBorder="1" applyAlignment="1">
      <alignment horizontal="right"/>
    </xf>
    <xf numFmtId="4" fontId="28" fillId="14" borderId="4" xfId="1" applyNumberFormat="1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4" fontId="38" fillId="3" borderId="0" xfId="1" applyNumberFormat="1" applyFont="1" applyFill="1" applyBorder="1" applyAlignment="1">
      <alignment horizontal="right"/>
    </xf>
    <xf numFmtId="43" fontId="34" fillId="8" borderId="4" xfId="1" applyFont="1" applyFill="1" applyBorder="1" applyAlignment="1">
      <alignment horizontal="center" vertical="center"/>
    </xf>
    <xf numFmtId="4" fontId="36" fillId="0" borderId="10" xfId="1" applyNumberFormat="1" applyFont="1" applyFill="1" applyBorder="1" applyAlignment="1">
      <alignment horizontal="right"/>
    </xf>
    <xf numFmtId="165" fontId="25" fillId="0" borderId="0" xfId="0" applyFont="1" applyFill="1" applyAlignment="1">
      <alignment horizontal="left" vertical="center"/>
    </xf>
    <xf numFmtId="4" fontId="28" fillId="12" borderId="4" xfId="1" applyNumberFormat="1" applyFont="1" applyFill="1" applyBorder="1" applyAlignment="1">
      <alignment horizontal="right" vertical="center"/>
    </xf>
    <xf numFmtId="165" fontId="54" fillId="0" borderId="0" xfId="0" applyFont="1" applyFill="1" applyAlignment="1">
      <alignment vertical="center"/>
    </xf>
    <xf numFmtId="165" fontId="65" fillId="0" borderId="0" xfId="0" applyFont="1" applyFill="1" applyAlignment="1">
      <alignment vertical="center"/>
    </xf>
    <xf numFmtId="165" fontId="55" fillId="0" borderId="0" xfId="0" applyFont="1" applyAlignment="1">
      <alignment vertical="center"/>
    </xf>
    <xf numFmtId="165" fontId="55" fillId="0" borderId="0" xfId="0" applyFont="1"/>
    <xf numFmtId="165" fontId="62" fillId="7" borderId="8" xfId="0" applyFont="1" applyFill="1" applyBorder="1" applyAlignment="1">
      <alignment horizontal="center" vertical="center"/>
    </xf>
    <xf numFmtId="165" fontId="65" fillId="7" borderId="4" xfId="0" applyFont="1" applyFill="1" applyBorder="1" applyAlignment="1">
      <alignment vertical="center"/>
    </xf>
    <xf numFmtId="4" fontId="54" fillId="7" borderId="4" xfId="0" applyNumberFormat="1" applyFont="1" applyFill="1" applyBorder="1" applyAlignment="1">
      <alignment horizontal="right"/>
    </xf>
    <xf numFmtId="49" fontId="54" fillId="7" borderId="5" xfId="0" applyNumberFormat="1" applyFont="1" applyFill="1" applyBorder="1" applyAlignment="1">
      <alignment vertical="center"/>
    </xf>
    <xf numFmtId="49" fontId="54" fillId="0" borderId="0" xfId="0" quotePrefix="1" applyNumberFormat="1" applyFont="1" applyFill="1" applyAlignment="1">
      <alignment horizontal="center" vertical="center"/>
    </xf>
    <xf numFmtId="4" fontId="54" fillId="0" borderId="4" xfId="0" applyNumberFormat="1" applyFont="1" applyFill="1" applyBorder="1" applyAlignment="1">
      <alignment horizontal="right"/>
    </xf>
    <xf numFmtId="4" fontId="54" fillId="0" borderId="7" xfId="0" applyNumberFormat="1" applyFont="1" applyFill="1" applyBorder="1" applyAlignment="1">
      <alignment horizontal="right" vertical="center"/>
    </xf>
    <xf numFmtId="4" fontId="54" fillId="0" borderId="5" xfId="0" applyNumberFormat="1" applyFont="1" applyFill="1" applyBorder="1" applyAlignment="1">
      <alignment horizontal="right"/>
    </xf>
    <xf numFmtId="4" fontId="62" fillId="0" borderId="0" xfId="0" applyNumberFormat="1" applyFont="1" applyFill="1" applyBorder="1" applyAlignment="1">
      <alignment horizontal="right"/>
    </xf>
    <xf numFmtId="49" fontId="62" fillId="0" borderId="0" xfId="0" applyNumberFormat="1" applyFont="1" applyFill="1" applyBorder="1" applyAlignment="1">
      <alignment horizontal="left" vertical="center"/>
    </xf>
    <xf numFmtId="165" fontId="66" fillId="0" borderId="0" xfId="0" applyFont="1" applyBorder="1"/>
    <xf numFmtId="49" fontId="54" fillId="0" borderId="0" xfId="0" applyNumberFormat="1" applyFont="1" applyFill="1" applyAlignment="1">
      <alignment horizontal="left" vertical="center"/>
    </xf>
    <xf numFmtId="49" fontId="62" fillId="0" borderId="0" xfId="0" applyNumberFormat="1" applyFont="1" applyFill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center" vertical="center"/>
    </xf>
    <xf numFmtId="49" fontId="62" fillId="0" borderId="3" xfId="0" applyNumberFormat="1" applyFont="1" applyFill="1" applyBorder="1" applyAlignment="1">
      <alignment horizontal="left" vertical="center"/>
    </xf>
    <xf numFmtId="4" fontId="54" fillId="3" borderId="4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Alignment="1">
      <alignment horizontal="center" vertical="center"/>
    </xf>
    <xf numFmtId="165" fontId="55" fillId="0" borderId="0" xfId="0" applyFont="1" applyBorder="1" applyAlignment="1">
      <alignment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left" vertical="center"/>
    </xf>
    <xf numFmtId="49" fontId="54" fillId="0" borderId="2" xfId="0" applyNumberFormat="1" applyFont="1" applyFill="1" applyBorder="1" applyAlignment="1">
      <alignment horizontal="center" vertical="center"/>
    </xf>
    <xf numFmtId="49" fontId="67" fillId="0" borderId="2" xfId="0" applyNumberFormat="1" applyFont="1" applyFill="1" applyBorder="1" applyAlignment="1">
      <alignment horizontal="center" vertical="center"/>
    </xf>
    <xf numFmtId="49" fontId="67" fillId="0" borderId="2" xfId="0" applyNumberFormat="1" applyFont="1" applyFill="1" applyBorder="1" applyAlignment="1">
      <alignment horizontal="left" vertical="center"/>
    </xf>
    <xf numFmtId="49" fontId="54" fillId="0" borderId="2" xfId="0" applyNumberFormat="1" applyFont="1" applyFill="1" applyBorder="1" applyAlignment="1">
      <alignment horizontal="left" vertical="center"/>
    </xf>
    <xf numFmtId="49" fontId="62" fillId="0" borderId="2" xfId="0" applyNumberFormat="1" applyFont="1" applyFill="1" applyBorder="1" applyAlignment="1">
      <alignment horizontal="center" vertical="center"/>
    </xf>
    <xf numFmtId="4" fontId="62" fillId="0" borderId="2" xfId="0" applyNumberFormat="1" applyFont="1" applyFill="1" applyBorder="1" applyAlignment="1">
      <alignment horizontal="right"/>
    </xf>
    <xf numFmtId="49" fontId="65" fillId="0" borderId="3" xfId="0" applyNumberFormat="1" applyFont="1" applyFill="1" applyBorder="1" applyAlignment="1">
      <alignment horizontal="left" vertical="center"/>
    </xf>
    <xf numFmtId="165" fontId="62" fillId="0" borderId="3" xfId="0" applyFont="1" applyFill="1" applyBorder="1" applyAlignment="1">
      <alignment horizontal="center"/>
    </xf>
    <xf numFmtId="4" fontId="62" fillId="0" borderId="0" xfId="0" applyNumberFormat="1" applyFont="1" applyFill="1" applyAlignment="1">
      <alignment horizontal="right"/>
    </xf>
    <xf numFmtId="49" fontId="62" fillId="0" borderId="5" xfId="0" applyNumberFormat="1" applyFont="1" applyFill="1" applyBorder="1" applyAlignment="1">
      <alignment horizontal="center" vertical="center"/>
    </xf>
    <xf numFmtId="49" fontId="54" fillId="7" borderId="5" xfId="0" applyNumberFormat="1" applyFont="1" applyFill="1" applyBorder="1" applyAlignment="1">
      <alignment horizontal="center" vertical="center"/>
    </xf>
    <xf numFmtId="4" fontId="54" fillId="7" borderId="5" xfId="0" applyNumberFormat="1" applyFont="1" applyFill="1" applyBorder="1" applyAlignment="1">
      <alignment horizontal="right"/>
    </xf>
    <xf numFmtId="4" fontId="54" fillId="7" borderId="0" xfId="0" applyNumberFormat="1" applyFont="1" applyFill="1" applyBorder="1" applyAlignment="1">
      <alignment horizontal="right" vertical="center"/>
    </xf>
    <xf numFmtId="165" fontId="54" fillId="0" borderId="5" xfId="0" applyFont="1" applyFill="1" applyBorder="1" applyAlignment="1">
      <alignment vertical="center"/>
    </xf>
    <xf numFmtId="165" fontId="62" fillId="14" borderId="0" xfId="0" applyFont="1" applyFill="1" applyBorder="1" applyAlignment="1">
      <alignment horizontal="left" vertical="center"/>
    </xf>
    <xf numFmtId="49" fontId="65" fillId="0" borderId="0" xfId="0" applyNumberFormat="1" applyFont="1" applyFill="1" applyAlignment="1">
      <alignment vertical="center"/>
    </xf>
    <xf numFmtId="4" fontId="62" fillId="0" borderId="5" xfId="0" applyNumberFormat="1" applyFont="1" applyFill="1" applyBorder="1" applyAlignment="1">
      <alignment vertical="center"/>
    </xf>
    <xf numFmtId="4" fontId="62" fillId="0" borderId="0" xfId="0" applyNumberFormat="1" applyFont="1" applyFill="1" applyAlignment="1">
      <alignment vertical="center"/>
    </xf>
    <xf numFmtId="4" fontId="62" fillId="0" borderId="5" xfId="0" applyNumberFormat="1" applyFont="1" applyFill="1" applyBorder="1" applyAlignment="1">
      <alignment horizontal="right"/>
    </xf>
    <xf numFmtId="4" fontId="62" fillId="0" borderId="4" xfId="0" applyNumberFormat="1" applyFont="1" applyFill="1" applyBorder="1" applyAlignment="1">
      <alignment horizontal="right"/>
    </xf>
    <xf numFmtId="49" fontId="62" fillId="0" borderId="7" xfId="0" applyNumberFormat="1" applyFont="1" applyFill="1" applyBorder="1" applyAlignment="1">
      <alignment horizontal="left" vertical="center"/>
    </xf>
    <xf numFmtId="4" fontId="62" fillId="0" borderId="4" xfId="0" applyNumberFormat="1" applyFont="1" applyFill="1" applyBorder="1" applyAlignment="1">
      <alignment vertical="center"/>
    </xf>
    <xf numFmtId="49" fontId="62" fillId="0" borderId="4" xfId="0" applyNumberFormat="1" applyFont="1" applyFill="1" applyBorder="1" applyAlignment="1">
      <alignment horizontal="left" vertical="center"/>
    </xf>
    <xf numFmtId="165" fontId="55" fillId="0" borderId="0" xfId="0" applyFont="1" applyAlignment="1">
      <alignment horizontal="center" vertical="center"/>
    </xf>
    <xf numFmtId="165" fontId="62" fillId="0" borderId="5" xfId="0" applyFont="1" applyFill="1" applyBorder="1" applyAlignment="1">
      <alignment horizontal="center" vertical="center"/>
    </xf>
    <xf numFmtId="165" fontId="62" fillId="0" borderId="5" xfId="0" applyFont="1" applyFill="1" applyBorder="1" applyAlignment="1">
      <alignment horizontal="left" vertical="center"/>
    </xf>
    <xf numFmtId="49" fontId="65" fillId="0" borderId="4" xfId="0" applyNumberFormat="1" applyFont="1" applyFill="1" applyBorder="1" applyAlignment="1">
      <alignment vertical="center"/>
    </xf>
    <xf numFmtId="165" fontId="54" fillId="0" borderId="0" xfId="0" applyFont="1" applyFill="1" applyBorder="1" applyAlignment="1">
      <alignment vertical="center"/>
    </xf>
    <xf numFmtId="49" fontId="62" fillId="0" borderId="4" xfId="0" applyNumberFormat="1" applyFont="1" applyFill="1" applyBorder="1" applyAlignment="1">
      <alignment horizontal="left" vertical="center" wrapText="1"/>
    </xf>
    <xf numFmtId="165" fontId="62" fillId="0" borderId="5" xfId="0" applyFont="1" applyFill="1" applyBorder="1" applyAlignment="1">
      <alignment vertical="center"/>
    </xf>
    <xf numFmtId="49" fontId="54" fillId="0" borderId="5" xfId="0" applyNumberFormat="1" applyFont="1" applyFill="1" applyBorder="1" applyAlignment="1">
      <alignment horizontal="center" vertical="center"/>
    </xf>
    <xf numFmtId="49" fontId="54" fillId="12" borderId="5" xfId="0" applyNumberFormat="1" applyFont="1" applyFill="1" applyBorder="1" applyAlignment="1">
      <alignment horizontal="center" vertical="center"/>
    </xf>
    <xf numFmtId="49" fontId="54" fillId="12" borderId="5" xfId="0" applyNumberFormat="1" applyFont="1" applyFill="1" applyBorder="1" applyAlignment="1">
      <alignment horizontal="left" vertical="center"/>
    </xf>
    <xf numFmtId="4" fontId="62" fillId="12" borderId="5" xfId="0" applyNumberFormat="1" applyFont="1" applyFill="1" applyBorder="1" applyAlignment="1">
      <alignment horizontal="right" vertical="center"/>
    </xf>
    <xf numFmtId="4" fontId="54" fillId="12" borderId="5" xfId="0" applyNumberFormat="1" applyFont="1" applyFill="1" applyBorder="1" applyAlignment="1">
      <alignment horizontal="right" vertical="center"/>
    </xf>
    <xf numFmtId="165" fontId="62" fillId="14" borderId="5" xfId="0" applyFont="1" applyFill="1" applyBorder="1" applyAlignment="1">
      <alignment horizontal="left" vertical="center"/>
    </xf>
    <xf numFmtId="4" fontId="62" fillId="14" borderId="5" xfId="0" applyNumberFormat="1" applyFont="1" applyFill="1" applyBorder="1" applyAlignment="1">
      <alignment horizontal="right" vertical="center"/>
    </xf>
    <xf numFmtId="49" fontId="54" fillId="0" borderId="5" xfId="0" applyNumberFormat="1" applyFont="1" applyFill="1" applyBorder="1" applyAlignment="1">
      <alignment vertical="center"/>
    </xf>
    <xf numFmtId="49" fontId="65" fillId="0" borderId="5" xfId="0" applyNumberFormat="1" applyFont="1" applyFill="1" applyBorder="1" applyAlignment="1">
      <alignment vertical="center"/>
    </xf>
    <xf numFmtId="0" fontId="25" fillId="0" borderId="0" xfId="0" applyNumberFormat="1" applyFont="1" applyFill="1" applyAlignment="1">
      <alignment horizontal="left" vertical="center"/>
    </xf>
    <xf numFmtId="0" fontId="54" fillId="0" borderId="0" xfId="0" applyNumberFormat="1" applyFont="1" applyFill="1" applyBorder="1" applyAlignment="1">
      <alignment horizontal="left" vertical="center"/>
    </xf>
    <xf numFmtId="0" fontId="54" fillId="0" borderId="5" xfId="0" applyNumberFormat="1" applyFont="1" applyFill="1" applyBorder="1" applyAlignment="1">
      <alignment horizontal="left" vertical="center"/>
    </xf>
    <xf numFmtId="49" fontId="62" fillId="0" borderId="2" xfId="0" applyNumberFormat="1" applyFont="1" applyFill="1" applyBorder="1" applyAlignment="1">
      <alignment horizontal="left" vertical="center"/>
    </xf>
    <xf numFmtId="49" fontId="54" fillId="0" borderId="5" xfId="0" applyNumberFormat="1" applyFont="1" applyFill="1" applyBorder="1" applyAlignment="1">
      <alignment horizontal="left" vertical="center" wrapText="1"/>
    </xf>
    <xf numFmtId="49" fontId="62" fillId="14" borderId="0" xfId="0" applyNumberFormat="1" applyFont="1" applyFill="1" applyBorder="1" applyAlignment="1">
      <alignment vertical="center"/>
    </xf>
    <xf numFmtId="49" fontId="62" fillId="0" borderId="0" xfId="0" applyNumberFormat="1" applyFont="1" applyFill="1" applyAlignment="1">
      <alignment vertical="center"/>
    </xf>
    <xf numFmtId="49" fontId="54" fillId="0" borderId="7" xfId="0" applyNumberFormat="1" applyFont="1" applyFill="1" applyBorder="1" applyAlignment="1">
      <alignment horizontal="left" vertical="center"/>
    </xf>
    <xf numFmtId="49" fontId="62" fillId="0" borderId="4" xfId="0" applyNumberFormat="1" applyFont="1" applyFill="1" applyBorder="1" applyAlignment="1">
      <alignment vertical="center"/>
    </xf>
    <xf numFmtId="49" fontId="55" fillId="0" borderId="0" xfId="0" applyNumberFormat="1" applyFont="1" applyAlignment="1">
      <alignment vertical="center"/>
    </xf>
    <xf numFmtId="165" fontId="68" fillId="0" borderId="0" xfId="0" applyFont="1" applyBorder="1"/>
    <xf numFmtId="49" fontId="30" fillId="7" borderId="2" xfId="0" applyNumberFormat="1" applyFont="1" applyFill="1" applyBorder="1" applyAlignment="1">
      <alignment horizontal="center" vertical="center"/>
    </xf>
    <xf numFmtId="49" fontId="45" fillId="9" borderId="5" xfId="0" applyNumberFormat="1" applyFont="1" applyFill="1" applyBorder="1" applyAlignment="1">
      <alignment horizontal="center" vertical="center"/>
    </xf>
    <xf numFmtId="165" fontId="25" fillId="0" borderId="0" xfId="0" applyFont="1" applyFill="1" applyAlignment="1">
      <alignment vertical="center"/>
    </xf>
    <xf numFmtId="49" fontId="28" fillId="0" borderId="7" xfId="0" applyNumberFormat="1" applyFont="1" applyFill="1" applyBorder="1" applyAlignment="1">
      <alignment horizontal="center" vertical="center" wrapText="1"/>
    </xf>
    <xf numFmtId="165" fontId="34" fillId="0" borderId="5" xfId="0" quotePrefix="1" applyFont="1" applyFill="1" applyBorder="1" applyAlignment="1">
      <alignment vertical="center"/>
    </xf>
    <xf numFmtId="165" fontId="28" fillId="0" borderId="4" xfId="0" quotePrefix="1" applyFont="1" applyFill="1" applyBorder="1" applyAlignment="1">
      <alignment vertical="center" wrapText="1"/>
    </xf>
    <xf numFmtId="49" fontId="28" fillId="12" borderId="7" xfId="0" applyNumberFormat="1" applyFont="1" applyFill="1" applyBorder="1" applyAlignment="1">
      <alignment horizontal="center" vertical="center" wrapText="1"/>
    </xf>
    <xf numFmtId="4" fontId="28" fillId="8" borderId="5" xfId="0" applyNumberFormat="1" applyFont="1" applyFill="1" applyBorder="1" applyAlignment="1">
      <alignment horizontal="right" vertical="center"/>
    </xf>
    <xf numFmtId="49" fontId="54" fillId="0" borderId="4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left" vertical="center" wrapText="1"/>
    </xf>
    <xf numFmtId="49" fontId="62" fillId="0" borderId="4" xfId="0" applyNumberFormat="1" applyFont="1" applyFill="1" applyBorder="1" applyAlignment="1">
      <alignment horizontal="center" vertical="center"/>
    </xf>
    <xf numFmtId="165" fontId="34" fillId="9" borderId="7" xfId="0" applyFont="1" applyFill="1" applyBorder="1" applyAlignment="1">
      <alignment vertical="center" wrapText="1"/>
    </xf>
    <xf numFmtId="165" fontId="34" fillId="9" borderId="0" xfId="0" applyFont="1" applyFill="1" applyBorder="1" applyAlignment="1">
      <alignment vertical="center" wrapText="1"/>
    </xf>
    <xf numFmtId="165" fontId="34" fillId="9" borderId="4" xfId="0" applyFont="1" applyFill="1" applyBorder="1" applyAlignment="1">
      <alignment vertical="center" wrapText="1"/>
    </xf>
    <xf numFmtId="0" fontId="34" fillId="8" borderId="5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vertical="center"/>
    </xf>
    <xf numFmtId="0" fontId="34" fillId="9" borderId="5" xfId="0" applyNumberFormat="1" applyFont="1" applyFill="1" applyBorder="1" applyAlignment="1">
      <alignment horizontal="center" vertical="center"/>
    </xf>
    <xf numFmtId="0" fontId="34" fillId="8" borderId="4" xfId="0" applyNumberFormat="1" applyFont="1" applyFill="1" applyBorder="1" applyAlignment="1">
      <alignment horizontal="left" vertical="center"/>
    </xf>
    <xf numFmtId="0" fontId="34" fillId="3" borderId="5" xfId="0" applyNumberFormat="1" applyFont="1" applyFill="1" applyBorder="1" applyAlignment="1">
      <alignment horizontal="left" vertical="center"/>
    </xf>
    <xf numFmtId="0" fontId="34" fillId="9" borderId="5" xfId="0" applyNumberFormat="1" applyFont="1" applyFill="1" applyBorder="1" applyAlignment="1">
      <alignment horizontal="left" vertical="center"/>
    </xf>
    <xf numFmtId="0" fontId="51" fillId="0" borderId="0" xfId="0" applyNumberFormat="1" applyFont="1" applyFill="1" applyBorder="1"/>
    <xf numFmtId="0" fontId="28" fillId="0" borderId="0" xfId="0" applyNumberFormat="1" applyFont="1" applyFill="1" applyAlignment="1">
      <alignment horizontal="left" vertical="center"/>
    </xf>
    <xf numFmtId="0" fontId="34" fillId="12" borderId="4" xfId="115" applyNumberFormat="1" applyFont="1" applyFill="1" applyBorder="1" applyAlignment="1">
      <alignment horizontal="left" vertical="center"/>
    </xf>
    <xf numFmtId="0" fontId="34" fillId="0" borderId="4" xfId="0" quotePrefix="1" applyNumberFormat="1" applyFont="1" applyFill="1" applyBorder="1" applyAlignment="1">
      <alignment vertical="center"/>
    </xf>
    <xf numFmtId="0" fontId="36" fillId="0" borderId="5" xfId="0" applyNumberFormat="1" applyFont="1" applyFill="1" applyBorder="1" applyAlignment="1">
      <alignment vertical="center" wrapText="1"/>
    </xf>
    <xf numFmtId="0" fontId="51" fillId="0" borderId="4" xfId="0" applyNumberFormat="1" applyFont="1" applyFill="1" applyBorder="1"/>
    <xf numFmtId="0" fontId="25" fillId="0" borderId="5" xfId="116" applyNumberFormat="1" applyFont="1" applyFill="1" applyBorder="1" applyAlignment="1">
      <alignment horizontal="left" vertical="center"/>
    </xf>
    <xf numFmtId="0" fontId="25" fillId="0" borderId="5" xfId="116" applyFont="1" applyFill="1" applyBorder="1" applyAlignment="1">
      <alignment vertical="center"/>
    </xf>
    <xf numFmtId="4" fontId="62" fillId="0" borderId="4" xfId="0" applyNumberFormat="1" applyFont="1" applyBorder="1" applyAlignment="1">
      <alignment horizontal="right" vertical="center"/>
    </xf>
    <xf numFmtId="4" fontId="54" fillId="0" borderId="4" xfId="0" applyNumberFormat="1" applyFont="1" applyBorder="1" applyAlignment="1">
      <alignment horizontal="right" vertical="center"/>
    </xf>
    <xf numFmtId="165" fontId="25" fillId="0" borderId="5" xfId="0" applyFont="1" applyFill="1" applyBorder="1" applyAlignment="1">
      <alignment vertical="center"/>
    </xf>
    <xf numFmtId="165" fontId="25" fillId="0" borderId="4" xfId="0" applyFont="1" applyFill="1" applyBorder="1" applyAlignment="1">
      <alignment vertical="center"/>
    </xf>
    <xf numFmtId="0" fontId="51" fillId="0" borderId="0" xfId="0" applyNumberFormat="1" applyFont="1" applyFill="1"/>
    <xf numFmtId="165" fontId="51" fillId="0" borderId="5" xfId="0" applyFont="1" applyFill="1" applyBorder="1"/>
    <xf numFmtId="165" fontId="0" fillId="0" borderId="0" xfId="0"/>
    <xf numFmtId="4" fontId="25" fillId="0" borderId="0" xfId="0" applyNumberFormat="1" applyFont="1" applyFill="1" applyBorder="1" applyAlignment="1">
      <alignment horizontal="right"/>
    </xf>
    <xf numFmtId="4" fontId="28" fillId="0" borderId="4" xfId="0" applyNumberFormat="1" applyFont="1" applyFill="1" applyBorder="1" applyAlignment="1">
      <alignment horizontal="right"/>
    </xf>
    <xf numFmtId="4" fontId="25" fillId="0" borderId="4" xfId="0" applyNumberFormat="1" applyFont="1" applyFill="1" applyBorder="1" applyAlignment="1">
      <alignment horizontal="right"/>
    </xf>
    <xf numFmtId="49" fontId="28" fillId="0" borderId="4" xfId="0" applyNumberFormat="1" applyFont="1" applyFill="1" applyBorder="1" applyAlignment="1">
      <alignment horizontal="center" vertical="center"/>
    </xf>
    <xf numFmtId="4" fontId="34" fillId="8" borderId="0" xfId="0" applyNumberFormat="1" applyFont="1" applyFill="1" applyBorder="1" applyAlignment="1">
      <alignment horizontal="right" vertical="center"/>
    </xf>
    <xf numFmtId="4" fontId="34" fillId="8" borderId="5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horizontal="right"/>
    </xf>
    <xf numFmtId="165" fontId="28" fillId="0" borderId="0" xfId="0" applyFont="1" applyFill="1" applyBorder="1" applyAlignment="1">
      <alignment horizontal="left" vertical="center"/>
    </xf>
    <xf numFmtId="49" fontId="31" fillId="12" borderId="4" xfId="0" applyNumberFormat="1" applyFont="1" applyFill="1" applyBorder="1" applyAlignment="1">
      <alignment horizontal="left"/>
    </xf>
    <xf numFmtId="49" fontId="45" fillId="8" borderId="5" xfId="0" applyNumberFormat="1" applyFont="1" applyFill="1" applyBorder="1" applyAlignment="1">
      <alignment horizontal="center" vertical="center"/>
    </xf>
    <xf numFmtId="165" fontId="25" fillId="0" borderId="5" xfId="0" applyFont="1" applyFill="1" applyBorder="1" applyAlignment="1">
      <alignment horizontal="left" vertical="center"/>
    </xf>
    <xf numFmtId="49" fontId="45" fillId="12" borderId="4" xfId="0" applyNumberFormat="1" applyFont="1" applyFill="1" applyBorder="1" applyAlignment="1">
      <alignment horizontal="center" vertical="center"/>
    </xf>
    <xf numFmtId="165" fontId="25" fillId="0" borderId="7" xfId="0" applyFont="1" applyFill="1" applyBorder="1" applyAlignment="1">
      <alignment horizontal="left" vertical="center"/>
    </xf>
    <xf numFmtId="165" fontId="36" fillId="0" borderId="0" xfId="0" applyFont="1" applyFill="1" applyAlignment="1">
      <alignment vertical="center"/>
    </xf>
    <xf numFmtId="165" fontId="36" fillId="0" borderId="0" xfId="0" applyFont="1" applyFill="1" applyBorder="1" applyAlignment="1">
      <alignment horizontal="left" vertical="center" wrapText="1"/>
    </xf>
    <xf numFmtId="165" fontId="63" fillId="0" borderId="0" xfId="0" applyFont="1"/>
    <xf numFmtId="49" fontId="63" fillId="0" borderId="0" xfId="0" applyNumberFormat="1" applyFont="1" applyFill="1" applyBorder="1" applyAlignment="1">
      <alignment horizontal="center" vertical="center"/>
    </xf>
    <xf numFmtId="165" fontId="36" fillId="0" borderId="7" xfId="0" applyFont="1" applyFill="1" applyBorder="1" applyAlignment="1">
      <alignment horizontal="left" vertical="center"/>
    </xf>
    <xf numFmtId="165" fontId="28" fillId="0" borderId="4" xfId="0" applyFont="1" applyFill="1" applyBorder="1" applyAlignment="1">
      <alignment vertical="center"/>
    </xf>
    <xf numFmtId="165" fontId="25" fillId="0" borderId="0" xfId="0" applyFont="1" applyFill="1" applyBorder="1" applyAlignment="1">
      <alignment horizontal="center" vertical="center"/>
    </xf>
    <xf numFmtId="165" fontId="28" fillId="0" borderId="5" xfId="0" applyFont="1" applyFill="1" applyBorder="1" applyAlignment="1">
      <alignment vertical="center"/>
    </xf>
    <xf numFmtId="49" fontId="45" fillId="3" borderId="5" xfId="0" applyNumberFormat="1" applyFont="1" applyFill="1" applyBorder="1" applyAlignment="1">
      <alignment horizontal="center" vertical="center"/>
    </xf>
    <xf numFmtId="49" fontId="45" fillId="12" borderId="7" xfId="0" applyNumberFormat="1" applyFont="1" applyFill="1" applyBorder="1" applyAlignment="1">
      <alignment horizontal="center" vertical="center"/>
    </xf>
    <xf numFmtId="165" fontId="43" fillId="0" borderId="0" xfId="0" applyFont="1" applyAlignment="1">
      <alignment horizontal="right"/>
    </xf>
    <xf numFmtId="165" fontId="36" fillId="0" borderId="5" xfId="0" applyFont="1" applyFill="1" applyBorder="1" applyAlignment="1">
      <alignment vertical="center" wrapText="1"/>
    </xf>
    <xf numFmtId="165" fontId="36" fillId="0" borderId="4" xfId="0" applyFont="1" applyFill="1" applyBorder="1" applyAlignment="1">
      <alignment horizontal="left" vertical="center" wrapText="1"/>
    </xf>
    <xf numFmtId="49" fontId="62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51" fillId="0" borderId="0" xfId="0" applyNumberFormat="1" applyFont="1"/>
    <xf numFmtId="0" fontId="38" fillId="8" borderId="5" xfId="0" applyNumberFormat="1" applyFont="1" applyFill="1" applyBorder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34" fillId="0" borderId="0" xfId="0" applyNumberFormat="1" applyFont="1" applyFill="1" applyAlignment="1">
      <alignment horizontal="left" vertical="center"/>
    </xf>
    <xf numFmtId="0" fontId="36" fillId="0" borderId="0" xfId="0" applyNumberFormat="1" applyFont="1" applyFill="1" applyAlignment="1">
      <alignment horizontal="left" vertical="center"/>
    </xf>
    <xf numFmtId="0" fontId="34" fillId="12" borderId="4" xfId="0" applyNumberFormat="1" applyFont="1" applyFill="1" applyBorder="1" applyAlignment="1">
      <alignment horizontal="left" vertical="center"/>
    </xf>
    <xf numFmtId="0" fontId="34" fillId="0" borderId="7" xfId="0" applyNumberFormat="1" applyFont="1" applyFill="1" applyBorder="1" applyAlignment="1">
      <alignment horizontal="left" vertical="center"/>
    </xf>
    <xf numFmtId="0" fontId="28" fillId="0" borderId="7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6" fillId="0" borderId="5" xfId="0" applyNumberFormat="1" applyFont="1" applyFill="1" applyBorder="1" applyAlignment="1">
      <alignment horizontal="left" vertical="center"/>
    </xf>
    <xf numFmtId="0" fontId="36" fillId="0" borderId="7" xfId="0" applyNumberFormat="1" applyFont="1" applyFill="1" applyBorder="1" applyAlignment="1">
      <alignment horizontal="left" vertical="center"/>
    </xf>
    <xf numFmtId="0" fontId="43" fillId="0" borderId="0" xfId="0" applyNumberFormat="1" applyFont="1" applyAlignment="1">
      <alignment vertical="center"/>
    </xf>
    <xf numFmtId="0" fontId="28" fillId="0" borderId="4" xfId="0" applyNumberFormat="1" applyFont="1" applyFill="1" applyBorder="1" applyAlignment="1">
      <alignment vertical="center"/>
    </xf>
    <xf numFmtId="0" fontId="25" fillId="0" borderId="7" xfId="0" applyNumberFormat="1" applyFont="1" applyFill="1" applyBorder="1" applyAlignment="1">
      <alignment horizontal="left" vertical="center"/>
    </xf>
    <xf numFmtId="0" fontId="25" fillId="0" borderId="5" xfId="0" applyNumberFormat="1" applyFont="1" applyFill="1" applyBorder="1" applyAlignment="1">
      <alignment horizontal="left" vertical="center"/>
    </xf>
    <xf numFmtId="0" fontId="43" fillId="0" borderId="0" xfId="0" applyNumberFormat="1" applyFont="1" applyAlignment="1">
      <alignment horizontal="left" vertical="center"/>
    </xf>
    <xf numFmtId="0" fontId="25" fillId="0" borderId="4" xfId="0" applyNumberFormat="1" applyFont="1" applyFill="1" applyBorder="1" applyAlignment="1">
      <alignment horizontal="left" vertical="center"/>
    </xf>
    <xf numFmtId="0" fontId="63" fillId="3" borderId="3" xfId="0" applyNumberFormat="1" applyFont="1" applyFill="1" applyBorder="1" applyAlignment="1">
      <alignment horizontal="center" vertical="center"/>
    </xf>
    <xf numFmtId="0" fontId="46" fillId="3" borderId="3" xfId="0" applyNumberFormat="1" applyFont="1" applyFill="1" applyBorder="1" applyAlignment="1">
      <alignment horizontal="center" vertical="center"/>
    </xf>
    <xf numFmtId="49" fontId="28" fillId="12" borderId="5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8" borderId="4" xfId="0" applyNumberFormat="1" applyFont="1" applyFill="1" applyBorder="1" applyAlignment="1">
      <alignment horizontal="center" vertical="center" wrapText="1"/>
    </xf>
    <xf numFmtId="49" fontId="28" fillId="8" borderId="5" xfId="0" applyNumberFormat="1" applyFont="1" applyFill="1" applyBorder="1" applyAlignment="1">
      <alignment horizontal="center" vertical="center" wrapText="1"/>
    </xf>
    <xf numFmtId="165" fontId="36" fillId="0" borderId="0" xfId="0" quotePrefix="1" applyFont="1" applyFill="1" applyBorder="1" applyAlignment="1">
      <alignment vertical="center" wrapText="1"/>
    </xf>
    <xf numFmtId="165" fontId="36" fillId="0" borderId="7" xfId="0" applyFont="1" applyFill="1" applyBorder="1" applyAlignment="1">
      <alignment vertical="center"/>
    </xf>
    <xf numFmtId="165" fontId="36" fillId="0" borderId="4" xfId="0" quotePrefix="1" applyFont="1" applyFill="1" applyBorder="1" applyAlignment="1">
      <alignment vertical="center" wrapText="1"/>
    </xf>
    <xf numFmtId="0" fontId="34" fillId="10" borderId="4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Alignment="1">
      <alignment horizontal="center" vertical="center"/>
    </xf>
    <xf numFmtId="4" fontId="36" fillId="0" borderId="5" xfId="0" applyNumberFormat="1" applyFont="1" applyFill="1" applyBorder="1" applyAlignment="1">
      <alignment horizontal="right"/>
    </xf>
    <xf numFmtId="4" fontId="36" fillId="0" borderId="7" xfId="0" applyNumberFormat="1" applyFont="1" applyFill="1" applyBorder="1" applyAlignment="1">
      <alignment horizontal="right"/>
    </xf>
    <xf numFmtId="4" fontId="34" fillId="0" borderId="4" xfId="0" applyNumberFormat="1" applyFont="1" applyFill="1" applyBorder="1" applyAlignment="1">
      <alignment horizontal="right"/>
    </xf>
    <xf numFmtId="165" fontId="34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165" fontId="36" fillId="0" borderId="0" xfId="0" applyFont="1" applyFill="1" applyAlignment="1">
      <alignment horizontal="left" vertical="center"/>
    </xf>
    <xf numFmtId="49" fontId="45" fillId="8" borderId="4" xfId="0" applyNumberFormat="1" applyFont="1" applyFill="1" applyBorder="1" applyAlignment="1">
      <alignment horizontal="center" vertical="center"/>
    </xf>
    <xf numFmtId="165" fontId="36" fillId="0" borderId="0" xfId="0" applyFont="1" applyFill="1" applyBorder="1" applyAlignment="1">
      <alignment vertical="center"/>
    </xf>
    <xf numFmtId="4" fontId="36" fillId="0" borderId="4" xfId="0" applyNumberFormat="1" applyFont="1" applyFill="1" applyBorder="1" applyAlignment="1">
      <alignment horizontal="right"/>
    </xf>
    <xf numFmtId="165" fontId="36" fillId="0" borderId="4" xfId="0" applyFont="1" applyFill="1" applyBorder="1" applyAlignment="1">
      <alignment vertical="center"/>
    </xf>
    <xf numFmtId="49" fontId="45" fillId="0" borderId="7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0" fontId="38" fillId="8" borderId="4" xfId="0" applyNumberFormat="1" applyFont="1" applyFill="1" applyBorder="1" applyAlignment="1">
      <alignment horizontal="center" vertical="center"/>
    </xf>
    <xf numFmtId="0" fontId="34" fillId="12" borderId="5" xfId="0" applyNumberFormat="1" applyFont="1" applyFill="1" applyBorder="1" applyAlignment="1">
      <alignment horizontal="left" vertical="center"/>
    </xf>
    <xf numFmtId="0" fontId="36" fillId="0" borderId="4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vertical="center"/>
    </xf>
    <xf numFmtId="0" fontId="36" fillId="0" borderId="4" xfId="0" applyNumberFormat="1" applyFont="1" applyFill="1" applyBorder="1" applyAlignment="1">
      <alignment vertical="center"/>
    </xf>
    <xf numFmtId="4" fontId="28" fillId="0" borderId="5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4" fontId="34" fillId="8" borderId="5" xfId="0" applyNumberFormat="1" applyFont="1" applyFill="1" applyBorder="1" applyAlignment="1">
      <alignment horizontal="right" vertical="center"/>
    </xf>
    <xf numFmtId="4" fontId="34" fillId="12" borderId="0" xfId="0" applyNumberFormat="1" applyFont="1" applyFill="1" applyBorder="1" applyAlignment="1">
      <alignment horizontal="right" vertical="center"/>
    </xf>
    <xf numFmtId="0" fontId="34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/>
    </xf>
    <xf numFmtId="165" fontId="25" fillId="0" borderId="0" xfId="0" applyFont="1" applyFill="1" applyBorder="1" applyAlignment="1">
      <alignment vertical="center"/>
    </xf>
    <xf numFmtId="4" fontId="34" fillId="0" borderId="4" xfId="0" applyNumberFormat="1" applyFont="1" applyFill="1" applyBorder="1" applyAlignment="1">
      <alignment horizontal="right" vertical="center"/>
    </xf>
    <xf numFmtId="4" fontId="36" fillId="0" borderId="0" xfId="0" applyNumberFormat="1" applyFont="1" applyFill="1" applyBorder="1" applyAlignment="1">
      <alignment horizontal="right"/>
    </xf>
    <xf numFmtId="165" fontId="36" fillId="0" borderId="0" xfId="0" applyFont="1" applyFill="1" applyBorder="1" applyAlignment="1">
      <alignment horizontal="left" vertical="center"/>
    </xf>
    <xf numFmtId="4" fontId="62" fillId="0" borderId="2" xfId="0" applyNumberFormat="1" applyFont="1" applyFill="1" applyBorder="1" applyAlignment="1">
      <alignment horizontal="right" vertical="center"/>
    </xf>
    <xf numFmtId="49" fontId="62" fillId="7" borderId="2" xfId="0" applyNumberFormat="1" applyFont="1" applyFill="1" applyBorder="1" applyAlignment="1">
      <alignment horizontal="center" vertical="center"/>
    </xf>
    <xf numFmtId="4" fontId="54" fillId="7" borderId="4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Alignment="1">
      <alignment horizontal="center" vertical="center"/>
    </xf>
    <xf numFmtId="4" fontId="54" fillId="0" borderId="4" xfId="0" applyNumberFormat="1" applyFont="1" applyFill="1" applyBorder="1" applyAlignment="1">
      <alignment horizontal="right" vertical="center"/>
    </xf>
    <xf numFmtId="4" fontId="54" fillId="0" borderId="5" xfId="0" applyNumberFormat="1" applyFont="1" applyFill="1" applyBorder="1" applyAlignment="1">
      <alignment horizontal="right" vertical="center"/>
    </xf>
    <xf numFmtId="4" fontId="54" fillId="0" borderId="0" xfId="0" applyNumberFormat="1" applyFont="1" applyFill="1" applyBorder="1" applyAlignment="1">
      <alignment horizontal="right" vertical="center"/>
    </xf>
    <xf numFmtId="4" fontId="62" fillId="0" borderId="0" xfId="0" applyNumberFormat="1" applyFont="1" applyFill="1" applyBorder="1" applyAlignment="1">
      <alignment horizontal="right" vertical="center"/>
    </xf>
    <xf numFmtId="4" fontId="62" fillId="0" borderId="4" xfId="0" applyNumberFormat="1" applyFont="1" applyFill="1" applyBorder="1" applyAlignment="1">
      <alignment horizontal="right" vertical="center"/>
    </xf>
    <xf numFmtId="49" fontId="62" fillId="0" borderId="3" xfId="0" applyNumberFormat="1" applyFont="1" applyFill="1" applyBorder="1" applyAlignment="1">
      <alignment horizontal="center" vertical="center"/>
    </xf>
    <xf numFmtId="165" fontId="62" fillId="0" borderId="0" xfId="0" applyFont="1" applyFill="1" applyBorder="1" applyAlignment="1">
      <alignment horizontal="left" vertical="center"/>
    </xf>
    <xf numFmtId="49" fontId="54" fillId="0" borderId="0" xfId="0" applyNumberFormat="1" applyFont="1" applyFill="1" applyAlignment="1">
      <alignment horizontal="center" vertical="center" wrapText="1"/>
    </xf>
    <xf numFmtId="165" fontId="62" fillId="0" borderId="3" xfId="0" applyFont="1" applyFill="1" applyBorder="1" applyAlignment="1">
      <alignment horizontal="center" vertical="center"/>
    </xf>
    <xf numFmtId="4" fontId="62" fillId="0" borderId="0" xfId="0" applyNumberFormat="1" applyFont="1" applyFill="1" applyAlignment="1">
      <alignment horizontal="right" vertical="center"/>
    </xf>
    <xf numFmtId="4" fontId="62" fillId="0" borderId="5" xfId="0" applyNumberFormat="1" applyFont="1" applyFill="1" applyBorder="1" applyAlignment="1">
      <alignment horizontal="right" vertical="center"/>
    </xf>
    <xf numFmtId="4" fontId="62" fillId="0" borderId="7" xfId="0" applyNumberFormat="1" applyFont="1" applyFill="1" applyBorder="1" applyAlignment="1">
      <alignment horizontal="right" vertical="center"/>
    </xf>
    <xf numFmtId="4" fontId="62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left" vertical="center"/>
    </xf>
    <xf numFmtId="49" fontId="62" fillId="0" borderId="0" xfId="0" applyNumberFormat="1" applyFont="1" applyFill="1" applyBorder="1" applyAlignment="1">
      <alignment vertical="center"/>
    </xf>
    <xf numFmtId="4" fontId="54" fillId="7" borderId="5" xfId="0" applyNumberFormat="1" applyFont="1" applyFill="1" applyBorder="1" applyAlignment="1">
      <alignment horizontal="right" vertical="center"/>
    </xf>
    <xf numFmtId="0" fontId="51" fillId="0" borderId="0" xfId="0" applyNumberFormat="1" applyFont="1" applyBorder="1"/>
    <xf numFmtId="0" fontId="36" fillId="0" borderId="4" xfId="0" applyNumberFormat="1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4" fontId="28" fillId="0" borderId="4" xfId="0" applyNumberFormat="1" applyFont="1" applyFill="1" applyBorder="1" applyAlignment="1">
      <alignment horizontal="right" vertical="center"/>
    </xf>
    <xf numFmtId="165" fontId="36" fillId="0" borderId="4" xfId="0" applyFont="1" applyFill="1" applyBorder="1" applyAlignment="1">
      <alignment horizontal="center" vertical="center"/>
    </xf>
    <xf numFmtId="4" fontId="34" fillId="12" borderId="4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4" fillId="0" borderId="7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65" fontId="36" fillId="3" borderId="3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horizontal="center" vertical="center"/>
    </xf>
    <xf numFmtId="165" fontId="34" fillId="8" borderId="5" xfId="0" applyFont="1" applyFill="1" applyBorder="1" applyAlignment="1">
      <alignment horizontal="center" vertical="center"/>
    </xf>
    <xf numFmtId="49" fontId="34" fillId="12" borderId="7" xfId="0" applyNumberFormat="1" applyFont="1" applyFill="1" applyBorder="1" applyAlignment="1">
      <alignment horizontal="center" vertical="center"/>
    </xf>
    <xf numFmtId="49" fontId="34" fillId="3" borderId="5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/>
    </xf>
    <xf numFmtId="165" fontId="34" fillId="0" borderId="0" xfId="0" applyFont="1" applyFill="1" applyBorder="1" applyAlignment="1">
      <alignment horizontal="center"/>
    </xf>
    <xf numFmtId="165" fontId="51" fillId="0" borderId="0" xfId="0" applyFont="1" applyBorder="1"/>
    <xf numFmtId="165" fontId="43" fillId="0" borderId="0" xfId="0" applyFont="1" applyFill="1" applyBorder="1"/>
    <xf numFmtId="165" fontId="43" fillId="0" borderId="0" xfId="0" applyFont="1" applyBorder="1"/>
    <xf numFmtId="49" fontId="34" fillId="12" borderId="4" xfId="0" applyNumberFormat="1" applyFont="1" applyFill="1" applyBorder="1" applyAlignment="1">
      <alignment horizontal="center" vertical="center"/>
    </xf>
    <xf numFmtId="49" fontId="34" fillId="8" borderId="4" xfId="0" applyNumberFormat="1" applyFont="1" applyFill="1" applyBorder="1" applyAlignment="1">
      <alignment horizontal="center" vertical="center"/>
    </xf>
    <xf numFmtId="49" fontId="34" fillId="8" borderId="5" xfId="0" applyNumberFormat="1" applyFont="1" applyFill="1" applyBorder="1" applyAlignment="1">
      <alignment horizontal="center" vertical="center"/>
    </xf>
    <xf numFmtId="49" fontId="34" fillId="0" borderId="4" xfId="0" applyNumberFormat="1" applyFont="1" applyFill="1" applyBorder="1" applyAlignment="1">
      <alignment horizontal="center" vertical="center"/>
    </xf>
    <xf numFmtId="49" fontId="34" fillId="12" borderId="0" xfId="0" applyNumberFormat="1" applyFont="1" applyFill="1" applyBorder="1" applyAlignment="1">
      <alignment horizontal="center" vertical="center"/>
    </xf>
    <xf numFmtId="49" fontId="34" fillId="12" borderId="5" xfId="0" applyNumberFormat="1" applyFont="1" applyFill="1" applyBorder="1" applyAlignment="1">
      <alignment horizontal="center" vertical="center"/>
    </xf>
    <xf numFmtId="165" fontId="43" fillId="0" borderId="0" xfId="0" applyFont="1" applyBorder="1" applyAlignment="1">
      <alignment vertical="center"/>
    </xf>
    <xf numFmtId="165" fontId="34" fillId="0" borderId="4" xfId="0" applyFont="1" applyFill="1" applyBorder="1" applyAlignment="1">
      <alignment horizontal="center" vertical="center"/>
    </xf>
    <xf numFmtId="165" fontId="34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65" fontId="25" fillId="0" borderId="0" xfId="0" applyFont="1" applyFill="1" applyBorder="1" applyAlignment="1">
      <alignment horizontal="left" vertical="center"/>
    </xf>
    <xf numFmtId="49" fontId="45" fillId="12" borderId="5" xfId="0" applyNumberFormat="1" applyFont="1" applyFill="1" applyBorder="1" applyAlignment="1">
      <alignment horizontal="center" vertical="center"/>
    </xf>
    <xf numFmtId="49" fontId="45" fillId="0" borderId="4" xfId="0" applyNumberFormat="1" applyFont="1" applyFill="1" applyBorder="1" applyAlignment="1">
      <alignment horizontal="center" vertical="center"/>
    </xf>
    <xf numFmtId="165" fontId="51" fillId="0" borderId="0" xfId="0" applyFont="1" applyFill="1"/>
    <xf numFmtId="165" fontId="51" fillId="0" borderId="0" xfId="0" applyFont="1" applyFill="1" applyBorder="1"/>
    <xf numFmtId="165" fontId="51" fillId="0" borderId="0" xfId="0" applyFont="1"/>
    <xf numFmtId="165" fontId="51" fillId="0" borderId="4" xfId="0" applyFont="1" applyBorder="1"/>
    <xf numFmtId="165" fontId="51" fillId="0" borderId="4" xfId="0" applyFont="1" applyFill="1" applyBorder="1"/>
    <xf numFmtId="0" fontId="36" fillId="3" borderId="3" xfId="0" applyNumberFormat="1" applyFont="1" applyFill="1" applyBorder="1" applyAlignment="1">
      <alignment horizontal="center" vertical="center"/>
    </xf>
    <xf numFmtId="0" fontId="34" fillId="8" borderId="5" xfId="0" applyNumberFormat="1" applyFont="1" applyFill="1" applyBorder="1" applyAlignment="1">
      <alignment horizontal="center" vertical="center"/>
    </xf>
    <xf numFmtId="0" fontId="34" fillId="3" borderId="5" xfId="0" applyNumberFormat="1" applyFont="1" applyFill="1" applyBorder="1" applyAlignment="1">
      <alignment horizontal="center" vertical="center"/>
    </xf>
    <xf numFmtId="0" fontId="34" fillId="12" borderId="4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4" fillId="8" borderId="4" xfId="0" applyNumberFormat="1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 vertical="center"/>
    </xf>
    <xf numFmtId="0" fontId="34" fillId="12" borderId="5" xfId="0" applyNumberFormat="1" applyFont="1" applyFill="1" applyBorder="1" applyAlignment="1">
      <alignment horizontal="center" vertical="center"/>
    </xf>
    <xf numFmtId="49" fontId="34" fillId="9" borderId="5" xfId="0" applyNumberFormat="1" applyFont="1" applyFill="1" applyBorder="1" applyAlignment="1">
      <alignment horizontal="center" vertical="center"/>
    </xf>
    <xf numFmtId="165" fontId="34" fillId="8" borderId="5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165" fontId="44" fillId="0" borderId="0" xfId="0" applyFont="1" applyFill="1" applyBorder="1"/>
    <xf numFmtId="165" fontId="43" fillId="0" borderId="0" xfId="0" applyFont="1" applyAlignment="1">
      <alignment vertical="center"/>
    </xf>
    <xf numFmtId="165" fontId="63" fillId="0" borderId="0" xfId="0" applyFont="1" applyAlignment="1">
      <alignment vertical="center"/>
    </xf>
    <xf numFmtId="165" fontId="43" fillId="0" borderId="0" xfId="0" applyFont="1"/>
    <xf numFmtId="165" fontId="34" fillId="9" borderId="0" xfId="0" applyFont="1" applyFill="1" applyBorder="1" applyAlignment="1">
      <alignment horizontal="center" vertical="center" wrapText="1"/>
    </xf>
    <xf numFmtId="165" fontId="34" fillId="9" borderId="4" xfId="0" applyFont="1" applyFill="1" applyBorder="1" applyAlignment="1">
      <alignment horizontal="center" vertical="center" wrapText="1"/>
    </xf>
    <xf numFmtId="165" fontId="34" fillId="9" borderId="2" xfId="0" applyFont="1" applyFill="1" applyBorder="1" applyAlignment="1">
      <alignment horizontal="center" vertical="center" wrapText="1"/>
    </xf>
    <xf numFmtId="165" fontId="45" fillId="9" borderId="4" xfId="0" applyFont="1" applyFill="1" applyBorder="1" applyAlignment="1">
      <alignment horizontal="center" vertical="center" wrapText="1"/>
    </xf>
    <xf numFmtId="165" fontId="36" fillId="0" borderId="0" xfId="0" applyFont="1" applyFill="1" applyBorder="1" applyAlignment="1">
      <alignment horizontal="center" vertical="center"/>
    </xf>
    <xf numFmtId="4" fontId="36" fillId="14" borderId="0" xfId="1" applyNumberFormat="1" applyFont="1" applyFill="1" applyBorder="1" applyAlignment="1">
      <alignment horizontal="right" vertical="center"/>
    </xf>
    <xf numFmtId="49" fontId="28" fillId="12" borderId="4" xfId="0" applyNumberFormat="1" applyFont="1" applyFill="1" applyBorder="1" applyAlignment="1">
      <alignment horizontal="center" vertical="center" wrapText="1"/>
    </xf>
    <xf numFmtId="49" fontId="62" fillId="0" borderId="5" xfId="0" applyNumberFormat="1" applyFont="1" applyFill="1" applyBorder="1" applyAlignment="1">
      <alignment horizontal="left" vertical="center"/>
    </xf>
    <xf numFmtId="4" fontId="34" fillId="8" borderId="12" xfId="1" applyNumberFormat="1" applyFont="1" applyFill="1" applyBorder="1" applyAlignment="1">
      <alignment horizontal="right" vertical="center"/>
    </xf>
    <xf numFmtId="4" fontId="36" fillId="0" borderId="12" xfId="1" applyNumberFormat="1" applyFont="1" applyFill="1" applyBorder="1" applyAlignment="1">
      <alignment horizontal="right" vertical="center"/>
    </xf>
    <xf numFmtId="4" fontId="25" fillId="0" borderId="12" xfId="1" applyNumberFormat="1" applyFont="1" applyFill="1" applyBorder="1" applyAlignment="1">
      <alignment horizontal="right" vertical="center"/>
    </xf>
    <xf numFmtId="4" fontId="36" fillId="0" borderId="12" xfId="1" applyNumberFormat="1" applyFont="1" applyFill="1" applyBorder="1" applyAlignment="1">
      <alignment horizontal="right"/>
    </xf>
    <xf numFmtId="4" fontId="36" fillId="0" borderId="12" xfId="0" applyNumberFormat="1" applyFont="1" applyFill="1" applyBorder="1" applyAlignment="1">
      <alignment horizontal="right"/>
    </xf>
    <xf numFmtId="4" fontId="34" fillId="14" borderId="4" xfId="1" applyNumberFormat="1" applyFont="1" applyFill="1" applyBorder="1" applyAlignment="1">
      <alignment horizontal="right" vertical="center"/>
    </xf>
    <xf numFmtId="0" fontId="25" fillId="0" borderId="12" xfId="0" applyNumberFormat="1" applyFont="1" applyFill="1" applyBorder="1" applyAlignment="1">
      <alignment vertical="center"/>
    </xf>
    <xf numFmtId="165" fontId="25" fillId="0" borderId="12" xfId="0" applyFont="1" applyFill="1" applyBorder="1" applyAlignment="1">
      <alignment vertical="center"/>
    </xf>
    <xf numFmtId="0" fontId="34" fillId="0" borderId="12" xfId="0" applyNumberFormat="1" applyFont="1" applyFill="1" applyBorder="1" applyAlignment="1">
      <alignment horizontal="left" vertical="center"/>
    </xf>
    <xf numFmtId="4" fontId="28" fillId="0" borderId="12" xfId="1" applyNumberFormat="1" applyFont="1" applyFill="1" applyBorder="1" applyAlignment="1">
      <alignment horizontal="right" vertical="center"/>
    </xf>
    <xf numFmtId="0" fontId="25" fillId="0" borderId="12" xfId="0" applyNumberFormat="1" applyFont="1" applyFill="1" applyBorder="1" applyAlignment="1">
      <alignment horizontal="left" vertical="center"/>
    </xf>
    <xf numFmtId="167" fontId="34" fillId="12" borderId="4" xfId="0" applyNumberFormat="1" applyFont="1" applyFill="1" applyBorder="1" applyAlignment="1">
      <alignment horizontal="center" vertical="center"/>
    </xf>
    <xf numFmtId="165" fontId="36" fillId="0" borderId="12" xfId="0" applyFont="1" applyFill="1" applyBorder="1" applyAlignment="1">
      <alignment horizontal="left" vertical="center"/>
    </xf>
    <xf numFmtId="4" fontId="71" fillId="0" borderId="0" xfId="1" applyNumberFormat="1" applyFont="1" applyFill="1" applyBorder="1" applyAlignment="1">
      <alignment horizontal="right" vertical="center"/>
    </xf>
    <xf numFmtId="49" fontId="34" fillId="0" borderId="12" xfId="0" applyNumberFormat="1" applyFont="1" applyFill="1" applyBorder="1" applyAlignment="1">
      <alignment horizontal="center" vertical="center"/>
    </xf>
    <xf numFmtId="165" fontId="0" fillId="0" borderId="0" xfId="0" applyBorder="1"/>
    <xf numFmtId="0" fontId="36" fillId="0" borderId="12" xfId="0" applyNumberFormat="1" applyFont="1" applyFill="1" applyBorder="1" applyAlignment="1">
      <alignment horizontal="left" vertical="center"/>
    </xf>
    <xf numFmtId="165" fontId="36" fillId="0" borderId="0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165" fontId="0" fillId="0" borderId="0" xfId="0" applyFill="1" applyBorder="1"/>
    <xf numFmtId="0" fontId="25" fillId="7" borderId="2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 wrapText="1"/>
    </xf>
    <xf numFmtId="4" fontId="72" fillId="0" borderId="0" xfId="0" applyNumberFormat="1" applyFont="1" applyFill="1" applyBorder="1" applyAlignment="1">
      <alignment horizontal="right" vertical="center"/>
    </xf>
    <xf numFmtId="4" fontId="62" fillId="0" borderId="12" xfId="0" applyNumberFormat="1" applyFont="1" applyFill="1" applyBorder="1" applyAlignment="1">
      <alignment horizontal="right" vertical="center"/>
    </xf>
    <xf numFmtId="49" fontId="62" fillId="0" borderId="12" xfId="0" applyNumberFormat="1" applyFont="1" applyFill="1" applyBorder="1" applyAlignment="1">
      <alignment horizontal="left" vertical="center"/>
    </xf>
    <xf numFmtId="4" fontId="62" fillId="0" borderId="12" xfId="0" applyNumberFormat="1" applyFont="1" applyFill="1" applyBorder="1" applyAlignment="1">
      <alignment vertical="center"/>
    </xf>
    <xf numFmtId="49" fontId="54" fillId="0" borderId="12" xfId="0" applyNumberFormat="1" applyFont="1" applyFill="1" applyBorder="1" applyAlignment="1">
      <alignment horizontal="left" vertical="center"/>
    </xf>
    <xf numFmtId="165" fontId="34" fillId="9" borderId="12" xfId="0" applyFont="1" applyFill="1" applyBorder="1" applyAlignment="1">
      <alignment horizontal="center" vertical="center" wrapText="1"/>
    </xf>
    <xf numFmtId="165" fontId="43" fillId="0" borderId="0" xfId="0" applyFont="1" applyBorder="1" applyAlignment="1">
      <alignment horizontal="center" vertical="center"/>
    </xf>
    <xf numFmtId="165" fontId="51" fillId="0" borderId="0" xfId="0" applyFont="1" applyBorder="1" applyAlignment="1">
      <alignment horizontal="center" vertical="center"/>
    </xf>
    <xf numFmtId="165" fontId="51" fillId="0" borderId="0" xfId="0" applyFont="1" applyAlignment="1">
      <alignment horizontal="center" vertical="center"/>
    </xf>
    <xf numFmtId="165" fontId="51" fillId="0" borderId="4" xfId="0" applyFont="1" applyBorder="1" applyAlignment="1">
      <alignment horizontal="center" vertical="center"/>
    </xf>
    <xf numFmtId="165" fontId="51" fillId="0" borderId="0" xfId="0" applyFont="1" applyFill="1" applyAlignment="1">
      <alignment horizontal="center" vertical="center"/>
    </xf>
    <xf numFmtId="165" fontId="51" fillId="0" borderId="0" xfId="0" applyFont="1" applyFill="1" applyBorder="1" applyAlignment="1">
      <alignment horizontal="center" vertical="center"/>
    </xf>
    <xf numFmtId="165" fontId="51" fillId="0" borderId="4" xfId="0" applyFont="1" applyFill="1" applyBorder="1" applyAlignment="1">
      <alignment horizontal="center" vertical="center"/>
    </xf>
    <xf numFmtId="49" fontId="62" fillId="0" borderId="5" xfId="0" applyNumberFormat="1" applyFont="1" applyFill="1" applyBorder="1" applyAlignment="1">
      <alignment vertical="center"/>
    </xf>
    <xf numFmtId="165" fontId="54" fillId="0" borderId="5" xfId="0" applyFont="1" applyFill="1" applyBorder="1" applyAlignment="1">
      <alignment horizontal="center" vertical="center"/>
    </xf>
    <xf numFmtId="49" fontId="62" fillId="12" borderId="5" xfId="0" applyNumberFormat="1" applyFont="1" applyFill="1" applyBorder="1" applyAlignment="1">
      <alignment horizontal="left" vertical="center"/>
    </xf>
    <xf numFmtId="4" fontId="54" fillId="12" borderId="5" xfId="0" applyNumberFormat="1" applyFont="1" applyFill="1" applyBorder="1" applyAlignment="1">
      <alignment horizontal="right"/>
    </xf>
    <xf numFmtId="49" fontId="62" fillId="14" borderId="5" xfId="0" applyNumberFormat="1" applyFont="1" applyFill="1" applyBorder="1" applyAlignment="1">
      <alignment vertical="center"/>
    </xf>
    <xf numFmtId="4" fontId="62" fillId="14" borderId="5" xfId="0" applyNumberFormat="1" applyFont="1" applyFill="1" applyBorder="1" applyAlignment="1">
      <alignment horizontal="right"/>
    </xf>
    <xf numFmtId="4" fontId="62" fillId="0" borderId="5" xfId="0" applyNumberFormat="1" applyFont="1" applyFill="1" applyBorder="1"/>
    <xf numFmtId="165" fontId="62" fillId="0" borderId="5" xfId="0" applyFont="1" applyFill="1" applyBorder="1" applyAlignment="1">
      <alignment horizontal="center"/>
    </xf>
    <xf numFmtId="165" fontId="62" fillId="0" borderId="4" xfId="0" applyFont="1" applyFill="1" applyBorder="1" applyAlignment="1">
      <alignment horizontal="right" vertical="center"/>
    </xf>
    <xf numFmtId="165" fontId="54" fillId="0" borderId="0" xfId="0" applyFont="1" applyFill="1" applyAlignment="1">
      <alignment horizontal="center" vertical="center"/>
    </xf>
    <xf numFmtId="0" fontId="36" fillId="3" borderId="3" xfId="0" applyNumberFormat="1" applyFont="1" applyFill="1" applyBorder="1" applyAlignment="1">
      <alignment horizontal="center" vertical="center"/>
    </xf>
    <xf numFmtId="0" fontId="36" fillId="3" borderId="3" xfId="0" applyNumberFormat="1" applyFont="1" applyFill="1" applyBorder="1" applyAlignment="1">
      <alignment horizontal="center" vertical="center"/>
    </xf>
    <xf numFmtId="165" fontId="0" fillId="0" borderId="0" xfId="0" applyFill="1"/>
    <xf numFmtId="0" fontId="62" fillId="7" borderId="2" xfId="0" applyNumberFormat="1" applyFont="1" applyFill="1" applyBorder="1" applyAlignment="1">
      <alignment horizontal="center" vertical="center"/>
    </xf>
    <xf numFmtId="0" fontId="62" fillId="0" borderId="2" xfId="0" applyNumberFormat="1" applyFont="1" applyFill="1" applyBorder="1" applyAlignment="1">
      <alignment horizontal="center" vertical="center"/>
    </xf>
    <xf numFmtId="4" fontId="70" fillId="0" borderId="4" xfId="0" applyNumberFormat="1" applyFont="1" applyFill="1" applyBorder="1" applyAlignment="1">
      <alignment horizontal="right" vertical="center"/>
    </xf>
    <xf numFmtId="165" fontId="28" fillId="0" borderId="4" xfId="0" applyFont="1" applyFill="1" applyBorder="1" applyAlignment="1">
      <alignment horizontal="left" vertical="center"/>
    </xf>
    <xf numFmtId="0" fontId="36" fillId="3" borderId="3" xfId="0" applyNumberFormat="1" applyFont="1" applyFill="1" applyBorder="1" applyAlignment="1">
      <alignment horizontal="center" vertical="center"/>
    </xf>
    <xf numFmtId="165" fontId="34" fillId="8" borderId="5" xfId="0" applyFont="1" applyFill="1" applyBorder="1" applyAlignment="1">
      <alignment horizontal="left" vertical="center"/>
    </xf>
    <xf numFmtId="165" fontId="34" fillId="0" borderId="4" xfId="0" applyFont="1" applyFill="1" applyBorder="1" applyAlignment="1">
      <alignment horizontal="left" vertical="center"/>
    </xf>
    <xf numFmtId="165" fontId="34" fillId="0" borderId="5" xfId="0" applyFont="1" applyFill="1" applyBorder="1" applyAlignment="1">
      <alignment horizontal="left" vertical="center"/>
    </xf>
    <xf numFmtId="165" fontId="34" fillId="8" borderId="4" xfId="0" applyFont="1" applyFill="1" applyBorder="1" applyAlignment="1">
      <alignment horizontal="left" vertical="center"/>
    </xf>
    <xf numFmtId="165" fontId="34" fillId="3" borderId="5" xfId="0" applyFont="1" applyFill="1" applyBorder="1" applyAlignment="1">
      <alignment horizontal="left" vertical="center"/>
    </xf>
    <xf numFmtId="165" fontId="28" fillId="0" borderId="5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4" xfId="0" applyNumberFormat="1" applyFont="1" applyFill="1" applyBorder="1" applyAlignment="1">
      <alignment horizontal="center" vertical="center"/>
    </xf>
    <xf numFmtId="165" fontId="34" fillId="0" borderId="0" xfId="0" applyFont="1" applyFill="1" applyBorder="1" applyAlignment="1">
      <alignment horizontal="left" vertical="center"/>
    </xf>
    <xf numFmtId="165" fontId="34" fillId="0" borderId="4" xfId="0" applyFont="1" applyFill="1" applyBorder="1" applyAlignment="1">
      <alignment vertical="center"/>
    </xf>
    <xf numFmtId="165" fontId="34" fillId="9" borderId="0" xfId="0" applyFont="1" applyFill="1" applyBorder="1" applyAlignment="1">
      <alignment horizontal="center" vertical="center" wrapText="1"/>
    </xf>
    <xf numFmtId="165" fontId="34" fillId="9" borderId="4" xfId="0" applyFont="1" applyFill="1" applyBorder="1" applyAlignment="1">
      <alignment horizontal="center" vertical="center" wrapText="1"/>
    </xf>
    <xf numFmtId="165" fontId="34" fillId="9" borderId="2" xfId="0" applyFont="1" applyFill="1" applyBorder="1" applyAlignment="1">
      <alignment horizontal="center" vertical="center" wrapText="1"/>
    </xf>
    <xf numFmtId="165" fontId="45" fillId="9" borderId="4" xfId="0" applyFont="1" applyFill="1" applyBorder="1" applyAlignment="1">
      <alignment horizontal="center" vertical="center" wrapText="1"/>
    </xf>
    <xf numFmtId="165" fontId="34" fillId="9" borderId="12" xfId="0" applyFont="1" applyFill="1" applyBorder="1" applyAlignment="1">
      <alignment horizontal="center" vertical="center" wrapText="1"/>
    </xf>
    <xf numFmtId="0" fontId="34" fillId="0" borderId="5" xfId="0" applyNumberFormat="1" applyFont="1" applyFill="1" applyBorder="1" applyAlignment="1">
      <alignment vertical="center"/>
    </xf>
    <xf numFmtId="0" fontId="28" fillId="0" borderId="4" xfId="0" applyNumberFormat="1" applyFont="1" applyFill="1" applyBorder="1" applyAlignment="1">
      <alignment horizontal="left" vertical="center"/>
    </xf>
    <xf numFmtId="0" fontId="34" fillId="0" borderId="4" xfId="0" applyNumberFormat="1" applyFont="1" applyFill="1" applyBorder="1" applyAlignment="1">
      <alignment vertical="center"/>
    </xf>
    <xf numFmtId="0" fontId="34" fillId="0" borderId="5" xfId="0" applyNumberFormat="1" applyFont="1" applyFill="1" applyBorder="1" applyAlignment="1">
      <alignment horizontal="left" vertical="center"/>
    </xf>
    <xf numFmtId="0" fontId="28" fillId="0" borderId="5" xfId="0" applyNumberFormat="1" applyFont="1" applyFill="1" applyBorder="1" applyAlignment="1">
      <alignment horizontal="left" vertical="center"/>
    </xf>
    <xf numFmtId="165" fontId="25" fillId="0" borderId="4" xfId="0" applyFont="1" applyFill="1" applyBorder="1" applyAlignment="1">
      <alignment horizontal="left" vertical="center"/>
    </xf>
    <xf numFmtId="165" fontId="34" fillId="9" borderId="5" xfId="0" applyFont="1" applyFill="1" applyBorder="1" applyAlignment="1">
      <alignment horizontal="left" vertical="center"/>
    </xf>
    <xf numFmtId="49" fontId="34" fillId="12" borderId="5" xfId="0" applyNumberFormat="1" applyFont="1" applyFill="1" applyBorder="1" applyAlignment="1">
      <alignment horizontal="left" vertical="center"/>
    </xf>
    <xf numFmtId="49" fontId="34" fillId="12" borderId="4" xfId="0" applyNumberFormat="1" applyFont="1" applyFill="1" applyBorder="1" applyAlignment="1">
      <alignment horizontal="left" vertical="center"/>
    </xf>
    <xf numFmtId="0" fontId="34" fillId="0" borderId="4" xfId="0" applyNumberFormat="1" applyFont="1" applyFill="1" applyBorder="1" applyAlignment="1">
      <alignment horizontal="left" vertical="center"/>
    </xf>
    <xf numFmtId="165" fontId="25" fillId="0" borderId="12" xfId="0" applyFont="1" applyFill="1" applyBorder="1" applyAlignment="1">
      <alignment horizontal="left" vertical="center"/>
    </xf>
    <xf numFmtId="165" fontId="43" fillId="0" borderId="12" xfId="0" applyFont="1" applyFill="1" applyBorder="1"/>
    <xf numFmtId="165" fontId="63" fillId="0" borderId="0" xfId="0" applyFont="1" applyFill="1"/>
    <xf numFmtId="49" fontId="28" fillId="0" borderId="12" xfId="0" applyNumberFormat="1" applyFont="1" applyFill="1" applyBorder="1" applyAlignment="1">
      <alignment horizontal="center" vertical="center" wrapText="1"/>
    </xf>
    <xf numFmtId="165" fontId="28" fillId="0" borderId="4" xfId="0" applyFont="1" applyFill="1" applyBorder="1" applyAlignment="1">
      <alignment horizontal="left" vertical="center"/>
    </xf>
    <xf numFmtId="165" fontId="34" fillId="0" borderId="5" xfId="0" applyFont="1" applyFill="1" applyBorder="1" applyAlignment="1">
      <alignment horizontal="left" vertical="center"/>
    </xf>
    <xf numFmtId="165" fontId="34" fillId="8" borderId="5" xfId="0" applyFont="1" applyFill="1" applyBorder="1" applyAlignment="1">
      <alignment horizontal="left" vertical="center"/>
    </xf>
    <xf numFmtId="0" fontId="36" fillId="3" borderId="3" xfId="0" applyNumberFormat="1" applyFont="1" applyFill="1" applyBorder="1" applyAlignment="1">
      <alignment horizontal="center" vertical="center"/>
    </xf>
    <xf numFmtId="165" fontId="34" fillId="0" borderId="4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4" xfId="0" applyNumberFormat="1" applyFont="1" applyFill="1" applyBorder="1" applyAlignment="1">
      <alignment horizontal="center" vertical="center"/>
    </xf>
    <xf numFmtId="165" fontId="34" fillId="0" borderId="0" xfId="0" applyFont="1" applyFill="1" applyBorder="1" applyAlignment="1">
      <alignment horizontal="left" vertical="center"/>
    </xf>
    <xf numFmtId="0" fontId="34" fillId="0" borderId="5" xfId="0" applyNumberFormat="1" applyFont="1" applyFill="1" applyBorder="1" applyAlignment="1">
      <alignment horizontal="left" vertical="center"/>
    </xf>
    <xf numFmtId="49" fontId="34" fillId="12" borderId="4" xfId="0" applyNumberFormat="1" applyFont="1" applyFill="1" applyBorder="1" applyAlignment="1">
      <alignment horizontal="left" vertical="center"/>
    </xf>
    <xf numFmtId="0" fontId="34" fillId="0" borderId="4" xfId="0" applyNumberFormat="1" applyFont="1" applyFill="1" applyBorder="1" applyAlignment="1">
      <alignment horizontal="left" vertical="center"/>
    </xf>
    <xf numFmtId="165" fontId="25" fillId="0" borderId="12" xfId="0" applyFont="1" applyFill="1" applyBorder="1" applyAlignment="1">
      <alignment horizontal="left" vertical="center"/>
    </xf>
    <xf numFmtId="165" fontId="69" fillId="0" borderId="0" xfId="0" applyFont="1" applyFill="1" applyBorder="1"/>
    <xf numFmtId="165" fontId="0" fillId="14" borderId="0" xfId="0" applyFill="1" applyBorder="1"/>
    <xf numFmtId="4" fontId="28" fillId="0" borderId="5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 horizontal="right" vertical="center"/>
    </xf>
    <xf numFmtId="4" fontId="34" fillId="0" borderId="4" xfId="0" applyNumberFormat="1" applyFont="1" applyFill="1" applyBorder="1" applyAlignment="1">
      <alignment horizontal="right" vertical="center"/>
    </xf>
    <xf numFmtId="4" fontId="28" fillId="0" borderId="4" xfId="0" applyNumberFormat="1" applyFont="1" applyFill="1" applyBorder="1" applyAlignment="1">
      <alignment horizontal="right" vertical="center"/>
    </xf>
    <xf numFmtId="49" fontId="54" fillId="0" borderId="12" xfId="0" applyNumberFormat="1" applyFont="1" applyFill="1" applyBorder="1" applyAlignment="1">
      <alignment horizontal="center" vertical="center"/>
    </xf>
    <xf numFmtId="4" fontId="70" fillId="0" borderId="5" xfId="0" applyNumberFormat="1" applyFont="1" applyFill="1" applyBorder="1" applyAlignment="1">
      <alignment horizontal="right" vertical="center"/>
    </xf>
    <xf numFmtId="165" fontId="73" fillId="0" borderId="0" xfId="0" applyFont="1" applyAlignment="1">
      <alignment vertical="center"/>
    </xf>
    <xf numFmtId="0" fontId="72" fillId="7" borderId="2" xfId="0" applyNumberFormat="1" applyFont="1" applyFill="1" applyBorder="1" applyAlignment="1">
      <alignment horizontal="center" vertical="center"/>
    </xf>
    <xf numFmtId="4" fontId="70" fillId="7" borderId="4" xfId="0" applyNumberFormat="1" applyFont="1" applyFill="1" applyBorder="1" applyAlignment="1">
      <alignment horizontal="right" vertical="center"/>
    </xf>
    <xf numFmtId="4" fontId="72" fillId="0" borderId="0" xfId="0" applyNumberFormat="1" applyFont="1" applyFill="1" applyAlignment="1">
      <alignment horizontal="right" vertical="center"/>
    </xf>
    <xf numFmtId="4" fontId="70" fillId="0" borderId="0" xfId="0" applyNumberFormat="1" applyFont="1" applyFill="1" applyBorder="1" applyAlignment="1">
      <alignment horizontal="right" vertical="center"/>
    </xf>
    <xf numFmtId="4" fontId="70" fillId="7" borderId="5" xfId="0" applyNumberFormat="1" applyFont="1" applyFill="1" applyBorder="1" applyAlignment="1">
      <alignment horizontal="right" vertical="center"/>
    </xf>
    <xf numFmtId="4" fontId="72" fillId="0" borderId="4" xfId="0" applyNumberFormat="1" applyFont="1" applyFill="1" applyBorder="1" applyAlignment="1">
      <alignment horizontal="right" vertical="center"/>
    </xf>
    <xf numFmtId="4" fontId="72" fillId="0" borderId="5" xfId="0" applyNumberFormat="1" applyFont="1" applyFill="1" applyBorder="1" applyAlignment="1">
      <alignment horizontal="right" vertical="center"/>
    </xf>
    <xf numFmtId="4" fontId="70" fillId="12" borderId="5" xfId="0" applyNumberFormat="1" applyFont="1" applyFill="1" applyBorder="1" applyAlignment="1">
      <alignment horizontal="right" vertical="center"/>
    </xf>
    <xf numFmtId="4" fontId="72" fillId="14" borderId="5" xfId="0" applyNumberFormat="1" applyFont="1" applyFill="1" applyBorder="1" applyAlignment="1">
      <alignment horizontal="right" vertical="center"/>
    </xf>
    <xf numFmtId="4" fontId="72" fillId="0" borderId="12" xfId="0" applyNumberFormat="1" applyFont="1" applyFill="1" applyBorder="1" applyAlignment="1">
      <alignment vertical="center"/>
    </xf>
    <xf numFmtId="4" fontId="72" fillId="0" borderId="12" xfId="0" applyNumberFormat="1" applyFont="1" applyFill="1" applyBorder="1" applyAlignment="1">
      <alignment horizontal="right" vertical="center"/>
    </xf>
    <xf numFmtId="4" fontId="72" fillId="0" borderId="2" xfId="0" applyNumberFormat="1" applyFont="1" applyFill="1" applyBorder="1" applyAlignment="1">
      <alignment horizontal="right" vertical="center"/>
    </xf>
    <xf numFmtId="165" fontId="72" fillId="0" borderId="3" xfId="0" applyFont="1" applyFill="1" applyBorder="1" applyAlignment="1">
      <alignment horizontal="center" vertical="center"/>
    </xf>
    <xf numFmtId="165" fontId="72" fillId="0" borderId="4" xfId="0" applyFont="1" applyFill="1" applyBorder="1" applyAlignment="1">
      <alignment horizontal="right" vertical="center"/>
    </xf>
    <xf numFmtId="0" fontId="36" fillId="3" borderId="3" xfId="0" applyNumberFormat="1" applyFont="1" applyFill="1" applyBorder="1" applyAlignment="1">
      <alignment horizontal="center" vertical="center"/>
    </xf>
    <xf numFmtId="0" fontId="36" fillId="3" borderId="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165" fontId="34" fillId="9" borderId="0" xfId="0" applyFont="1" applyFill="1" applyBorder="1" applyAlignment="1">
      <alignment horizontal="center" vertical="center" wrapText="1"/>
    </xf>
    <xf numFmtId="49" fontId="34" fillId="12" borderId="4" xfId="0" applyNumberFormat="1" applyFont="1" applyFill="1" applyBorder="1" applyAlignment="1">
      <alignment horizontal="left" vertical="center"/>
    </xf>
    <xf numFmtId="165" fontId="55" fillId="0" borderId="0" xfId="0" applyFont="1" applyFill="1" applyBorder="1"/>
    <xf numFmtId="4" fontId="62" fillId="14" borderId="12" xfId="0" applyNumberFormat="1" applyFont="1" applyFill="1" applyBorder="1" applyAlignment="1">
      <alignment horizontal="right" vertical="center"/>
    </xf>
    <xf numFmtId="4" fontId="62" fillId="14" borderId="12" xfId="0" applyNumberFormat="1" applyFont="1" applyFill="1" applyBorder="1" applyAlignment="1">
      <alignment horizontal="right"/>
    </xf>
    <xf numFmtId="4" fontId="72" fillId="14" borderId="12" xfId="0" applyNumberFormat="1" applyFont="1" applyFill="1" applyBorder="1" applyAlignment="1">
      <alignment horizontal="right" vertical="center"/>
    </xf>
    <xf numFmtId="165" fontId="28" fillId="0" borderId="4" xfId="0" applyFont="1" applyFill="1" applyBorder="1" applyAlignment="1">
      <alignment horizontal="left" vertical="center"/>
    </xf>
    <xf numFmtId="165" fontId="34" fillId="0" borderId="4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4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left" vertical="center"/>
    </xf>
    <xf numFmtId="0" fontId="34" fillId="0" borderId="4" xfId="0" applyNumberFormat="1" applyFont="1" applyFill="1" applyBorder="1" applyAlignment="1">
      <alignment horizontal="left" vertical="center"/>
    </xf>
    <xf numFmtId="0" fontId="36" fillId="3" borderId="3" xfId="0" applyNumberFormat="1" applyFont="1" applyFill="1" applyBorder="1" applyAlignment="1">
      <alignment horizontal="center" vertical="center"/>
    </xf>
    <xf numFmtId="0" fontId="36" fillId="3" borderId="3" xfId="0" applyNumberFormat="1" applyFont="1" applyFill="1" applyBorder="1" applyAlignment="1">
      <alignment horizontal="center" vertical="center"/>
    </xf>
    <xf numFmtId="165" fontId="34" fillId="8" borderId="5" xfId="0" applyFont="1" applyFill="1" applyBorder="1" applyAlignment="1">
      <alignment horizontal="left" vertical="center"/>
    </xf>
    <xf numFmtId="165" fontId="34" fillId="0" borderId="4" xfId="0" applyFont="1" applyFill="1" applyBorder="1" applyAlignment="1">
      <alignment horizontal="left" vertical="center"/>
    </xf>
    <xf numFmtId="0" fontId="36" fillId="3" borderId="3" xfId="0" applyNumberFormat="1" applyFont="1" applyFill="1" applyBorder="1" applyAlignment="1">
      <alignment horizontal="center" vertical="center"/>
    </xf>
    <xf numFmtId="165" fontId="28" fillId="0" borderId="5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center" vertical="center"/>
    </xf>
    <xf numFmtId="165" fontId="34" fillId="8" borderId="4" xfId="0" applyFont="1" applyFill="1" applyBorder="1" applyAlignment="1">
      <alignment horizontal="left" vertical="center"/>
    </xf>
    <xf numFmtId="165" fontId="28" fillId="0" borderId="0" xfId="0" applyFont="1" applyFill="1" applyAlignment="1">
      <alignment horizontal="left" vertical="center"/>
    </xf>
    <xf numFmtId="0" fontId="34" fillId="0" borderId="5" xfId="0" applyNumberFormat="1" applyFont="1" applyFill="1" applyBorder="1" applyAlignment="1">
      <alignment vertical="center"/>
    </xf>
    <xf numFmtId="0" fontId="28" fillId="0" borderId="4" xfId="0" applyNumberFormat="1" applyFont="1" applyFill="1" applyBorder="1" applyAlignment="1">
      <alignment horizontal="left" vertical="center"/>
    </xf>
    <xf numFmtId="0" fontId="34" fillId="0" borderId="4" xfId="0" applyNumberFormat="1" applyFont="1" applyFill="1" applyBorder="1" applyAlignment="1">
      <alignment vertical="center"/>
    </xf>
    <xf numFmtId="165" fontId="34" fillId="9" borderId="5" xfId="0" applyFont="1" applyFill="1" applyBorder="1" applyAlignment="1">
      <alignment horizontal="left" vertical="center"/>
    </xf>
    <xf numFmtId="0" fontId="34" fillId="0" borderId="5" xfId="0" applyNumberFormat="1" applyFont="1" applyFill="1" applyBorder="1" applyAlignment="1">
      <alignment horizontal="left" vertical="center"/>
    </xf>
    <xf numFmtId="0" fontId="28" fillId="0" borderId="5" xfId="0" applyNumberFormat="1" applyFont="1" applyFill="1" applyBorder="1" applyAlignment="1">
      <alignment horizontal="left" vertical="center"/>
    </xf>
    <xf numFmtId="165" fontId="25" fillId="0" borderId="4" xfId="0" applyFont="1" applyFill="1" applyBorder="1" applyAlignment="1">
      <alignment horizontal="left" vertical="center"/>
    </xf>
    <xf numFmtId="0" fontId="34" fillId="0" borderId="4" xfId="0" applyNumberFormat="1" applyFont="1" applyFill="1" applyBorder="1" applyAlignment="1">
      <alignment horizontal="left" vertical="center"/>
    </xf>
    <xf numFmtId="49" fontId="34" fillId="12" borderId="4" xfId="0" applyNumberFormat="1" applyFont="1" applyFill="1" applyBorder="1" applyAlignment="1">
      <alignment horizontal="left" vertical="center"/>
    </xf>
    <xf numFmtId="165" fontId="25" fillId="0" borderId="12" xfId="0" applyFont="1" applyFill="1" applyBorder="1" applyAlignment="1">
      <alignment horizontal="left" vertical="center"/>
    </xf>
    <xf numFmtId="4" fontId="36" fillId="0" borderId="12" xfId="1" applyNumberFormat="1" applyFont="1" applyBorder="1" applyAlignment="1">
      <alignment horizontal="right" vertical="center"/>
    </xf>
    <xf numFmtId="4" fontId="36" fillId="0" borderId="0" xfId="1" applyNumberFormat="1" applyFont="1" applyAlignment="1">
      <alignment horizontal="right" vertical="center"/>
    </xf>
    <xf numFmtId="165" fontId="74" fillId="0" borderId="0" xfId="0" applyFont="1" applyFill="1" applyBorder="1"/>
    <xf numFmtId="165" fontId="75" fillId="0" borderId="0" xfId="0" applyFont="1" applyFill="1" applyBorder="1"/>
    <xf numFmtId="165" fontId="76" fillId="0" borderId="0" xfId="0" applyFont="1" applyFill="1" applyBorder="1"/>
    <xf numFmtId="4" fontId="36" fillId="0" borderId="4" xfId="1" applyNumberFormat="1" applyFont="1" applyBorder="1" applyAlignment="1">
      <alignment horizontal="right" vertical="center"/>
    </xf>
    <xf numFmtId="4" fontId="28" fillId="0" borderId="5" xfId="1" applyNumberFormat="1" applyFont="1" applyBorder="1" applyAlignment="1">
      <alignment horizontal="right" vertical="center"/>
    </xf>
    <xf numFmtId="4" fontId="36" fillId="14" borderId="0" xfId="1" applyNumberFormat="1" applyFont="1" applyFill="1" applyAlignment="1">
      <alignment horizontal="right" vertical="center"/>
    </xf>
    <xf numFmtId="4" fontId="34" fillId="0" borderId="4" xfId="0" applyNumberFormat="1" applyFont="1" applyBorder="1" applyAlignment="1">
      <alignment horizontal="right" vertical="center"/>
    </xf>
    <xf numFmtId="4" fontId="25" fillId="0" borderId="0" xfId="1" applyNumberFormat="1" applyFont="1" applyAlignment="1">
      <alignment horizontal="right" vertical="center"/>
    </xf>
    <xf numFmtId="165" fontId="74" fillId="0" borderId="12" xfId="0" applyFont="1" applyFill="1" applyBorder="1"/>
    <xf numFmtId="4" fontId="25" fillId="0" borderId="4" xfId="1" applyNumberFormat="1" applyFont="1" applyBorder="1" applyAlignment="1">
      <alignment horizontal="right" vertical="center"/>
    </xf>
    <xf numFmtId="4" fontId="25" fillId="0" borderId="12" xfId="1" applyNumberFormat="1" applyFont="1" applyBorder="1" applyAlignment="1">
      <alignment horizontal="right" vertical="center"/>
    </xf>
    <xf numFmtId="4" fontId="36" fillId="0" borderId="0" xfId="1" applyNumberFormat="1" applyFont="1" applyBorder="1" applyAlignment="1">
      <alignment horizontal="right" vertical="center"/>
    </xf>
    <xf numFmtId="0" fontId="34" fillId="12" borderId="4" xfId="115" applyFont="1" applyFill="1" applyBorder="1" applyAlignment="1">
      <alignment horizontal="left" vertical="center"/>
    </xf>
    <xf numFmtId="4" fontId="34" fillId="0" borderId="0" xfId="1" applyNumberFormat="1" applyFont="1" applyAlignment="1">
      <alignment horizontal="right" vertical="center"/>
    </xf>
    <xf numFmtId="0" fontId="25" fillId="0" borderId="0" xfId="0" applyNumberFormat="1" applyFont="1" applyAlignment="1">
      <alignment horizontal="left" vertical="center"/>
    </xf>
    <xf numFmtId="165" fontId="25" fillId="0" borderId="0" xfId="0" applyFont="1" applyAlignment="1">
      <alignment horizontal="left" vertical="center"/>
    </xf>
    <xf numFmtId="4" fontId="28" fillId="0" borderId="5" xfId="0" applyNumberFormat="1" applyFont="1" applyBorder="1" applyAlignment="1">
      <alignment horizontal="right" vertical="center"/>
    </xf>
    <xf numFmtId="4" fontId="28" fillId="0" borderId="4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34" fillId="0" borderId="4" xfId="0" applyNumberFormat="1" applyFont="1" applyBorder="1" applyAlignment="1">
      <alignment horizontal="center" vertical="center"/>
    </xf>
    <xf numFmtId="0" fontId="34" fillId="0" borderId="4" xfId="0" applyNumberFormat="1" applyFont="1" applyBorder="1" applyAlignment="1">
      <alignment horizontal="center" vertical="center"/>
    </xf>
    <xf numFmtId="0" fontId="34" fillId="0" borderId="4" xfId="0" applyNumberFormat="1" applyFont="1" applyBorder="1" applyAlignment="1">
      <alignment horizontal="left" vertical="center"/>
    </xf>
    <xf numFmtId="0" fontId="28" fillId="0" borderId="5" xfId="0" applyNumberFormat="1" applyFont="1" applyBorder="1" applyAlignment="1">
      <alignment horizontal="left" vertical="center"/>
    </xf>
    <xf numFmtId="0" fontId="25" fillId="0" borderId="5" xfId="0" applyNumberFormat="1" applyFont="1" applyBorder="1" applyAlignment="1">
      <alignment horizontal="left" vertical="center"/>
    </xf>
    <xf numFmtId="165" fontId="25" fillId="0" borderId="5" xfId="0" applyFont="1" applyBorder="1" applyAlignment="1">
      <alignment horizontal="left" vertical="center"/>
    </xf>
    <xf numFmtId="0" fontId="34" fillId="0" borderId="0" xfId="0" applyNumberFormat="1" applyFont="1" applyAlignment="1">
      <alignment horizontal="center" vertical="center"/>
    </xf>
    <xf numFmtId="0" fontId="34" fillId="0" borderId="12" xfId="0" applyNumberFormat="1" applyFont="1" applyBorder="1" applyAlignment="1">
      <alignment horizontal="left" vertical="center"/>
    </xf>
    <xf numFmtId="0" fontId="34" fillId="0" borderId="0" xfId="0" applyNumberFormat="1" applyFont="1" applyAlignment="1">
      <alignment horizontal="left" vertical="center"/>
    </xf>
    <xf numFmtId="0" fontId="28" fillId="0" borderId="12" xfId="0" applyNumberFormat="1" applyFont="1" applyBorder="1" applyAlignment="1">
      <alignment horizontal="left" vertical="center"/>
    </xf>
    <xf numFmtId="0" fontId="25" fillId="0" borderId="12" xfId="0" applyNumberFormat="1" applyFont="1" applyBorder="1" applyAlignment="1">
      <alignment horizontal="left" vertical="center"/>
    </xf>
    <xf numFmtId="165" fontId="25" fillId="0" borderId="12" xfId="0" applyFont="1" applyBorder="1" applyAlignment="1">
      <alignment horizontal="left" vertical="center"/>
    </xf>
    <xf numFmtId="0" fontId="28" fillId="0" borderId="4" xfId="0" applyNumberFormat="1" applyFont="1" applyBorder="1" applyAlignment="1">
      <alignment horizontal="left" vertical="center"/>
    </xf>
    <xf numFmtId="165" fontId="25" fillId="0" borderId="4" xfId="0" applyFont="1" applyBorder="1" applyAlignment="1">
      <alignment horizontal="left" vertical="center"/>
    </xf>
    <xf numFmtId="0" fontId="25" fillId="0" borderId="4" xfId="0" applyNumberFormat="1" applyFont="1" applyBorder="1" applyAlignment="1">
      <alignment horizontal="left" vertical="center"/>
    </xf>
    <xf numFmtId="165" fontId="28" fillId="0" borderId="5" xfId="0" applyFont="1" applyBorder="1" applyAlignment="1">
      <alignment horizontal="left" vertical="center"/>
    </xf>
    <xf numFmtId="0" fontId="36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vertical="center"/>
    </xf>
    <xf numFmtId="0" fontId="34" fillId="0" borderId="5" xfId="0" applyNumberFormat="1" applyFont="1" applyBorder="1" applyAlignment="1">
      <alignment horizontal="left" vertical="center"/>
    </xf>
    <xf numFmtId="0" fontId="36" fillId="0" borderId="4" xfId="0" applyNumberFormat="1" applyFont="1" applyBorder="1" applyAlignment="1">
      <alignment horizontal="center" vertical="center"/>
    </xf>
    <xf numFmtId="0" fontId="36" fillId="0" borderId="4" xfId="0" applyNumberFormat="1" applyFont="1" applyBorder="1" applyAlignment="1">
      <alignment vertical="center"/>
    </xf>
    <xf numFmtId="0" fontId="36" fillId="0" borderId="5" xfId="0" applyNumberFormat="1" applyFont="1" applyBorder="1" applyAlignment="1">
      <alignment horizontal="left" vertical="center"/>
    </xf>
    <xf numFmtId="0" fontId="36" fillId="0" borderId="5" xfId="0" applyNumberFormat="1" applyFont="1" applyBorder="1" applyAlignment="1">
      <alignment vertical="center" wrapText="1"/>
    </xf>
    <xf numFmtId="49" fontId="34" fillId="0" borderId="4" xfId="0" applyNumberFormat="1" applyFont="1" applyBorder="1" applyAlignment="1">
      <alignment horizontal="left" vertical="center"/>
    </xf>
    <xf numFmtId="0" fontId="28" fillId="0" borderId="4" xfId="0" applyNumberFormat="1" applyFont="1" applyBorder="1" applyAlignment="1">
      <alignment vertical="center" wrapText="1"/>
    </xf>
    <xf numFmtId="0" fontId="36" fillId="0" borderId="12" xfId="0" applyNumberFormat="1" applyFont="1" applyBorder="1" applyAlignment="1">
      <alignment vertical="center"/>
    </xf>
    <xf numFmtId="0" fontId="36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left" vertical="center"/>
    </xf>
    <xf numFmtId="0" fontId="36" fillId="0" borderId="0" xfId="0" applyNumberFormat="1" applyFont="1" applyAlignment="1">
      <alignment horizontal="left" vertical="center"/>
    </xf>
    <xf numFmtId="0" fontId="36" fillId="0" borderId="0" xfId="0" applyNumberFormat="1" applyFont="1" applyAlignment="1">
      <alignment vertical="center" wrapText="1"/>
    </xf>
    <xf numFmtId="0" fontId="36" fillId="0" borderId="4" xfId="0" applyNumberFormat="1" applyFont="1" applyBorder="1" applyAlignment="1">
      <alignment horizontal="left" vertical="center"/>
    </xf>
    <xf numFmtId="0" fontId="36" fillId="0" borderId="4" xfId="0" applyNumberFormat="1" applyFont="1" applyBorder="1" applyAlignment="1">
      <alignment vertical="center" wrapText="1"/>
    </xf>
    <xf numFmtId="165" fontId="34" fillId="0" borderId="4" xfId="0" applyFont="1" applyBorder="1" applyAlignment="1">
      <alignment horizontal="left" vertical="center"/>
    </xf>
    <xf numFmtId="0" fontId="34" fillId="0" borderId="5" xfId="0" applyNumberFormat="1" applyFont="1" applyBorder="1" applyAlignment="1">
      <alignment vertical="center"/>
    </xf>
    <xf numFmtId="165" fontId="25" fillId="0" borderId="5" xfId="0" applyFont="1" applyBorder="1" applyAlignment="1">
      <alignment vertical="center"/>
    </xf>
    <xf numFmtId="165" fontId="28" fillId="0" borderId="4" xfId="0" applyFont="1" applyBorder="1" applyAlignment="1">
      <alignment vertical="center"/>
    </xf>
    <xf numFmtId="165" fontId="25" fillId="0" borderId="0" xfId="0" applyFont="1" applyAlignment="1">
      <alignment vertical="center"/>
    </xf>
    <xf numFmtId="49" fontId="54" fillId="0" borderId="0" xfId="0" applyNumberFormat="1" applyFont="1" applyAlignment="1">
      <alignment horizontal="center" vertical="center"/>
    </xf>
    <xf numFmtId="165" fontId="28" fillId="0" borderId="4" xfId="0" quotePrefix="1" applyFont="1" applyBorder="1" applyAlignment="1">
      <alignment vertical="center" wrapText="1"/>
    </xf>
    <xf numFmtId="0" fontId="36" fillId="0" borderId="12" xfId="0" applyNumberFormat="1" applyFont="1" applyBorder="1" applyAlignment="1">
      <alignment horizontal="left" vertical="center"/>
    </xf>
    <xf numFmtId="165" fontId="36" fillId="0" borderId="0" xfId="0" quotePrefix="1" applyFont="1" applyAlignment="1">
      <alignment vertical="center" wrapText="1"/>
    </xf>
    <xf numFmtId="165" fontId="28" fillId="0" borderId="4" xfId="0" applyFont="1" applyBorder="1" applyAlignment="1">
      <alignment horizontal="left" vertical="center"/>
    </xf>
    <xf numFmtId="0" fontId="34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165" fontId="55" fillId="0" borderId="12" xfId="0" applyFont="1" applyFill="1" applyBorder="1"/>
    <xf numFmtId="4" fontId="62" fillId="0" borderId="0" xfId="0" applyNumberFormat="1" applyFont="1" applyAlignment="1">
      <alignment horizontal="right" vertical="center"/>
    </xf>
    <xf numFmtId="4" fontId="54" fillId="0" borderId="5" xfId="0" applyNumberFormat="1" applyFont="1" applyBorder="1" applyAlignment="1">
      <alignment horizontal="right" vertical="center"/>
    </xf>
    <xf numFmtId="4" fontId="54" fillId="0" borderId="0" xfId="0" applyNumberFormat="1" applyFont="1" applyAlignment="1">
      <alignment horizontal="right" vertical="center"/>
    </xf>
    <xf numFmtId="4" fontId="62" fillId="0" borderId="2" xfId="0" applyNumberFormat="1" applyFont="1" applyBorder="1" applyAlignment="1">
      <alignment horizontal="right" vertical="center"/>
    </xf>
    <xf numFmtId="165" fontId="62" fillId="0" borderId="3" xfId="0" applyFont="1" applyBorder="1" applyAlignment="1">
      <alignment horizontal="center" vertical="center"/>
    </xf>
    <xf numFmtId="4" fontId="62" fillId="0" borderId="5" xfId="0" applyNumberFormat="1" applyFont="1" applyBorder="1" applyAlignment="1">
      <alignment horizontal="right" vertical="center"/>
    </xf>
    <xf numFmtId="4" fontId="62" fillId="0" borderId="12" xfId="0" applyNumberFormat="1" applyFont="1" applyBorder="1" applyAlignment="1">
      <alignment horizontal="right" vertical="center"/>
    </xf>
    <xf numFmtId="165" fontId="54" fillId="7" borderId="0" xfId="0" applyFont="1" applyFill="1" applyBorder="1" applyAlignment="1">
      <alignment horizontal="center" vertical="center" wrapText="1"/>
    </xf>
    <xf numFmtId="49" fontId="54" fillId="0" borderId="5" xfId="0" applyNumberFormat="1" applyFont="1" applyFill="1" applyBorder="1" applyAlignment="1">
      <alignment horizontal="left" vertical="center"/>
    </xf>
    <xf numFmtId="165" fontId="54" fillId="0" borderId="12" xfId="0" applyFont="1" applyFill="1" applyBorder="1" applyAlignment="1">
      <alignment vertical="center"/>
    </xf>
    <xf numFmtId="165" fontId="55" fillId="0" borderId="4" xfId="0" applyFont="1" applyFill="1" applyBorder="1"/>
    <xf numFmtId="4" fontId="62" fillId="0" borderId="12" xfId="1" applyNumberFormat="1" applyFont="1" applyBorder="1" applyAlignment="1">
      <alignment horizontal="right" vertical="center"/>
    </xf>
    <xf numFmtId="165" fontId="77" fillId="0" borderId="0" xfId="0" applyFont="1" applyFill="1" applyBorder="1"/>
    <xf numFmtId="165" fontId="77" fillId="0" borderId="0" xfId="0" applyFont="1"/>
    <xf numFmtId="165" fontId="77" fillId="0" borderId="0" xfId="0" applyFont="1" applyBorder="1"/>
    <xf numFmtId="165" fontId="66" fillId="0" borderId="0" xfId="0" applyFont="1" applyFill="1" applyBorder="1"/>
    <xf numFmtId="165" fontId="29" fillId="0" borderId="0" xfId="0" applyFont="1" applyFill="1" applyBorder="1"/>
    <xf numFmtId="165" fontId="44" fillId="0" borderId="12" xfId="0" applyFont="1" applyFill="1" applyBorder="1"/>
    <xf numFmtId="165" fontId="29" fillId="0" borderId="0" xfId="0" applyFont="1" applyBorder="1"/>
    <xf numFmtId="165" fontId="61" fillId="0" borderId="0" xfId="0" applyFont="1" applyFill="1" applyBorder="1"/>
    <xf numFmtId="165" fontId="43" fillId="14" borderId="0" xfId="0" applyFont="1" applyFill="1" applyBorder="1"/>
    <xf numFmtId="49" fontId="78" fillId="12" borderId="4" xfId="0" applyNumberFormat="1" applyFont="1" applyFill="1" applyBorder="1" applyAlignment="1">
      <alignment horizontal="left"/>
    </xf>
    <xf numFmtId="49" fontId="64" fillId="12" borderId="4" xfId="0" applyNumberFormat="1" applyFont="1" applyFill="1" applyBorder="1" applyAlignment="1">
      <alignment horizontal="left"/>
    </xf>
    <xf numFmtId="49" fontId="64" fillId="0" borderId="0" xfId="0" quotePrefix="1" applyNumberFormat="1" applyFont="1" applyFill="1" applyBorder="1" applyAlignment="1">
      <alignment horizontal="center" vertical="center"/>
    </xf>
    <xf numFmtId="49" fontId="79" fillId="12" borderId="4" xfId="0" applyNumberFormat="1" applyFont="1" applyFill="1" applyBorder="1" applyAlignment="1">
      <alignment horizontal="left"/>
    </xf>
    <xf numFmtId="4" fontId="80" fillId="0" borderId="0" xfId="0" applyNumberFormat="1" applyFont="1"/>
    <xf numFmtId="165" fontId="81" fillId="0" borderId="0" xfId="0" applyFont="1" applyBorder="1"/>
    <xf numFmtId="165" fontId="54" fillId="15" borderId="0" xfId="0" applyFont="1" applyFill="1" applyBorder="1" applyAlignment="1">
      <alignment vertical="center"/>
    </xf>
    <xf numFmtId="165" fontId="0" fillId="0" borderId="11" xfId="0" applyBorder="1"/>
    <xf numFmtId="49" fontId="78" fillId="12" borderId="0" xfId="0" applyNumberFormat="1" applyFont="1" applyFill="1" applyBorder="1" applyAlignment="1">
      <alignment horizontal="left"/>
    </xf>
    <xf numFmtId="165" fontId="55" fillId="14" borderId="0" xfId="0" applyFont="1" applyFill="1" applyBorder="1"/>
    <xf numFmtId="165" fontId="55" fillId="14" borderId="4" xfId="0" applyFont="1" applyFill="1" applyBorder="1"/>
    <xf numFmtId="0" fontId="34" fillId="0" borderId="0" xfId="0" applyNumberFormat="1" applyFont="1" applyFill="1" applyBorder="1" applyAlignment="1">
      <alignment horizontal="center" vertical="center"/>
    </xf>
    <xf numFmtId="165" fontId="43" fillId="0" borderId="12" xfId="0" applyFont="1" applyBorder="1"/>
    <xf numFmtId="165" fontId="82" fillId="0" borderId="0" xfId="0" applyFont="1" applyBorder="1"/>
    <xf numFmtId="165" fontId="34" fillId="9" borderId="0" xfId="0" applyFont="1" applyFill="1" applyBorder="1" applyAlignment="1">
      <alignment horizontal="center" vertical="center" wrapText="1"/>
    </xf>
    <xf numFmtId="165" fontId="34" fillId="9" borderId="0" xfId="0" applyFont="1" applyFill="1" applyAlignment="1">
      <alignment horizontal="center" vertical="center" wrapText="1"/>
    </xf>
    <xf numFmtId="0" fontId="36" fillId="3" borderId="0" xfId="0" applyNumberFormat="1" applyFont="1" applyFill="1" applyBorder="1" applyAlignment="1">
      <alignment horizontal="center" vertical="center"/>
    </xf>
    <xf numFmtId="4" fontId="38" fillId="3" borderId="0" xfId="1" applyNumberFormat="1" applyFont="1" applyFill="1" applyBorder="1" applyAlignment="1">
      <alignment horizontal="right" vertical="center"/>
    </xf>
    <xf numFmtId="4" fontId="34" fillId="9" borderId="0" xfId="1" applyNumberFormat="1" applyFont="1" applyFill="1" applyBorder="1" applyAlignment="1">
      <alignment horizontal="right" vertical="center"/>
    </xf>
    <xf numFmtId="4" fontId="34" fillId="8" borderId="0" xfId="0" applyNumberFormat="1" applyFont="1" applyFill="1" applyBorder="1" applyAlignment="1">
      <alignment vertical="center"/>
    </xf>
    <xf numFmtId="4" fontId="28" fillId="0" borderId="0" xfId="1" applyNumberFormat="1" applyFont="1" applyBorder="1" applyAlignment="1">
      <alignment horizontal="right" vertical="center"/>
    </xf>
    <xf numFmtId="4" fontId="34" fillId="0" borderId="0" xfId="0" applyNumberFormat="1" applyFont="1" applyBorder="1" applyAlignment="1">
      <alignment horizontal="right" vertical="center"/>
    </xf>
    <xf numFmtId="4" fontId="34" fillId="9" borderId="12" xfId="1" applyNumberFormat="1" applyFont="1" applyFill="1" applyBorder="1" applyAlignment="1">
      <alignment horizontal="right" vertical="center"/>
    </xf>
    <xf numFmtId="4" fontId="28" fillId="8" borderId="0" xfId="0" applyNumberFormat="1" applyFont="1" applyFill="1" applyBorder="1" applyAlignment="1">
      <alignment horizontal="right" vertical="center"/>
    </xf>
    <xf numFmtId="4" fontId="28" fillId="12" borderId="0" xfId="1" applyNumberFormat="1" applyFont="1" applyFill="1" applyBorder="1" applyAlignment="1">
      <alignment horizontal="right" vertical="center"/>
    </xf>
    <xf numFmtId="4" fontId="28" fillId="0" borderId="0" xfId="0" applyNumberFormat="1" applyFont="1" applyBorder="1" applyAlignment="1">
      <alignment horizontal="right" vertical="center"/>
    </xf>
    <xf numFmtId="165" fontId="83" fillId="0" borderId="0" xfId="0" applyFont="1" applyFill="1" applyBorder="1"/>
    <xf numFmtId="165" fontId="82" fillId="0" borderId="12" xfId="0" applyFont="1" applyBorder="1"/>
    <xf numFmtId="165" fontId="25" fillId="0" borderId="0" xfId="0" applyFont="1" applyFill="1" applyBorder="1" applyAlignment="1">
      <alignment vertical="center"/>
    </xf>
    <xf numFmtId="0" fontId="36" fillId="3" borderId="3" xfId="0" applyNumberFormat="1" applyFont="1" applyFill="1" applyBorder="1" applyAlignment="1">
      <alignment horizontal="center" vertical="center"/>
    </xf>
    <xf numFmtId="165" fontId="34" fillId="8" borderId="5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4" xfId="0" applyNumberFormat="1" applyFont="1" applyFill="1" applyBorder="1" applyAlignment="1">
      <alignment horizontal="center" vertical="center"/>
    </xf>
    <xf numFmtId="165" fontId="34" fillId="9" borderId="0" xfId="0" applyFont="1" applyFill="1" applyBorder="1" applyAlignment="1">
      <alignment horizontal="center" vertical="center" wrapText="1"/>
    </xf>
    <xf numFmtId="0" fontId="36" fillId="3" borderId="0" xfId="0" applyNumberFormat="1" applyFont="1" applyFill="1" applyBorder="1" applyAlignment="1">
      <alignment horizontal="center" vertical="center"/>
    </xf>
    <xf numFmtId="165" fontId="25" fillId="0" borderId="0" xfId="0" applyFont="1" applyFill="1" applyBorder="1" applyAlignment="1">
      <alignment vertical="center"/>
    </xf>
    <xf numFmtId="0" fontId="28" fillId="0" borderId="0" xfId="0" applyNumberFormat="1" applyFont="1" applyBorder="1" applyAlignment="1">
      <alignment horizontal="left" vertical="center"/>
    </xf>
    <xf numFmtId="165" fontId="25" fillId="0" borderId="0" xfId="0" applyFont="1" applyBorder="1" applyAlignment="1">
      <alignment horizontal="left" vertical="center"/>
    </xf>
    <xf numFmtId="0" fontId="36" fillId="3" borderId="3" xfId="0" applyNumberFormat="1" applyFont="1" applyFill="1" applyBorder="1" applyAlignment="1">
      <alignment horizontal="center" vertical="center"/>
    </xf>
    <xf numFmtId="165" fontId="54" fillId="15" borderId="0" xfId="0" applyFont="1" applyFill="1" applyBorder="1" applyAlignment="1">
      <alignment horizontal="left" vertical="center"/>
    </xf>
    <xf numFmtId="165" fontId="34" fillId="9" borderId="12" xfId="0" applyFont="1" applyFill="1" applyBorder="1" applyAlignment="1">
      <alignment vertical="center" wrapText="1"/>
    </xf>
    <xf numFmtId="165" fontId="34" fillId="9" borderId="0" xfId="0" applyFont="1" applyFill="1" applyAlignment="1">
      <alignment vertical="center" wrapText="1"/>
    </xf>
    <xf numFmtId="165" fontId="54" fillId="7" borderId="1" xfId="0" applyFont="1" applyFill="1" applyBorder="1" applyAlignment="1">
      <alignment horizontal="center" vertical="center" wrapText="1"/>
    </xf>
    <xf numFmtId="165" fontId="54" fillId="7" borderId="0" xfId="0" applyFont="1" applyFill="1" applyBorder="1" applyAlignment="1">
      <alignment horizontal="center" vertical="center" wrapText="1"/>
    </xf>
    <xf numFmtId="165" fontId="54" fillId="7" borderId="4" xfId="0" applyFont="1" applyFill="1" applyBorder="1" applyAlignment="1">
      <alignment horizontal="center" vertical="center" wrapText="1"/>
    </xf>
    <xf numFmtId="165" fontId="54" fillId="0" borderId="4" xfId="0" applyFont="1" applyFill="1" applyBorder="1" applyAlignment="1">
      <alignment horizontal="left" vertical="center"/>
    </xf>
    <xf numFmtId="165" fontId="54" fillId="7" borderId="6" xfId="0" applyFont="1" applyFill="1" applyBorder="1" applyAlignment="1">
      <alignment horizontal="center" vertical="center" wrapText="1"/>
    </xf>
    <xf numFmtId="165" fontId="54" fillId="7" borderId="5" xfId="0" applyFont="1" applyFill="1" applyBorder="1" applyAlignment="1">
      <alignment horizontal="center" vertical="center" wrapText="1"/>
    </xf>
    <xf numFmtId="165" fontId="54" fillId="15" borderId="6" xfId="0" applyFont="1" applyFill="1" applyBorder="1" applyAlignment="1">
      <alignment horizontal="left" vertical="center"/>
    </xf>
    <xf numFmtId="165" fontId="54" fillId="11" borderId="5" xfId="0" applyFont="1" applyFill="1" applyBorder="1" applyAlignment="1">
      <alignment horizontal="left" vertical="center"/>
    </xf>
    <xf numFmtId="165" fontId="54" fillId="7" borderId="5" xfId="0" applyFont="1" applyFill="1" applyBorder="1" applyAlignment="1">
      <alignment horizontal="left" vertical="center"/>
    </xf>
    <xf numFmtId="49" fontId="54" fillId="0" borderId="4" xfId="0" applyNumberFormat="1" applyFont="1" applyFill="1" applyBorder="1" applyAlignment="1">
      <alignment horizontal="left" vertical="center"/>
    </xf>
    <xf numFmtId="165" fontId="54" fillId="0" borderId="5" xfId="0" applyFont="1" applyFill="1" applyBorder="1" applyAlignment="1">
      <alignment horizontal="left" vertical="center" wrapText="1"/>
    </xf>
    <xf numFmtId="165" fontId="62" fillId="0" borderId="0" xfId="0" applyFont="1" applyFill="1" applyBorder="1" applyAlignment="1">
      <alignment horizontal="left" vertical="center" wrapText="1"/>
    </xf>
    <xf numFmtId="49" fontId="54" fillId="0" borderId="5" xfId="0" applyNumberFormat="1" applyFont="1" applyFill="1" applyBorder="1" applyAlignment="1">
      <alignment horizontal="left" vertical="center"/>
    </xf>
    <xf numFmtId="165" fontId="54" fillId="7" borderId="4" xfId="0" applyFont="1" applyFill="1" applyBorder="1" applyAlignment="1">
      <alignment horizontal="center" vertical="center"/>
    </xf>
    <xf numFmtId="165" fontId="54" fillId="0" borderId="5" xfId="0" applyFont="1" applyFill="1" applyBorder="1" applyAlignment="1">
      <alignment horizontal="left" vertical="center"/>
    </xf>
    <xf numFmtId="49" fontId="54" fillId="7" borderId="1" xfId="0" applyNumberFormat="1" applyFont="1" applyFill="1" applyBorder="1" applyAlignment="1">
      <alignment horizontal="center" vertical="center" wrapText="1"/>
    </xf>
    <xf numFmtId="49" fontId="54" fillId="7" borderId="0" xfId="0" applyNumberFormat="1" applyFont="1" applyFill="1" applyBorder="1" applyAlignment="1">
      <alignment horizontal="center" vertical="center" wrapText="1"/>
    </xf>
    <xf numFmtId="49" fontId="54" fillId="7" borderId="4" xfId="0" applyNumberFormat="1" applyFont="1" applyFill="1" applyBorder="1" applyAlignment="1">
      <alignment horizontal="center" vertical="center" wrapText="1"/>
    </xf>
    <xf numFmtId="0" fontId="62" fillId="7" borderId="8" xfId="0" applyNumberFormat="1" applyFont="1" applyFill="1" applyBorder="1" applyAlignment="1">
      <alignment horizontal="center" vertical="center"/>
    </xf>
    <xf numFmtId="165" fontId="64" fillId="7" borderId="1" xfId="0" applyFont="1" applyFill="1" applyBorder="1" applyAlignment="1">
      <alignment horizontal="center" vertical="center" wrapText="1"/>
    </xf>
    <xf numFmtId="165" fontId="64" fillId="7" borderId="0" xfId="0" applyFont="1" applyFill="1" applyBorder="1" applyAlignment="1">
      <alignment horizontal="center" vertical="center" wrapText="1"/>
    </xf>
    <xf numFmtId="165" fontId="64" fillId="7" borderId="4" xfId="0" applyFont="1" applyFill="1" applyBorder="1" applyAlignment="1">
      <alignment horizontal="center" vertical="center" wrapText="1"/>
    </xf>
    <xf numFmtId="165" fontId="70" fillId="7" borderId="1" xfId="0" applyFont="1" applyFill="1" applyBorder="1" applyAlignment="1">
      <alignment horizontal="center" vertical="center" wrapText="1"/>
    </xf>
    <xf numFmtId="165" fontId="70" fillId="7" borderId="0" xfId="0" applyFont="1" applyFill="1" applyBorder="1" applyAlignment="1">
      <alignment horizontal="center" vertical="center" wrapText="1"/>
    </xf>
    <xf numFmtId="165" fontId="70" fillId="7" borderId="4" xfId="0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left" vertical="center"/>
    </xf>
    <xf numFmtId="165" fontId="62" fillId="0" borderId="0" xfId="0" applyFont="1" applyFill="1" applyBorder="1" applyAlignment="1">
      <alignment horizontal="center" vertical="center"/>
    </xf>
    <xf numFmtId="0" fontId="36" fillId="3" borderId="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4" xfId="0" applyNumberFormat="1" applyFont="1" applyFill="1" applyBorder="1" applyAlignment="1">
      <alignment horizontal="left" vertical="center"/>
    </xf>
    <xf numFmtId="0" fontId="36" fillId="3" borderId="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36" fillId="3" borderId="3" xfId="0" applyNumberFormat="1" applyFont="1" applyFill="1" applyBorder="1" applyAlignment="1">
      <alignment horizontal="center" vertical="center"/>
    </xf>
    <xf numFmtId="4" fontId="25" fillId="8" borderId="0" xfId="1" applyNumberFormat="1" applyFont="1" applyFill="1" applyBorder="1" applyAlignment="1">
      <alignment horizontal="right" vertical="center"/>
    </xf>
    <xf numFmtId="165" fontId="85" fillId="0" borderId="0" xfId="0" applyFont="1" applyFill="1" applyBorder="1"/>
    <xf numFmtId="165" fontId="86" fillId="0" borderId="0" xfId="0" applyFont="1" applyFill="1" applyBorder="1"/>
    <xf numFmtId="165" fontId="69" fillId="0" borderId="0" xfId="0" applyFont="1" applyBorder="1"/>
    <xf numFmtId="165" fontId="87" fillId="0" borderId="0" xfId="0" applyFont="1" applyBorder="1"/>
    <xf numFmtId="165" fontId="88" fillId="0" borderId="0" xfId="0" applyFont="1" applyFill="1" applyBorder="1"/>
    <xf numFmtId="165" fontId="25" fillId="0" borderId="4" xfId="0" applyFont="1" applyFill="1" applyBorder="1" applyAlignment="1">
      <alignment horizontal="center" vertical="center"/>
    </xf>
    <xf numFmtId="165" fontId="0" fillId="14" borderId="0" xfId="0" applyFill="1"/>
    <xf numFmtId="4" fontId="36" fillId="16" borderId="0" xfId="1" applyNumberFormat="1" applyFont="1" applyFill="1" applyAlignment="1">
      <alignment horizontal="right" vertical="center"/>
    </xf>
    <xf numFmtId="4" fontId="34" fillId="14" borderId="0" xfId="1" applyNumberFormat="1" applyFont="1" applyFill="1" applyBorder="1" applyAlignment="1">
      <alignment horizontal="right" vertical="center"/>
    </xf>
    <xf numFmtId="165" fontId="82" fillId="14" borderId="0" xfId="0" applyFont="1" applyFill="1" applyBorder="1"/>
    <xf numFmtId="165" fontId="75" fillId="14" borderId="0" xfId="0" applyFont="1" applyFill="1" applyBorder="1"/>
    <xf numFmtId="165" fontId="29" fillId="14" borderId="0" xfId="0" applyFont="1" applyFill="1" applyBorder="1"/>
    <xf numFmtId="165" fontId="77" fillId="14" borderId="0" xfId="0" applyFont="1" applyFill="1" applyBorder="1"/>
    <xf numFmtId="4" fontId="89" fillId="0" borderId="0" xfId="1" applyNumberFormat="1" applyFont="1" applyAlignment="1">
      <alignment horizontal="right" vertical="center"/>
    </xf>
    <xf numFmtId="4" fontId="90" fillId="0" borderId="0" xfId="1" applyNumberFormat="1" applyFont="1" applyAlignment="1">
      <alignment horizontal="right" vertical="center"/>
    </xf>
    <xf numFmtId="4" fontId="90" fillId="0" borderId="12" xfId="1" applyNumberFormat="1" applyFont="1" applyBorder="1" applyAlignment="1">
      <alignment horizontal="right" vertical="center"/>
    </xf>
    <xf numFmtId="165" fontId="34" fillId="0" borderId="4" xfId="0" applyFont="1" applyFill="1" applyBorder="1" applyAlignment="1">
      <alignment horizontal="left" vertical="center"/>
    </xf>
    <xf numFmtId="165" fontId="25" fillId="0" borderId="12" xfId="0" applyFont="1" applyFill="1" applyBorder="1" applyAlignment="1">
      <alignment horizontal="left" vertical="center" wrapText="1"/>
    </xf>
    <xf numFmtId="165" fontId="42" fillId="13" borderId="1" xfId="0" applyFont="1" applyFill="1" applyBorder="1" applyAlignment="1">
      <alignment horizontal="center" vertical="center" wrapText="1"/>
    </xf>
    <xf numFmtId="165" fontId="42" fillId="13" borderId="4" xfId="0" applyFont="1" applyFill="1" applyBorder="1" applyAlignment="1">
      <alignment horizontal="center" vertical="center" wrapText="1"/>
    </xf>
    <xf numFmtId="165" fontId="58" fillId="13" borderId="1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/>
    </xf>
    <xf numFmtId="165" fontId="42" fillId="13" borderId="5" xfId="0" applyFont="1" applyFill="1" applyBorder="1" applyAlignment="1">
      <alignment horizontal="left"/>
    </xf>
    <xf numFmtId="165" fontId="42" fillId="0" borderId="4" xfId="0" applyFont="1" applyFill="1" applyBorder="1" applyAlignment="1">
      <alignment horizontal="left"/>
    </xf>
    <xf numFmtId="165" fontId="42" fillId="10" borderId="5" xfId="0" applyFont="1" applyFill="1" applyBorder="1" applyAlignment="1">
      <alignment horizontal="left"/>
    </xf>
    <xf numFmtId="49" fontId="42" fillId="0" borderId="7" xfId="0" applyNumberFormat="1" applyFont="1" applyFill="1" applyBorder="1" applyAlignment="1">
      <alignment horizontal="left"/>
    </xf>
    <xf numFmtId="165" fontId="37" fillId="0" borderId="0" xfId="0" applyFont="1" applyFill="1" applyBorder="1" applyAlignment="1">
      <alignment horizontal="center"/>
    </xf>
    <xf numFmtId="165" fontId="33" fillId="0" borderId="0" xfId="0" applyFont="1" applyFill="1" applyBorder="1" applyAlignment="1">
      <alignment horizontal="center" vertical="top" wrapText="1"/>
    </xf>
    <xf numFmtId="165" fontId="42" fillId="13" borderId="1" xfId="0" applyFont="1" applyFill="1" applyBorder="1" applyAlignment="1">
      <alignment horizontal="center" vertical="center"/>
    </xf>
    <xf numFmtId="165" fontId="42" fillId="13" borderId="4" xfId="0" applyFont="1" applyFill="1" applyBorder="1" applyAlignment="1">
      <alignment horizontal="center" vertical="center"/>
    </xf>
    <xf numFmtId="165" fontId="40" fillId="0" borderId="6" xfId="0" applyFont="1" applyFill="1" applyBorder="1" applyAlignment="1">
      <alignment horizontal="center"/>
    </xf>
    <xf numFmtId="165" fontId="42" fillId="13" borderId="4" xfId="0" applyFont="1" applyFill="1" applyBorder="1" applyAlignment="1">
      <alignment horizontal="left"/>
    </xf>
    <xf numFmtId="165" fontId="37" fillId="2" borderId="1" xfId="0" applyFont="1" applyFill="1" applyBorder="1" applyAlignment="1">
      <alignment horizontal="center" vertical="center" wrapText="1"/>
    </xf>
    <xf numFmtId="165" fontId="37" fillId="2" borderId="2" xfId="0" applyFont="1" applyFill="1" applyBorder="1" applyAlignment="1">
      <alignment horizontal="center" vertical="center" wrapText="1"/>
    </xf>
    <xf numFmtId="165" fontId="37" fillId="2" borderId="1" xfId="0" applyFont="1" applyFill="1" applyBorder="1" applyAlignment="1">
      <alignment horizontal="center" wrapText="1"/>
    </xf>
    <xf numFmtId="165" fontId="58" fillId="2" borderId="1" xfId="0" applyFont="1" applyFill="1" applyBorder="1" applyAlignment="1">
      <alignment horizontal="center" vertical="center" wrapText="1"/>
    </xf>
    <xf numFmtId="165" fontId="58" fillId="2" borderId="2" xfId="0" applyFont="1" applyFill="1" applyBorder="1" applyAlignment="1">
      <alignment horizontal="center" vertical="center" wrapText="1"/>
    </xf>
    <xf numFmtId="165" fontId="37" fillId="2" borderId="1" xfId="0" applyFont="1" applyFill="1" applyBorder="1" applyAlignment="1">
      <alignment horizontal="center" vertical="center"/>
    </xf>
    <xf numFmtId="165" fontId="28" fillId="2" borderId="1" xfId="0" applyFont="1" applyFill="1" applyBorder="1" applyAlignment="1">
      <alignment horizontal="center" vertical="center" wrapText="1"/>
    </xf>
    <xf numFmtId="165" fontId="28" fillId="2" borderId="0" xfId="0" applyFont="1" applyFill="1" applyBorder="1" applyAlignment="1">
      <alignment horizontal="center" vertical="center" wrapText="1"/>
    </xf>
    <xf numFmtId="165" fontId="37" fillId="2" borderId="0" xfId="0" applyFont="1" applyFill="1" applyBorder="1" applyAlignment="1">
      <alignment horizontal="center" vertical="center" wrapText="1"/>
    </xf>
    <xf numFmtId="165" fontId="37" fillId="2" borderId="0" xfId="0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 wrapText="1"/>
    </xf>
    <xf numFmtId="165" fontId="37" fillId="5" borderId="6" xfId="0" applyFont="1" applyFill="1" applyBorder="1"/>
    <xf numFmtId="165" fontId="37" fillId="2" borderId="5" xfId="0" applyFont="1" applyFill="1" applyBorder="1"/>
    <xf numFmtId="165" fontId="54" fillId="7" borderId="1" xfId="0" applyFont="1" applyFill="1" applyBorder="1" applyAlignment="1">
      <alignment horizontal="center" vertical="center" wrapText="1"/>
    </xf>
    <xf numFmtId="165" fontId="54" fillId="7" borderId="0" xfId="0" applyFont="1" applyFill="1" applyBorder="1" applyAlignment="1">
      <alignment horizontal="center" vertical="center" wrapText="1"/>
    </xf>
    <xf numFmtId="165" fontId="54" fillId="7" borderId="4" xfId="0" applyFont="1" applyFill="1" applyBorder="1" applyAlignment="1">
      <alignment horizontal="center" vertical="center" wrapText="1"/>
    </xf>
    <xf numFmtId="165" fontId="28" fillId="7" borderId="1" xfId="0" applyFont="1" applyFill="1" applyBorder="1" applyAlignment="1">
      <alignment horizontal="center" vertical="center" wrapText="1"/>
    </xf>
    <xf numFmtId="165" fontId="28" fillId="7" borderId="0" xfId="0" applyFont="1" applyFill="1" applyBorder="1" applyAlignment="1">
      <alignment horizontal="center" vertical="center" wrapText="1"/>
    </xf>
    <xf numFmtId="165" fontId="28" fillId="7" borderId="4" xfId="0" applyFont="1" applyFill="1" applyBorder="1" applyAlignment="1">
      <alignment horizontal="center" vertical="center" wrapText="1"/>
    </xf>
    <xf numFmtId="165" fontId="64" fillId="0" borderId="4" xfId="0" applyFont="1" applyFill="1" applyBorder="1" applyAlignment="1">
      <alignment horizontal="left" vertical="center" wrapText="1"/>
    </xf>
    <xf numFmtId="165" fontId="34" fillId="9" borderId="7" xfId="0" applyFont="1" applyFill="1" applyBorder="1" applyAlignment="1">
      <alignment horizontal="center" vertical="center" wrapText="1"/>
    </xf>
    <xf numFmtId="165" fontId="34" fillId="9" borderId="0" xfId="0" applyFont="1" applyFill="1" applyBorder="1" applyAlignment="1">
      <alignment horizontal="center" vertical="center" wrapText="1"/>
    </xf>
    <xf numFmtId="165" fontId="34" fillId="9" borderId="4" xfId="0" applyFont="1" applyFill="1" applyBorder="1" applyAlignment="1">
      <alignment horizontal="center" vertical="center" wrapText="1"/>
    </xf>
    <xf numFmtId="165" fontId="34" fillId="9" borderId="12" xfId="0" applyFont="1" applyFill="1" applyBorder="1" applyAlignment="1">
      <alignment horizontal="center" vertical="center" wrapText="1"/>
    </xf>
    <xf numFmtId="165" fontId="34" fillId="9" borderId="0" xfId="0" applyFont="1" applyFill="1" applyAlignment="1">
      <alignment horizontal="center" vertical="center" wrapText="1"/>
    </xf>
    <xf numFmtId="165" fontId="34" fillId="9" borderId="2" xfId="0" applyFont="1" applyFill="1" applyBorder="1" applyAlignment="1">
      <alignment horizontal="center" vertical="center" wrapText="1"/>
    </xf>
    <xf numFmtId="0" fontId="36" fillId="3" borderId="3" xfId="0" applyNumberFormat="1" applyFont="1" applyFill="1" applyBorder="1" applyAlignment="1">
      <alignment horizontal="center" vertical="center"/>
    </xf>
    <xf numFmtId="165" fontId="34" fillId="9" borderId="7" xfId="0" applyFont="1" applyFill="1" applyBorder="1" applyAlignment="1">
      <alignment horizontal="center" vertical="center"/>
    </xf>
    <xf numFmtId="165" fontId="34" fillId="9" borderId="0" xfId="0" applyFont="1" applyFill="1" applyBorder="1" applyAlignment="1">
      <alignment horizontal="center" vertical="center"/>
    </xf>
    <xf numFmtId="165" fontId="34" fillId="9" borderId="4" xfId="0" applyFont="1" applyFill="1" applyBorder="1" applyAlignment="1">
      <alignment horizontal="center" vertical="center"/>
    </xf>
    <xf numFmtId="165" fontId="48" fillId="9" borderId="7" xfId="0" applyFont="1" applyFill="1" applyBorder="1" applyAlignment="1">
      <alignment horizontal="center" vertical="center" wrapText="1"/>
    </xf>
    <xf numFmtId="165" fontId="48" fillId="9" borderId="0" xfId="0" applyFont="1" applyFill="1" applyBorder="1" applyAlignment="1">
      <alignment horizontal="center" vertical="center" wrapText="1"/>
    </xf>
    <xf numFmtId="165" fontId="48" fillId="9" borderId="4" xfId="0" applyFont="1" applyFill="1" applyBorder="1" applyAlignment="1">
      <alignment horizontal="center" vertical="center" wrapText="1"/>
    </xf>
    <xf numFmtId="165" fontId="45" fillId="9" borderId="7" xfId="0" applyFont="1" applyFill="1" applyBorder="1" applyAlignment="1">
      <alignment horizontal="center" vertical="center" wrapText="1"/>
    </xf>
    <xf numFmtId="165" fontId="45" fillId="9" borderId="0" xfId="0" applyFont="1" applyFill="1" applyBorder="1" applyAlignment="1">
      <alignment horizontal="center" vertical="center" wrapText="1"/>
    </xf>
    <xf numFmtId="165" fontId="45" fillId="9" borderId="4" xfId="0" applyFont="1" applyFill="1" applyBorder="1" applyAlignment="1">
      <alignment horizontal="center" vertical="center" wrapText="1"/>
    </xf>
    <xf numFmtId="165" fontId="34" fillId="9" borderId="1" xfId="0" applyFont="1" applyFill="1" applyBorder="1" applyAlignment="1">
      <alignment horizontal="center" vertical="center" wrapText="1"/>
    </xf>
    <xf numFmtId="49" fontId="34" fillId="9" borderId="7" xfId="0" applyNumberFormat="1" applyFont="1" applyFill="1" applyBorder="1" applyAlignment="1">
      <alignment horizontal="center" vertical="center" wrapText="1"/>
    </xf>
    <xf numFmtId="49" fontId="34" fillId="9" borderId="0" xfId="0" applyNumberFormat="1" applyFont="1" applyFill="1" applyBorder="1" applyAlignment="1">
      <alignment horizontal="center" vertical="center" wrapText="1"/>
    </xf>
    <xf numFmtId="49" fontId="34" fillId="9" borderId="4" xfId="0" applyNumberFormat="1" applyFont="1" applyFill="1" applyBorder="1" applyAlignment="1">
      <alignment horizontal="center" vertical="center" wrapText="1"/>
    </xf>
    <xf numFmtId="0" fontId="34" fillId="9" borderId="7" xfId="0" applyNumberFormat="1" applyFont="1" applyFill="1" applyBorder="1" applyAlignment="1">
      <alignment horizontal="center" vertical="center" wrapText="1"/>
    </xf>
    <xf numFmtId="0" fontId="34" fillId="9" borderId="0" xfId="0" applyNumberFormat="1" applyFont="1" applyFill="1" applyBorder="1" applyAlignment="1">
      <alignment horizontal="center" vertical="center" wrapText="1"/>
    </xf>
    <xf numFmtId="0" fontId="34" fillId="9" borderId="4" xfId="0" applyNumberFormat="1" applyFont="1" applyFill="1" applyBorder="1" applyAlignment="1">
      <alignment horizontal="center" vertical="center" wrapText="1"/>
    </xf>
  </cellXfs>
  <cellStyles count="29067">
    <cellStyle name="Comma 2" xfId="48"/>
    <cellStyle name="Comma 2 10" xfId="3712"/>
    <cellStyle name="Comma 2 10 2" xfId="8550"/>
    <cellStyle name="Comma 2 10 2 2" xfId="27902"/>
    <cellStyle name="Comma 2 10 2 3" xfId="18226"/>
    <cellStyle name="Comma 2 10 3" xfId="23064"/>
    <cellStyle name="Comma 2 10 4" xfId="13388"/>
    <cellStyle name="Comma 2 11" xfId="4918"/>
    <cellStyle name="Comma 2 11 2" xfId="24270"/>
    <cellStyle name="Comma 2 11 3" xfId="14594"/>
    <cellStyle name="Comma 2 12" xfId="19432"/>
    <cellStyle name="Comma 2 13" xfId="9756"/>
    <cellStyle name="Comma 2 2" xfId="102"/>
    <cellStyle name="Comma 2 2 10" xfId="9806"/>
    <cellStyle name="Comma 2 2 2" xfId="212"/>
    <cellStyle name="Comma 2 2 2 2" xfId="532"/>
    <cellStyle name="Comma 2 2 2 2 2" xfId="1136"/>
    <cellStyle name="Comma 2 2 2 2 2 2" xfId="2346"/>
    <cellStyle name="Comma 2 2 2 2 2 2 2" xfId="7184"/>
    <cellStyle name="Comma 2 2 2 2 2 2 2 2" xfId="26536"/>
    <cellStyle name="Comma 2 2 2 2 2 2 2 3" xfId="16860"/>
    <cellStyle name="Comma 2 2 2 2 2 2 3" xfId="21698"/>
    <cellStyle name="Comma 2 2 2 2 2 2 4" xfId="12022"/>
    <cellStyle name="Comma 2 2 2 2 2 3" xfId="3556"/>
    <cellStyle name="Comma 2 2 2 2 2 3 2" xfId="8394"/>
    <cellStyle name="Comma 2 2 2 2 2 3 2 2" xfId="27746"/>
    <cellStyle name="Comma 2 2 2 2 2 3 2 3" xfId="18070"/>
    <cellStyle name="Comma 2 2 2 2 2 3 3" xfId="22908"/>
    <cellStyle name="Comma 2 2 2 2 2 3 4" xfId="13232"/>
    <cellStyle name="Comma 2 2 2 2 2 4" xfId="4765"/>
    <cellStyle name="Comma 2 2 2 2 2 4 2" xfId="9603"/>
    <cellStyle name="Comma 2 2 2 2 2 4 2 2" xfId="28955"/>
    <cellStyle name="Comma 2 2 2 2 2 4 2 3" xfId="19279"/>
    <cellStyle name="Comma 2 2 2 2 2 4 3" xfId="24117"/>
    <cellStyle name="Comma 2 2 2 2 2 4 4" xfId="14441"/>
    <cellStyle name="Comma 2 2 2 2 2 5" xfId="5974"/>
    <cellStyle name="Comma 2 2 2 2 2 5 2" xfId="25326"/>
    <cellStyle name="Comma 2 2 2 2 2 5 3" xfId="15650"/>
    <cellStyle name="Comma 2 2 2 2 2 6" xfId="20488"/>
    <cellStyle name="Comma 2 2 2 2 2 7" xfId="10812"/>
    <cellStyle name="Comma 2 2 2 2 3" xfId="1742"/>
    <cellStyle name="Comma 2 2 2 2 3 2" xfId="6580"/>
    <cellStyle name="Comma 2 2 2 2 3 2 2" xfId="25932"/>
    <cellStyle name="Comma 2 2 2 2 3 2 3" xfId="16256"/>
    <cellStyle name="Comma 2 2 2 2 3 3" xfId="21094"/>
    <cellStyle name="Comma 2 2 2 2 3 4" xfId="11418"/>
    <cellStyle name="Comma 2 2 2 2 4" xfId="2952"/>
    <cellStyle name="Comma 2 2 2 2 4 2" xfId="7790"/>
    <cellStyle name="Comma 2 2 2 2 4 2 2" xfId="27142"/>
    <cellStyle name="Comma 2 2 2 2 4 2 3" xfId="17466"/>
    <cellStyle name="Comma 2 2 2 2 4 3" xfId="22304"/>
    <cellStyle name="Comma 2 2 2 2 4 4" xfId="12628"/>
    <cellStyle name="Comma 2 2 2 2 5" xfId="4161"/>
    <cellStyle name="Comma 2 2 2 2 5 2" xfId="8999"/>
    <cellStyle name="Comma 2 2 2 2 5 2 2" xfId="28351"/>
    <cellStyle name="Comma 2 2 2 2 5 2 3" xfId="18675"/>
    <cellStyle name="Comma 2 2 2 2 5 3" xfId="23513"/>
    <cellStyle name="Comma 2 2 2 2 5 4" xfId="13837"/>
    <cellStyle name="Comma 2 2 2 2 6" xfId="5370"/>
    <cellStyle name="Comma 2 2 2 2 6 2" xfId="24722"/>
    <cellStyle name="Comma 2 2 2 2 6 3" xfId="15046"/>
    <cellStyle name="Comma 2 2 2 2 7" xfId="19884"/>
    <cellStyle name="Comma 2 2 2 2 8" xfId="10208"/>
    <cellStyle name="Comma 2 2 2 3" xfId="834"/>
    <cellStyle name="Comma 2 2 2 3 2" xfId="2044"/>
    <cellStyle name="Comma 2 2 2 3 2 2" xfId="6882"/>
    <cellStyle name="Comma 2 2 2 3 2 2 2" xfId="26234"/>
    <cellStyle name="Comma 2 2 2 3 2 2 3" xfId="16558"/>
    <cellStyle name="Comma 2 2 2 3 2 3" xfId="21396"/>
    <cellStyle name="Comma 2 2 2 3 2 4" xfId="11720"/>
    <cellStyle name="Comma 2 2 2 3 3" xfId="3254"/>
    <cellStyle name="Comma 2 2 2 3 3 2" xfId="8092"/>
    <cellStyle name="Comma 2 2 2 3 3 2 2" xfId="27444"/>
    <cellStyle name="Comma 2 2 2 3 3 2 3" xfId="17768"/>
    <cellStyle name="Comma 2 2 2 3 3 3" xfId="22606"/>
    <cellStyle name="Comma 2 2 2 3 3 4" xfId="12930"/>
    <cellStyle name="Comma 2 2 2 3 4" xfId="4463"/>
    <cellStyle name="Comma 2 2 2 3 4 2" xfId="9301"/>
    <cellStyle name="Comma 2 2 2 3 4 2 2" xfId="28653"/>
    <cellStyle name="Comma 2 2 2 3 4 2 3" xfId="18977"/>
    <cellStyle name="Comma 2 2 2 3 4 3" xfId="23815"/>
    <cellStyle name="Comma 2 2 2 3 4 4" xfId="14139"/>
    <cellStyle name="Comma 2 2 2 3 5" xfId="5672"/>
    <cellStyle name="Comma 2 2 2 3 5 2" xfId="25024"/>
    <cellStyle name="Comma 2 2 2 3 5 3" xfId="15348"/>
    <cellStyle name="Comma 2 2 2 3 6" xfId="20186"/>
    <cellStyle name="Comma 2 2 2 3 7" xfId="10510"/>
    <cellStyle name="Comma 2 2 2 4" xfId="1440"/>
    <cellStyle name="Comma 2 2 2 4 2" xfId="6278"/>
    <cellStyle name="Comma 2 2 2 4 2 2" xfId="25630"/>
    <cellStyle name="Comma 2 2 2 4 2 3" xfId="15954"/>
    <cellStyle name="Comma 2 2 2 4 3" xfId="20792"/>
    <cellStyle name="Comma 2 2 2 4 4" xfId="11116"/>
    <cellStyle name="Comma 2 2 2 5" xfId="2650"/>
    <cellStyle name="Comma 2 2 2 5 2" xfId="7488"/>
    <cellStyle name="Comma 2 2 2 5 2 2" xfId="26840"/>
    <cellStyle name="Comma 2 2 2 5 2 3" xfId="17164"/>
    <cellStyle name="Comma 2 2 2 5 3" xfId="22002"/>
    <cellStyle name="Comma 2 2 2 5 4" xfId="12326"/>
    <cellStyle name="Comma 2 2 2 6" xfId="3860"/>
    <cellStyle name="Comma 2 2 2 6 2" xfId="8698"/>
    <cellStyle name="Comma 2 2 2 6 2 2" xfId="28050"/>
    <cellStyle name="Comma 2 2 2 6 2 3" xfId="18374"/>
    <cellStyle name="Comma 2 2 2 6 3" xfId="23212"/>
    <cellStyle name="Comma 2 2 2 6 4" xfId="13536"/>
    <cellStyle name="Comma 2 2 2 7" xfId="5068"/>
    <cellStyle name="Comma 2 2 2 7 2" xfId="24420"/>
    <cellStyle name="Comma 2 2 2 7 3" xfId="14744"/>
    <cellStyle name="Comma 2 2 2 8" xfId="19582"/>
    <cellStyle name="Comma 2 2 2 9" xfId="9906"/>
    <cellStyle name="Comma 2 2 3" xfId="432"/>
    <cellStyle name="Comma 2 2 3 2" xfId="1036"/>
    <cellStyle name="Comma 2 2 3 2 2" xfId="2246"/>
    <cellStyle name="Comma 2 2 3 2 2 2" xfId="7084"/>
    <cellStyle name="Comma 2 2 3 2 2 2 2" xfId="26436"/>
    <cellStyle name="Comma 2 2 3 2 2 2 3" xfId="16760"/>
    <cellStyle name="Comma 2 2 3 2 2 3" xfId="21598"/>
    <cellStyle name="Comma 2 2 3 2 2 4" xfId="11922"/>
    <cellStyle name="Comma 2 2 3 2 3" xfId="3456"/>
    <cellStyle name="Comma 2 2 3 2 3 2" xfId="8294"/>
    <cellStyle name="Comma 2 2 3 2 3 2 2" xfId="27646"/>
    <cellStyle name="Comma 2 2 3 2 3 2 3" xfId="17970"/>
    <cellStyle name="Comma 2 2 3 2 3 3" xfId="22808"/>
    <cellStyle name="Comma 2 2 3 2 3 4" xfId="13132"/>
    <cellStyle name="Comma 2 2 3 2 4" xfId="4665"/>
    <cellStyle name="Comma 2 2 3 2 4 2" xfId="9503"/>
    <cellStyle name="Comma 2 2 3 2 4 2 2" xfId="28855"/>
    <cellStyle name="Comma 2 2 3 2 4 2 3" xfId="19179"/>
    <cellStyle name="Comma 2 2 3 2 4 3" xfId="24017"/>
    <cellStyle name="Comma 2 2 3 2 4 4" xfId="14341"/>
    <cellStyle name="Comma 2 2 3 2 5" xfId="5874"/>
    <cellStyle name="Comma 2 2 3 2 5 2" xfId="25226"/>
    <cellStyle name="Comma 2 2 3 2 5 3" xfId="15550"/>
    <cellStyle name="Comma 2 2 3 2 6" xfId="20388"/>
    <cellStyle name="Comma 2 2 3 2 7" xfId="10712"/>
    <cellStyle name="Comma 2 2 3 3" xfId="1642"/>
    <cellStyle name="Comma 2 2 3 3 2" xfId="6480"/>
    <cellStyle name="Comma 2 2 3 3 2 2" xfId="25832"/>
    <cellStyle name="Comma 2 2 3 3 2 3" xfId="16156"/>
    <cellStyle name="Comma 2 2 3 3 3" xfId="20994"/>
    <cellStyle name="Comma 2 2 3 3 4" xfId="11318"/>
    <cellStyle name="Comma 2 2 3 4" xfId="2852"/>
    <cellStyle name="Comma 2 2 3 4 2" xfId="7690"/>
    <cellStyle name="Comma 2 2 3 4 2 2" xfId="27042"/>
    <cellStyle name="Comma 2 2 3 4 2 3" xfId="17366"/>
    <cellStyle name="Comma 2 2 3 4 3" xfId="22204"/>
    <cellStyle name="Comma 2 2 3 4 4" xfId="12528"/>
    <cellStyle name="Comma 2 2 3 5" xfId="4061"/>
    <cellStyle name="Comma 2 2 3 5 2" xfId="8899"/>
    <cellStyle name="Comma 2 2 3 5 2 2" xfId="28251"/>
    <cellStyle name="Comma 2 2 3 5 2 3" xfId="18575"/>
    <cellStyle name="Comma 2 2 3 5 3" xfId="23413"/>
    <cellStyle name="Comma 2 2 3 5 4" xfId="13737"/>
    <cellStyle name="Comma 2 2 3 6" xfId="5270"/>
    <cellStyle name="Comma 2 2 3 6 2" xfId="24622"/>
    <cellStyle name="Comma 2 2 3 6 3" xfId="14946"/>
    <cellStyle name="Comma 2 2 3 7" xfId="19784"/>
    <cellStyle name="Comma 2 2 3 8" xfId="10108"/>
    <cellStyle name="Comma 2 2 4" xfId="734"/>
    <cellStyle name="Comma 2 2 4 2" xfId="1944"/>
    <cellStyle name="Comma 2 2 4 2 2" xfId="6782"/>
    <cellStyle name="Comma 2 2 4 2 2 2" xfId="26134"/>
    <cellStyle name="Comma 2 2 4 2 2 3" xfId="16458"/>
    <cellStyle name="Comma 2 2 4 2 3" xfId="21296"/>
    <cellStyle name="Comma 2 2 4 2 4" xfId="11620"/>
    <cellStyle name="Comma 2 2 4 3" xfId="3154"/>
    <cellStyle name="Comma 2 2 4 3 2" xfId="7992"/>
    <cellStyle name="Comma 2 2 4 3 2 2" xfId="27344"/>
    <cellStyle name="Comma 2 2 4 3 2 3" xfId="17668"/>
    <cellStyle name="Comma 2 2 4 3 3" xfId="22506"/>
    <cellStyle name="Comma 2 2 4 3 4" xfId="12830"/>
    <cellStyle name="Comma 2 2 4 4" xfId="4363"/>
    <cellStyle name="Comma 2 2 4 4 2" xfId="9201"/>
    <cellStyle name="Comma 2 2 4 4 2 2" xfId="28553"/>
    <cellStyle name="Comma 2 2 4 4 2 3" xfId="18877"/>
    <cellStyle name="Comma 2 2 4 4 3" xfId="23715"/>
    <cellStyle name="Comma 2 2 4 4 4" xfId="14039"/>
    <cellStyle name="Comma 2 2 4 5" xfId="5572"/>
    <cellStyle name="Comma 2 2 4 5 2" xfId="24924"/>
    <cellStyle name="Comma 2 2 4 5 3" xfId="15248"/>
    <cellStyle name="Comma 2 2 4 6" xfId="20086"/>
    <cellStyle name="Comma 2 2 4 7" xfId="10410"/>
    <cellStyle name="Comma 2 2 5" xfId="1340"/>
    <cellStyle name="Comma 2 2 5 2" xfId="6178"/>
    <cellStyle name="Comma 2 2 5 2 2" xfId="25530"/>
    <cellStyle name="Comma 2 2 5 2 3" xfId="15854"/>
    <cellStyle name="Comma 2 2 5 3" xfId="20692"/>
    <cellStyle name="Comma 2 2 5 4" xfId="11016"/>
    <cellStyle name="Comma 2 2 6" xfId="2550"/>
    <cellStyle name="Comma 2 2 6 2" xfId="7388"/>
    <cellStyle name="Comma 2 2 6 2 2" xfId="26740"/>
    <cellStyle name="Comma 2 2 6 2 3" xfId="17064"/>
    <cellStyle name="Comma 2 2 6 3" xfId="21902"/>
    <cellStyle name="Comma 2 2 6 4" xfId="12226"/>
    <cellStyle name="Comma 2 2 7" xfId="3760"/>
    <cellStyle name="Comma 2 2 7 2" xfId="8598"/>
    <cellStyle name="Comma 2 2 7 2 2" xfId="27950"/>
    <cellStyle name="Comma 2 2 7 2 3" xfId="18274"/>
    <cellStyle name="Comma 2 2 7 3" xfId="23112"/>
    <cellStyle name="Comma 2 2 7 4" xfId="13436"/>
    <cellStyle name="Comma 2 2 8" xfId="4968"/>
    <cellStyle name="Comma 2 2 8 2" xfId="24320"/>
    <cellStyle name="Comma 2 2 8 3" xfId="14644"/>
    <cellStyle name="Comma 2 2 9" xfId="19482"/>
    <cellStyle name="Comma 2 3" xfId="162"/>
    <cellStyle name="Comma 2 3 2" xfId="482"/>
    <cellStyle name="Comma 2 3 2 2" xfId="1086"/>
    <cellStyle name="Comma 2 3 2 2 2" xfId="2296"/>
    <cellStyle name="Comma 2 3 2 2 2 2" xfId="7134"/>
    <cellStyle name="Comma 2 3 2 2 2 2 2" xfId="26486"/>
    <cellStyle name="Comma 2 3 2 2 2 2 3" xfId="16810"/>
    <cellStyle name="Comma 2 3 2 2 2 3" xfId="21648"/>
    <cellStyle name="Comma 2 3 2 2 2 4" xfId="11972"/>
    <cellStyle name="Comma 2 3 2 2 3" xfId="3506"/>
    <cellStyle name="Comma 2 3 2 2 3 2" xfId="8344"/>
    <cellStyle name="Comma 2 3 2 2 3 2 2" xfId="27696"/>
    <cellStyle name="Comma 2 3 2 2 3 2 3" xfId="18020"/>
    <cellStyle name="Comma 2 3 2 2 3 3" xfId="22858"/>
    <cellStyle name="Comma 2 3 2 2 3 4" xfId="13182"/>
    <cellStyle name="Comma 2 3 2 2 4" xfId="4715"/>
    <cellStyle name="Comma 2 3 2 2 4 2" xfId="9553"/>
    <cellStyle name="Comma 2 3 2 2 4 2 2" xfId="28905"/>
    <cellStyle name="Comma 2 3 2 2 4 2 3" xfId="19229"/>
    <cellStyle name="Comma 2 3 2 2 4 3" xfId="24067"/>
    <cellStyle name="Comma 2 3 2 2 4 4" xfId="14391"/>
    <cellStyle name="Comma 2 3 2 2 5" xfId="5924"/>
    <cellStyle name="Comma 2 3 2 2 5 2" xfId="25276"/>
    <cellStyle name="Comma 2 3 2 2 5 3" xfId="15600"/>
    <cellStyle name="Comma 2 3 2 2 6" xfId="20438"/>
    <cellStyle name="Comma 2 3 2 2 7" xfId="10762"/>
    <cellStyle name="Comma 2 3 2 3" xfId="1692"/>
    <cellStyle name="Comma 2 3 2 3 2" xfId="6530"/>
    <cellStyle name="Comma 2 3 2 3 2 2" xfId="25882"/>
    <cellStyle name="Comma 2 3 2 3 2 3" xfId="16206"/>
    <cellStyle name="Comma 2 3 2 3 3" xfId="21044"/>
    <cellStyle name="Comma 2 3 2 3 4" xfId="11368"/>
    <cellStyle name="Comma 2 3 2 4" xfId="2902"/>
    <cellStyle name="Comma 2 3 2 4 2" xfId="7740"/>
    <cellStyle name="Comma 2 3 2 4 2 2" xfId="27092"/>
    <cellStyle name="Comma 2 3 2 4 2 3" xfId="17416"/>
    <cellStyle name="Comma 2 3 2 4 3" xfId="22254"/>
    <cellStyle name="Comma 2 3 2 4 4" xfId="12578"/>
    <cellStyle name="Comma 2 3 2 5" xfId="4111"/>
    <cellStyle name="Comma 2 3 2 5 2" xfId="8949"/>
    <cellStyle name="Comma 2 3 2 5 2 2" xfId="28301"/>
    <cellStyle name="Comma 2 3 2 5 2 3" xfId="18625"/>
    <cellStyle name="Comma 2 3 2 5 3" xfId="23463"/>
    <cellStyle name="Comma 2 3 2 5 4" xfId="13787"/>
    <cellStyle name="Comma 2 3 2 6" xfId="5320"/>
    <cellStyle name="Comma 2 3 2 6 2" xfId="24672"/>
    <cellStyle name="Comma 2 3 2 6 3" xfId="14996"/>
    <cellStyle name="Comma 2 3 2 7" xfId="19834"/>
    <cellStyle name="Comma 2 3 2 8" xfId="10158"/>
    <cellStyle name="Comma 2 3 3" xfId="784"/>
    <cellStyle name="Comma 2 3 3 2" xfId="1994"/>
    <cellStyle name="Comma 2 3 3 2 2" xfId="6832"/>
    <cellStyle name="Comma 2 3 3 2 2 2" xfId="26184"/>
    <cellStyle name="Comma 2 3 3 2 2 3" xfId="16508"/>
    <cellStyle name="Comma 2 3 3 2 3" xfId="21346"/>
    <cellStyle name="Comma 2 3 3 2 4" xfId="11670"/>
    <cellStyle name="Comma 2 3 3 3" xfId="3204"/>
    <cellStyle name="Comma 2 3 3 3 2" xfId="8042"/>
    <cellStyle name="Comma 2 3 3 3 2 2" xfId="27394"/>
    <cellStyle name="Comma 2 3 3 3 2 3" xfId="17718"/>
    <cellStyle name="Comma 2 3 3 3 3" xfId="22556"/>
    <cellStyle name="Comma 2 3 3 3 4" xfId="12880"/>
    <cellStyle name="Comma 2 3 3 4" xfId="4413"/>
    <cellStyle name="Comma 2 3 3 4 2" xfId="9251"/>
    <cellStyle name="Comma 2 3 3 4 2 2" xfId="28603"/>
    <cellStyle name="Comma 2 3 3 4 2 3" xfId="18927"/>
    <cellStyle name="Comma 2 3 3 4 3" xfId="23765"/>
    <cellStyle name="Comma 2 3 3 4 4" xfId="14089"/>
    <cellStyle name="Comma 2 3 3 5" xfId="5622"/>
    <cellStyle name="Comma 2 3 3 5 2" xfId="24974"/>
    <cellStyle name="Comma 2 3 3 5 3" xfId="15298"/>
    <cellStyle name="Comma 2 3 3 6" xfId="20136"/>
    <cellStyle name="Comma 2 3 3 7" xfId="10460"/>
    <cellStyle name="Comma 2 3 4" xfId="1390"/>
    <cellStyle name="Comma 2 3 4 2" xfId="6228"/>
    <cellStyle name="Comma 2 3 4 2 2" xfId="25580"/>
    <cellStyle name="Comma 2 3 4 2 3" xfId="15904"/>
    <cellStyle name="Comma 2 3 4 3" xfId="20742"/>
    <cellStyle name="Comma 2 3 4 4" xfId="11066"/>
    <cellStyle name="Comma 2 3 5" xfId="2600"/>
    <cellStyle name="Comma 2 3 5 2" xfId="7438"/>
    <cellStyle name="Comma 2 3 5 2 2" xfId="26790"/>
    <cellStyle name="Comma 2 3 5 2 3" xfId="17114"/>
    <cellStyle name="Comma 2 3 5 3" xfId="21952"/>
    <cellStyle name="Comma 2 3 5 4" xfId="12276"/>
    <cellStyle name="Comma 2 3 6" xfId="3810"/>
    <cellStyle name="Comma 2 3 6 2" xfId="8648"/>
    <cellStyle name="Comma 2 3 6 2 2" xfId="28000"/>
    <cellStyle name="Comma 2 3 6 2 3" xfId="18324"/>
    <cellStyle name="Comma 2 3 6 3" xfId="23162"/>
    <cellStyle name="Comma 2 3 6 4" xfId="13486"/>
    <cellStyle name="Comma 2 3 7" xfId="5018"/>
    <cellStyle name="Comma 2 3 7 2" xfId="24370"/>
    <cellStyle name="Comma 2 3 7 3" xfId="14694"/>
    <cellStyle name="Comma 2 3 8" xfId="19532"/>
    <cellStyle name="Comma 2 3 9" xfId="9856"/>
    <cellStyle name="Comma 2 4" xfId="278"/>
    <cellStyle name="Comma 2 4 2" xfId="582"/>
    <cellStyle name="Comma 2 4 2 2" xfId="1186"/>
    <cellStyle name="Comma 2 4 2 2 2" xfId="2396"/>
    <cellStyle name="Comma 2 4 2 2 2 2" xfId="7234"/>
    <cellStyle name="Comma 2 4 2 2 2 2 2" xfId="26586"/>
    <cellStyle name="Comma 2 4 2 2 2 2 3" xfId="16910"/>
    <cellStyle name="Comma 2 4 2 2 2 3" xfId="21748"/>
    <cellStyle name="Comma 2 4 2 2 2 4" xfId="12072"/>
    <cellStyle name="Comma 2 4 2 2 3" xfId="3606"/>
    <cellStyle name="Comma 2 4 2 2 3 2" xfId="8444"/>
    <cellStyle name="Comma 2 4 2 2 3 2 2" xfId="27796"/>
    <cellStyle name="Comma 2 4 2 2 3 2 3" xfId="18120"/>
    <cellStyle name="Comma 2 4 2 2 3 3" xfId="22958"/>
    <cellStyle name="Comma 2 4 2 2 3 4" xfId="13282"/>
    <cellStyle name="Comma 2 4 2 2 4" xfId="4815"/>
    <cellStyle name="Comma 2 4 2 2 4 2" xfId="9653"/>
    <cellStyle name="Comma 2 4 2 2 4 2 2" xfId="29005"/>
    <cellStyle name="Comma 2 4 2 2 4 2 3" xfId="19329"/>
    <cellStyle name="Comma 2 4 2 2 4 3" xfId="24167"/>
    <cellStyle name="Comma 2 4 2 2 4 4" xfId="14491"/>
    <cellStyle name="Comma 2 4 2 2 5" xfId="6024"/>
    <cellStyle name="Comma 2 4 2 2 5 2" xfId="25376"/>
    <cellStyle name="Comma 2 4 2 2 5 3" xfId="15700"/>
    <cellStyle name="Comma 2 4 2 2 6" xfId="20538"/>
    <cellStyle name="Comma 2 4 2 2 7" xfId="10862"/>
    <cellStyle name="Comma 2 4 2 3" xfId="1792"/>
    <cellStyle name="Comma 2 4 2 3 2" xfId="6630"/>
    <cellStyle name="Comma 2 4 2 3 2 2" xfId="25982"/>
    <cellStyle name="Comma 2 4 2 3 2 3" xfId="16306"/>
    <cellStyle name="Comma 2 4 2 3 3" xfId="21144"/>
    <cellStyle name="Comma 2 4 2 3 4" xfId="11468"/>
    <cellStyle name="Comma 2 4 2 4" xfId="3002"/>
    <cellStyle name="Comma 2 4 2 4 2" xfId="7840"/>
    <cellStyle name="Comma 2 4 2 4 2 2" xfId="27192"/>
    <cellStyle name="Comma 2 4 2 4 2 3" xfId="17516"/>
    <cellStyle name="Comma 2 4 2 4 3" xfId="22354"/>
    <cellStyle name="Comma 2 4 2 4 4" xfId="12678"/>
    <cellStyle name="Comma 2 4 2 5" xfId="4211"/>
    <cellStyle name="Comma 2 4 2 5 2" xfId="9049"/>
    <cellStyle name="Comma 2 4 2 5 2 2" xfId="28401"/>
    <cellStyle name="Comma 2 4 2 5 2 3" xfId="18725"/>
    <cellStyle name="Comma 2 4 2 5 3" xfId="23563"/>
    <cellStyle name="Comma 2 4 2 5 4" xfId="13887"/>
    <cellStyle name="Comma 2 4 2 6" xfId="5420"/>
    <cellStyle name="Comma 2 4 2 6 2" xfId="24772"/>
    <cellStyle name="Comma 2 4 2 6 3" xfId="15096"/>
    <cellStyle name="Comma 2 4 2 7" xfId="19934"/>
    <cellStyle name="Comma 2 4 2 8" xfId="10258"/>
    <cellStyle name="Comma 2 4 3" xfId="884"/>
    <cellStyle name="Comma 2 4 3 2" xfId="2094"/>
    <cellStyle name="Comma 2 4 3 2 2" xfId="6932"/>
    <cellStyle name="Comma 2 4 3 2 2 2" xfId="26284"/>
    <cellStyle name="Comma 2 4 3 2 2 3" xfId="16608"/>
    <cellStyle name="Comma 2 4 3 2 3" xfId="21446"/>
    <cellStyle name="Comma 2 4 3 2 4" xfId="11770"/>
    <cellStyle name="Comma 2 4 3 3" xfId="3304"/>
    <cellStyle name="Comma 2 4 3 3 2" xfId="8142"/>
    <cellStyle name="Comma 2 4 3 3 2 2" xfId="27494"/>
    <cellStyle name="Comma 2 4 3 3 2 3" xfId="17818"/>
    <cellStyle name="Comma 2 4 3 3 3" xfId="22656"/>
    <cellStyle name="Comma 2 4 3 3 4" xfId="12980"/>
    <cellStyle name="Comma 2 4 3 4" xfId="4513"/>
    <cellStyle name="Comma 2 4 3 4 2" xfId="9351"/>
    <cellStyle name="Comma 2 4 3 4 2 2" xfId="28703"/>
    <cellStyle name="Comma 2 4 3 4 2 3" xfId="19027"/>
    <cellStyle name="Comma 2 4 3 4 3" xfId="23865"/>
    <cellStyle name="Comma 2 4 3 4 4" xfId="14189"/>
    <cellStyle name="Comma 2 4 3 5" xfId="5722"/>
    <cellStyle name="Comma 2 4 3 5 2" xfId="25074"/>
    <cellStyle name="Comma 2 4 3 5 3" xfId="15398"/>
    <cellStyle name="Comma 2 4 3 6" xfId="20236"/>
    <cellStyle name="Comma 2 4 3 7" xfId="10560"/>
    <cellStyle name="Comma 2 4 4" xfId="1490"/>
    <cellStyle name="Comma 2 4 4 2" xfId="6328"/>
    <cellStyle name="Comma 2 4 4 2 2" xfId="25680"/>
    <cellStyle name="Comma 2 4 4 2 3" xfId="16004"/>
    <cellStyle name="Comma 2 4 4 3" xfId="20842"/>
    <cellStyle name="Comma 2 4 4 4" xfId="11166"/>
    <cellStyle name="Comma 2 4 5" xfId="2700"/>
    <cellStyle name="Comma 2 4 5 2" xfId="7538"/>
    <cellStyle name="Comma 2 4 5 2 2" xfId="26890"/>
    <cellStyle name="Comma 2 4 5 2 3" xfId="17214"/>
    <cellStyle name="Comma 2 4 5 3" xfId="22052"/>
    <cellStyle name="Comma 2 4 5 4" xfId="12376"/>
    <cellStyle name="Comma 2 4 6" xfId="3910"/>
    <cellStyle name="Comma 2 4 6 2" xfId="8748"/>
    <cellStyle name="Comma 2 4 6 2 2" xfId="28100"/>
    <cellStyle name="Comma 2 4 6 2 3" xfId="18424"/>
    <cellStyle name="Comma 2 4 6 3" xfId="23262"/>
    <cellStyle name="Comma 2 4 6 4" xfId="13586"/>
    <cellStyle name="Comma 2 4 7" xfId="5118"/>
    <cellStyle name="Comma 2 4 7 2" xfId="24470"/>
    <cellStyle name="Comma 2 4 7 3" xfId="14794"/>
    <cellStyle name="Comma 2 4 8" xfId="19632"/>
    <cellStyle name="Comma 2 4 9" xfId="9956"/>
    <cellStyle name="Comma 2 5" xfId="331"/>
    <cellStyle name="Comma 2 5 2" xfId="634"/>
    <cellStyle name="Comma 2 5 2 2" xfId="1238"/>
    <cellStyle name="Comma 2 5 2 2 2" xfId="2448"/>
    <cellStyle name="Comma 2 5 2 2 2 2" xfId="7286"/>
    <cellStyle name="Comma 2 5 2 2 2 2 2" xfId="26638"/>
    <cellStyle name="Comma 2 5 2 2 2 2 3" xfId="16962"/>
    <cellStyle name="Comma 2 5 2 2 2 3" xfId="21800"/>
    <cellStyle name="Comma 2 5 2 2 2 4" xfId="12124"/>
    <cellStyle name="Comma 2 5 2 2 3" xfId="3658"/>
    <cellStyle name="Comma 2 5 2 2 3 2" xfId="8496"/>
    <cellStyle name="Comma 2 5 2 2 3 2 2" xfId="27848"/>
    <cellStyle name="Comma 2 5 2 2 3 2 3" xfId="18172"/>
    <cellStyle name="Comma 2 5 2 2 3 3" xfId="23010"/>
    <cellStyle name="Comma 2 5 2 2 3 4" xfId="13334"/>
    <cellStyle name="Comma 2 5 2 2 4" xfId="4867"/>
    <cellStyle name="Comma 2 5 2 2 4 2" xfId="9705"/>
    <cellStyle name="Comma 2 5 2 2 4 2 2" xfId="29057"/>
    <cellStyle name="Comma 2 5 2 2 4 2 3" xfId="19381"/>
    <cellStyle name="Comma 2 5 2 2 4 3" xfId="24219"/>
    <cellStyle name="Comma 2 5 2 2 4 4" xfId="14543"/>
    <cellStyle name="Comma 2 5 2 2 5" xfId="6076"/>
    <cellStyle name="Comma 2 5 2 2 5 2" xfId="25428"/>
    <cellStyle name="Comma 2 5 2 2 5 3" xfId="15752"/>
    <cellStyle name="Comma 2 5 2 2 6" xfId="20590"/>
    <cellStyle name="Comma 2 5 2 2 7" xfId="10914"/>
    <cellStyle name="Comma 2 5 2 3" xfId="1844"/>
    <cellStyle name="Comma 2 5 2 3 2" xfId="6682"/>
    <cellStyle name="Comma 2 5 2 3 2 2" xfId="26034"/>
    <cellStyle name="Comma 2 5 2 3 2 3" xfId="16358"/>
    <cellStyle name="Comma 2 5 2 3 3" xfId="21196"/>
    <cellStyle name="Comma 2 5 2 3 4" xfId="11520"/>
    <cellStyle name="Comma 2 5 2 4" xfId="3054"/>
    <cellStyle name="Comma 2 5 2 4 2" xfId="7892"/>
    <cellStyle name="Comma 2 5 2 4 2 2" xfId="27244"/>
    <cellStyle name="Comma 2 5 2 4 2 3" xfId="17568"/>
    <cellStyle name="Comma 2 5 2 4 3" xfId="22406"/>
    <cellStyle name="Comma 2 5 2 4 4" xfId="12730"/>
    <cellStyle name="Comma 2 5 2 5" xfId="4263"/>
    <cellStyle name="Comma 2 5 2 5 2" xfId="9101"/>
    <cellStyle name="Comma 2 5 2 5 2 2" xfId="28453"/>
    <cellStyle name="Comma 2 5 2 5 2 3" xfId="18777"/>
    <cellStyle name="Comma 2 5 2 5 3" xfId="23615"/>
    <cellStyle name="Comma 2 5 2 5 4" xfId="13939"/>
    <cellStyle name="Comma 2 5 2 6" xfId="5472"/>
    <cellStyle name="Comma 2 5 2 6 2" xfId="24824"/>
    <cellStyle name="Comma 2 5 2 6 3" xfId="15148"/>
    <cellStyle name="Comma 2 5 2 7" xfId="19986"/>
    <cellStyle name="Comma 2 5 2 8" xfId="10310"/>
    <cellStyle name="Comma 2 5 3" xfId="936"/>
    <cellStyle name="Comma 2 5 3 2" xfId="2146"/>
    <cellStyle name="Comma 2 5 3 2 2" xfId="6984"/>
    <cellStyle name="Comma 2 5 3 2 2 2" xfId="26336"/>
    <cellStyle name="Comma 2 5 3 2 2 3" xfId="16660"/>
    <cellStyle name="Comma 2 5 3 2 3" xfId="21498"/>
    <cellStyle name="Comma 2 5 3 2 4" xfId="11822"/>
    <cellStyle name="Comma 2 5 3 3" xfId="3356"/>
    <cellStyle name="Comma 2 5 3 3 2" xfId="8194"/>
    <cellStyle name="Comma 2 5 3 3 2 2" xfId="27546"/>
    <cellStyle name="Comma 2 5 3 3 2 3" xfId="17870"/>
    <cellStyle name="Comma 2 5 3 3 3" xfId="22708"/>
    <cellStyle name="Comma 2 5 3 3 4" xfId="13032"/>
    <cellStyle name="Comma 2 5 3 4" xfId="4565"/>
    <cellStyle name="Comma 2 5 3 4 2" xfId="9403"/>
    <cellStyle name="Comma 2 5 3 4 2 2" xfId="28755"/>
    <cellStyle name="Comma 2 5 3 4 2 3" xfId="19079"/>
    <cellStyle name="Comma 2 5 3 4 3" xfId="23917"/>
    <cellStyle name="Comma 2 5 3 4 4" xfId="14241"/>
    <cellStyle name="Comma 2 5 3 5" xfId="5774"/>
    <cellStyle name="Comma 2 5 3 5 2" xfId="25126"/>
    <cellStyle name="Comma 2 5 3 5 3" xfId="15450"/>
    <cellStyle name="Comma 2 5 3 6" xfId="20288"/>
    <cellStyle name="Comma 2 5 3 7" xfId="10612"/>
    <cellStyle name="Comma 2 5 4" xfId="1542"/>
    <cellStyle name="Comma 2 5 4 2" xfId="6380"/>
    <cellStyle name="Comma 2 5 4 2 2" xfId="25732"/>
    <cellStyle name="Comma 2 5 4 2 3" xfId="16056"/>
    <cellStyle name="Comma 2 5 4 3" xfId="20894"/>
    <cellStyle name="Comma 2 5 4 4" xfId="11218"/>
    <cellStyle name="Comma 2 5 5" xfId="2752"/>
    <cellStyle name="Comma 2 5 5 2" xfId="7590"/>
    <cellStyle name="Comma 2 5 5 2 2" xfId="26942"/>
    <cellStyle name="Comma 2 5 5 2 3" xfId="17266"/>
    <cellStyle name="Comma 2 5 5 3" xfId="22104"/>
    <cellStyle name="Comma 2 5 5 4" xfId="12428"/>
    <cellStyle name="Comma 2 5 6" xfId="3961"/>
    <cellStyle name="Comma 2 5 6 2" xfId="8799"/>
    <cellStyle name="Comma 2 5 6 2 2" xfId="28151"/>
    <cellStyle name="Comma 2 5 6 2 3" xfId="18475"/>
    <cellStyle name="Comma 2 5 6 3" xfId="23313"/>
    <cellStyle name="Comma 2 5 6 4" xfId="13637"/>
    <cellStyle name="Comma 2 5 7" xfId="5170"/>
    <cellStyle name="Comma 2 5 7 2" xfId="24522"/>
    <cellStyle name="Comma 2 5 7 3" xfId="14846"/>
    <cellStyle name="Comma 2 5 8" xfId="19684"/>
    <cellStyle name="Comma 2 5 9" xfId="10008"/>
    <cellStyle name="Comma 2 6" xfId="382"/>
    <cellStyle name="Comma 2 6 2" xfId="986"/>
    <cellStyle name="Comma 2 6 2 2" xfId="2196"/>
    <cellStyle name="Comma 2 6 2 2 2" xfId="7034"/>
    <cellStyle name="Comma 2 6 2 2 2 2" xfId="26386"/>
    <cellStyle name="Comma 2 6 2 2 2 3" xfId="16710"/>
    <cellStyle name="Comma 2 6 2 2 3" xfId="21548"/>
    <cellStyle name="Comma 2 6 2 2 4" xfId="11872"/>
    <cellStyle name="Comma 2 6 2 3" xfId="3406"/>
    <cellStyle name="Comma 2 6 2 3 2" xfId="8244"/>
    <cellStyle name="Comma 2 6 2 3 2 2" xfId="27596"/>
    <cellStyle name="Comma 2 6 2 3 2 3" xfId="17920"/>
    <cellStyle name="Comma 2 6 2 3 3" xfId="22758"/>
    <cellStyle name="Comma 2 6 2 3 4" xfId="13082"/>
    <cellStyle name="Comma 2 6 2 4" xfId="4615"/>
    <cellStyle name="Comma 2 6 2 4 2" xfId="9453"/>
    <cellStyle name="Comma 2 6 2 4 2 2" xfId="28805"/>
    <cellStyle name="Comma 2 6 2 4 2 3" xfId="19129"/>
    <cellStyle name="Comma 2 6 2 4 3" xfId="23967"/>
    <cellStyle name="Comma 2 6 2 4 4" xfId="14291"/>
    <cellStyle name="Comma 2 6 2 5" xfId="5824"/>
    <cellStyle name="Comma 2 6 2 5 2" xfId="25176"/>
    <cellStyle name="Comma 2 6 2 5 3" xfId="15500"/>
    <cellStyle name="Comma 2 6 2 6" xfId="20338"/>
    <cellStyle name="Comma 2 6 2 7" xfId="10662"/>
    <cellStyle name="Comma 2 6 3" xfId="1592"/>
    <cellStyle name="Comma 2 6 3 2" xfId="6430"/>
    <cellStyle name="Comma 2 6 3 2 2" xfId="25782"/>
    <cellStyle name="Comma 2 6 3 2 3" xfId="16106"/>
    <cellStyle name="Comma 2 6 3 3" xfId="20944"/>
    <cellStyle name="Comma 2 6 3 4" xfId="11268"/>
    <cellStyle name="Comma 2 6 4" xfId="2802"/>
    <cellStyle name="Comma 2 6 4 2" xfId="7640"/>
    <cellStyle name="Comma 2 6 4 2 2" xfId="26992"/>
    <cellStyle name="Comma 2 6 4 2 3" xfId="17316"/>
    <cellStyle name="Comma 2 6 4 3" xfId="22154"/>
    <cellStyle name="Comma 2 6 4 4" xfId="12478"/>
    <cellStyle name="Comma 2 6 5" xfId="4011"/>
    <cellStyle name="Comma 2 6 5 2" xfId="8849"/>
    <cellStyle name="Comma 2 6 5 2 2" xfId="28201"/>
    <cellStyle name="Comma 2 6 5 2 3" xfId="18525"/>
    <cellStyle name="Comma 2 6 5 3" xfId="23363"/>
    <cellStyle name="Comma 2 6 5 4" xfId="13687"/>
    <cellStyle name="Comma 2 6 6" xfId="5220"/>
    <cellStyle name="Comma 2 6 6 2" xfId="24572"/>
    <cellStyle name="Comma 2 6 6 3" xfId="14896"/>
    <cellStyle name="Comma 2 6 7" xfId="19734"/>
    <cellStyle name="Comma 2 6 8" xfId="10058"/>
    <cellStyle name="Comma 2 7" xfId="684"/>
    <cellStyle name="Comma 2 7 2" xfId="1894"/>
    <cellStyle name="Comma 2 7 2 2" xfId="6732"/>
    <cellStyle name="Comma 2 7 2 2 2" xfId="26084"/>
    <cellStyle name="Comma 2 7 2 2 3" xfId="16408"/>
    <cellStyle name="Comma 2 7 2 3" xfId="21246"/>
    <cellStyle name="Comma 2 7 2 4" xfId="11570"/>
    <cellStyle name="Comma 2 7 3" xfId="3104"/>
    <cellStyle name="Comma 2 7 3 2" xfId="7942"/>
    <cellStyle name="Comma 2 7 3 2 2" xfId="27294"/>
    <cellStyle name="Comma 2 7 3 2 3" xfId="17618"/>
    <cellStyle name="Comma 2 7 3 3" xfId="22456"/>
    <cellStyle name="Comma 2 7 3 4" xfId="12780"/>
    <cellStyle name="Comma 2 7 4" xfId="4313"/>
    <cellStyle name="Comma 2 7 4 2" xfId="9151"/>
    <cellStyle name="Comma 2 7 4 2 2" xfId="28503"/>
    <cellStyle name="Comma 2 7 4 2 3" xfId="18827"/>
    <cellStyle name="Comma 2 7 4 3" xfId="23665"/>
    <cellStyle name="Comma 2 7 4 4" xfId="13989"/>
    <cellStyle name="Comma 2 7 5" xfId="5522"/>
    <cellStyle name="Comma 2 7 5 2" xfId="24874"/>
    <cellStyle name="Comma 2 7 5 3" xfId="15198"/>
    <cellStyle name="Comma 2 7 6" xfId="20036"/>
    <cellStyle name="Comma 2 7 7" xfId="10360"/>
    <cellStyle name="Comma 2 8" xfId="1290"/>
    <cellStyle name="Comma 2 8 2" xfId="6128"/>
    <cellStyle name="Comma 2 8 2 2" xfId="25480"/>
    <cellStyle name="Comma 2 8 2 3" xfId="15804"/>
    <cellStyle name="Comma 2 8 3" xfId="20642"/>
    <cellStyle name="Comma 2 8 4" xfId="10966"/>
    <cellStyle name="Comma 2 9" xfId="2500"/>
    <cellStyle name="Comma 2 9 2" xfId="7338"/>
    <cellStyle name="Comma 2 9 2 2" xfId="26690"/>
    <cellStyle name="Comma 2 9 2 3" xfId="17014"/>
    <cellStyle name="Comma 2 9 3" xfId="21852"/>
    <cellStyle name="Comma 2 9 4" xfId="12176"/>
    <cellStyle name="Comma 3" xfId="50"/>
    <cellStyle name="Comma 3 10" xfId="3714"/>
    <cellStyle name="Comma 3 10 2" xfId="8552"/>
    <cellStyle name="Comma 3 10 2 2" xfId="27904"/>
    <cellStyle name="Comma 3 10 2 3" xfId="18228"/>
    <cellStyle name="Comma 3 10 3" xfId="23066"/>
    <cellStyle name="Comma 3 10 4" xfId="13390"/>
    <cellStyle name="Comma 3 11" xfId="4920"/>
    <cellStyle name="Comma 3 11 2" xfId="24272"/>
    <cellStyle name="Comma 3 11 3" xfId="14596"/>
    <cellStyle name="Comma 3 12" xfId="19434"/>
    <cellStyle name="Comma 3 13" xfId="9758"/>
    <cellStyle name="Comma 3 2" xfId="104"/>
    <cellStyle name="Comma 3 2 10" xfId="9808"/>
    <cellStyle name="Comma 3 2 2" xfId="214"/>
    <cellStyle name="Comma 3 2 2 2" xfId="534"/>
    <cellStyle name="Comma 3 2 2 2 2" xfId="1138"/>
    <cellStyle name="Comma 3 2 2 2 2 2" xfId="2348"/>
    <cellStyle name="Comma 3 2 2 2 2 2 2" xfId="7186"/>
    <cellStyle name="Comma 3 2 2 2 2 2 2 2" xfId="26538"/>
    <cellStyle name="Comma 3 2 2 2 2 2 2 3" xfId="16862"/>
    <cellStyle name="Comma 3 2 2 2 2 2 3" xfId="21700"/>
    <cellStyle name="Comma 3 2 2 2 2 2 4" xfId="12024"/>
    <cellStyle name="Comma 3 2 2 2 2 3" xfId="3558"/>
    <cellStyle name="Comma 3 2 2 2 2 3 2" xfId="8396"/>
    <cellStyle name="Comma 3 2 2 2 2 3 2 2" xfId="27748"/>
    <cellStyle name="Comma 3 2 2 2 2 3 2 3" xfId="18072"/>
    <cellStyle name="Comma 3 2 2 2 2 3 3" xfId="22910"/>
    <cellStyle name="Comma 3 2 2 2 2 3 4" xfId="13234"/>
    <cellStyle name="Comma 3 2 2 2 2 4" xfId="4767"/>
    <cellStyle name="Comma 3 2 2 2 2 4 2" xfId="9605"/>
    <cellStyle name="Comma 3 2 2 2 2 4 2 2" xfId="28957"/>
    <cellStyle name="Comma 3 2 2 2 2 4 2 3" xfId="19281"/>
    <cellStyle name="Comma 3 2 2 2 2 4 3" xfId="24119"/>
    <cellStyle name="Comma 3 2 2 2 2 4 4" xfId="14443"/>
    <cellStyle name="Comma 3 2 2 2 2 5" xfId="5976"/>
    <cellStyle name="Comma 3 2 2 2 2 5 2" xfId="25328"/>
    <cellStyle name="Comma 3 2 2 2 2 5 3" xfId="15652"/>
    <cellStyle name="Comma 3 2 2 2 2 6" xfId="20490"/>
    <cellStyle name="Comma 3 2 2 2 2 7" xfId="10814"/>
    <cellStyle name="Comma 3 2 2 2 3" xfId="1744"/>
    <cellStyle name="Comma 3 2 2 2 3 2" xfId="6582"/>
    <cellStyle name="Comma 3 2 2 2 3 2 2" xfId="25934"/>
    <cellStyle name="Comma 3 2 2 2 3 2 3" xfId="16258"/>
    <cellStyle name="Comma 3 2 2 2 3 3" xfId="21096"/>
    <cellStyle name="Comma 3 2 2 2 3 4" xfId="11420"/>
    <cellStyle name="Comma 3 2 2 2 4" xfId="2954"/>
    <cellStyle name="Comma 3 2 2 2 4 2" xfId="7792"/>
    <cellStyle name="Comma 3 2 2 2 4 2 2" xfId="27144"/>
    <cellStyle name="Comma 3 2 2 2 4 2 3" xfId="17468"/>
    <cellStyle name="Comma 3 2 2 2 4 3" xfId="22306"/>
    <cellStyle name="Comma 3 2 2 2 4 4" xfId="12630"/>
    <cellStyle name="Comma 3 2 2 2 5" xfId="4163"/>
    <cellStyle name="Comma 3 2 2 2 5 2" xfId="9001"/>
    <cellStyle name="Comma 3 2 2 2 5 2 2" xfId="28353"/>
    <cellStyle name="Comma 3 2 2 2 5 2 3" xfId="18677"/>
    <cellStyle name="Comma 3 2 2 2 5 3" xfId="23515"/>
    <cellStyle name="Comma 3 2 2 2 5 4" xfId="13839"/>
    <cellStyle name="Comma 3 2 2 2 6" xfId="5372"/>
    <cellStyle name="Comma 3 2 2 2 6 2" xfId="24724"/>
    <cellStyle name="Comma 3 2 2 2 6 3" xfId="15048"/>
    <cellStyle name="Comma 3 2 2 2 7" xfId="19886"/>
    <cellStyle name="Comma 3 2 2 2 8" xfId="10210"/>
    <cellStyle name="Comma 3 2 2 3" xfId="836"/>
    <cellStyle name="Comma 3 2 2 3 2" xfId="2046"/>
    <cellStyle name="Comma 3 2 2 3 2 2" xfId="6884"/>
    <cellStyle name="Comma 3 2 2 3 2 2 2" xfId="26236"/>
    <cellStyle name="Comma 3 2 2 3 2 2 3" xfId="16560"/>
    <cellStyle name="Comma 3 2 2 3 2 3" xfId="21398"/>
    <cellStyle name="Comma 3 2 2 3 2 4" xfId="11722"/>
    <cellStyle name="Comma 3 2 2 3 3" xfId="3256"/>
    <cellStyle name="Comma 3 2 2 3 3 2" xfId="8094"/>
    <cellStyle name="Comma 3 2 2 3 3 2 2" xfId="27446"/>
    <cellStyle name="Comma 3 2 2 3 3 2 3" xfId="17770"/>
    <cellStyle name="Comma 3 2 2 3 3 3" xfId="22608"/>
    <cellStyle name="Comma 3 2 2 3 3 4" xfId="12932"/>
    <cellStyle name="Comma 3 2 2 3 4" xfId="4465"/>
    <cellStyle name="Comma 3 2 2 3 4 2" xfId="9303"/>
    <cellStyle name="Comma 3 2 2 3 4 2 2" xfId="28655"/>
    <cellStyle name="Comma 3 2 2 3 4 2 3" xfId="18979"/>
    <cellStyle name="Comma 3 2 2 3 4 3" xfId="23817"/>
    <cellStyle name="Comma 3 2 2 3 4 4" xfId="14141"/>
    <cellStyle name="Comma 3 2 2 3 5" xfId="5674"/>
    <cellStyle name="Comma 3 2 2 3 5 2" xfId="25026"/>
    <cellStyle name="Comma 3 2 2 3 5 3" xfId="15350"/>
    <cellStyle name="Comma 3 2 2 3 6" xfId="20188"/>
    <cellStyle name="Comma 3 2 2 3 7" xfId="10512"/>
    <cellStyle name="Comma 3 2 2 4" xfId="1442"/>
    <cellStyle name="Comma 3 2 2 4 2" xfId="6280"/>
    <cellStyle name="Comma 3 2 2 4 2 2" xfId="25632"/>
    <cellStyle name="Comma 3 2 2 4 2 3" xfId="15956"/>
    <cellStyle name="Comma 3 2 2 4 3" xfId="20794"/>
    <cellStyle name="Comma 3 2 2 4 4" xfId="11118"/>
    <cellStyle name="Comma 3 2 2 5" xfId="2652"/>
    <cellStyle name="Comma 3 2 2 5 2" xfId="7490"/>
    <cellStyle name="Comma 3 2 2 5 2 2" xfId="26842"/>
    <cellStyle name="Comma 3 2 2 5 2 3" xfId="17166"/>
    <cellStyle name="Comma 3 2 2 5 3" xfId="22004"/>
    <cellStyle name="Comma 3 2 2 5 4" xfId="12328"/>
    <cellStyle name="Comma 3 2 2 6" xfId="3862"/>
    <cellStyle name="Comma 3 2 2 6 2" xfId="8700"/>
    <cellStyle name="Comma 3 2 2 6 2 2" xfId="28052"/>
    <cellStyle name="Comma 3 2 2 6 2 3" xfId="18376"/>
    <cellStyle name="Comma 3 2 2 6 3" xfId="23214"/>
    <cellStyle name="Comma 3 2 2 6 4" xfId="13538"/>
    <cellStyle name="Comma 3 2 2 7" xfId="5070"/>
    <cellStyle name="Comma 3 2 2 7 2" xfId="24422"/>
    <cellStyle name="Comma 3 2 2 7 3" xfId="14746"/>
    <cellStyle name="Comma 3 2 2 8" xfId="19584"/>
    <cellStyle name="Comma 3 2 2 9" xfId="9908"/>
    <cellStyle name="Comma 3 2 3" xfId="434"/>
    <cellStyle name="Comma 3 2 3 2" xfId="1038"/>
    <cellStyle name="Comma 3 2 3 2 2" xfId="2248"/>
    <cellStyle name="Comma 3 2 3 2 2 2" xfId="7086"/>
    <cellStyle name="Comma 3 2 3 2 2 2 2" xfId="26438"/>
    <cellStyle name="Comma 3 2 3 2 2 2 3" xfId="16762"/>
    <cellStyle name="Comma 3 2 3 2 2 3" xfId="21600"/>
    <cellStyle name="Comma 3 2 3 2 2 4" xfId="11924"/>
    <cellStyle name="Comma 3 2 3 2 3" xfId="3458"/>
    <cellStyle name="Comma 3 2 3 2 3 2" xfId="8296"/>
    <cellStyle name="Comma 3 2 3 2 3 2 2" xfId="27648"/>
    <cellStyle name="Comma 3 2 3 2 3 2 3" xfId="17972"/>
    <cellStyle name="Comma 3 2 3 2 3 3" xfId="22810"/>
    <cellStyle name="Comma 3 2 3 2 3 4" xfId="13134"/>
    <cellStyle name="Comma 3 2 3 2 4" xfId="4667"/>
    <cellStyle name="Comma 3 2 3 2 4 2" xfId="9505"/>
    <cellStyle name="Comma 3 2 3 2 4 2 2" xfId="28857"/>
    <cellStyle name="Comma 3 2 3 2 4 2 3" xfId="19181"/>
    <cellStyle name="Comma 3 2 3 2 4 3" xfId="24019"/>
    <cellStyle name="Comma 3 2 3 2 4 4" xfId="14343"/>
    <cellStyle name="Comma 3 2 3 2 5" xfId="5876"/>
    <cellStyle name="Comma 3 2 3 2 5 2" xfId="25228"/>
    <cellStyle name="Comma 3 2 3 2 5 3" xfId="15552"/>
    <cellStyle name="Comma 3 2 3 2 6" xfId="20390"/>
    <cellStyle name="Comma 3 2 3 2 7" xfId="10714"/>
    <cellStyle name="Comma 3 2 3 3" xfId="1644"/>
    <cellStyle name="Comma 3 2 3 3 2" xfId="6482"/>
    <cellStyle name="Comma 3 2 3 3 2 2" xfId="25834"/>
    <cellStyle name="Comma 3 2 3 3 2 3" xfId="16158"/>
    <cellStyle name="Comma 3 2 3 3 3" xfId="20996"/>
    <cellStyle name="Comma 3 2 3 3 4" xfId="11320"/>
    <cellStyle name="Comma 3 2 3 4" xfId="2854"/>
    <cellStyle name="Comma 3 2 3 4 2" xfId="7692"/>
    <cellStyle name="Comma 3 2 3 4 2 2" xfId="27044"/>
    <cellStyle name="Comma 3 2 3 4 2 3" xfId="17368"/>
    <cellStyle name="Comma 3 2 3 4 3" xfId="22206"/>
    <cellStyle name="Comma 3 2 3 4 4" xfId="12530"/>
    <cellStyle name="Comma 3 2 3 5" xfId="4063"/>
    <cellStyle name="Comma 3 2 3 5 2" xfId="8901"/>
    <cellStyle name="Comma 3 2 3 5 2 2" xfId="28253"/>
    <cellStyle name="Comma 3 2 3 5 2 3" xfId="18577"/>
    <cellStyle name="Comma 3 2 3 5 3" xfId="23415"/>
    <cellStyle name="Comma 3 2 3 5 4" xfId="13739"/>
    <cellStyle name="Comma 3 2 3 6" xfId="5272"/>
    <cellStyle name="Comma 3 2 3 6 2" xfId="24624"/>
    <cellStyle name="Comma 3 2 3 6 3" xfId="14948"/>
    <cellStyle name="Comma 3 2 3 7" xfId="19786"/>
    <cellStyle name="Comma 3 2 3 8" xfId="10110"/>
    <cellStyle name="Comma 3 2 4" xfId="736"/>
    <cellStyle name="Comma 3 2 4 2" xfId="1946"/>
    <cellStyle name="Comma 3 2 4 2 2" xfId="6784"/>
    <cellStyle name="Comma 3 2 4 2 2 2" xfId="26136"/>
    <cellStyle name="Comma 3 2 4 2 2 3" xfId="16460"/>
    <cellStyle name="Comma 3 2 4 2 3" xfId="21298"/>
    <cellStyle name="Comma 3 2 4 2 4" xfId="11622"/>
    <cellStyle name="Comma 3 2 4 3" xfId="3156"/>
    <cellStyle name="Comma 3 2 4 3 2" xfId="7994"/>
    <cellStyle name="Comma 3 2 4 3 2 2" xfId="27346"/>
    <cellStyle name="Comma 3 2 4 3 2 3" xfId="17670"/>
    <cellStyle name="Comma 3 2 4 3 3" xfId="22508"/>
    <cellStyle name="Comma 3 2 4 3 4" xfId="12832"/>
    <cellStyle name="Comma 3 2 4 4" xfId="4365"/>
    <cellStyle name="Comma 3 2 4 4 2" xfId="9203"/>
    <cellStyle name="Comma 3 2 4 4 2 2" xfId="28555"/>
    <cellStyle name="Comma 3 2 4 4 2 3" xfId="18879"/>
    <cellStyle name="Comma 3 2 4 4 3" xfId="23717"/>
    <cellStyle name="Comma 3 2 4 4 4" xfId="14041"/>
    <cellStyle name="Comma 3 2 4 5" xfId="5574"/>
    <cellStyle name="Comma 3 2 4 5 2" xfId="24926"/>
    <cellStyle name="Comma 3 2 4 5 3" xfId="15250"/>
    <cellStyle name="Comma 3 2 4 6" xfId="20088"/>
    <cellStyle name="Comma 3 2 4 7" xfId="10412"/>
    <cellStyle name="Comma 3 2 5" xfId="1342"/>
    <cellStyle name="Comma 3 2 5 2" xfId="6180"/>
    <cellStyle name="Comma 3 2 5 2 2" xfId="25532"/>
    <cellStyle name="Comma 3 2 5 2 3" xfId="15856"/>
    <cellStyle name="Comma 3 2 5 3" xfId="20694"/>
    <cellStyle name="Comma 3 2 5 4" xfId="11018"/>
    <cellStyle name="Comma 3 2 6" xfId="2552"/>
    <cellStyle name="Comma 3 2 6 2" xfId="7390"/>
    <cellStyle name="Comma 3 2 6 2 2" xfId="26742"/>
    <cellStyle name="Comma 3 2 6 2 3" xfId="17066"/>
    <cellStyle name="Comma 3 2 6 3" xfId="21904"/>
    <cellStyle name="Comma 3 2 6 4" xfId="12228"/>
    <cellStyle name="Comma 3 2 7" xfId="3762"/>
    <cellStyle name="Comma 3 2 7 2" xfId="8600"/>
    <cellStyle name="Comma 3 2 7 2 2" xfId="27952"/>
    <cellStyle name="Comma 3 2 7 2 3" xfId="18276"/>
    <cellStyle name="Comma 3 2 7 3" xfId="23114"/>
    <cellStyle name="Comma 3 2 7 4" xfId="13438"/>
    <cellStyle name="Comma 3 2 8" xfId="4970"/>
    <cellStyle name="Comma 3 2 8 2" xfId="24322"/>
    <cellStyle name="Comma 3 2 8 3" xfId="14646"/>
    <cellStyle name="Comma 3 2 9" xfId="19484"/>
    <cellStyle name="Comma 3 3" xfId="164"/>
    <cellStyle name="Comma 3 3 2" xfId="484"/>
    <cellStyle name="Comma 3 3 2 2" xfId="1088"/>
    <cellStyle name="Comma 3 3 2 2 2" xfId="2298"/>
    <cellStyle name="Comma 3 3 2 2 2 2" xfId="7136"/>
    <cellStyle name="Comma 3 3 2 2 2 2 2" xfId="26488"/>
    <cellStyle name="Comma 3 3 2 2 2 2 3" xfId="16812"/>
    <cellStyle name="Comma 3 3 2 2 2 3" xfId="21650"/>
    <cellStyle name="Comma 3 3 2 2 2 4" xfId="11974"/>
    <cellStyle name="Comma 3 3 2 2 3" xfId="3508"/>
    <cellStyle name="Comma 3 3 2 2 3 2" xfId="8346"/>
    <cellStyle name="Comma 3 3 2 2 3 2 2" xfId="27698"/>
    <cellStyle name="Comma 3 3 2 2 3 2 3" xfId="18022"/>
    <cellStyle name="Comma 3 3 2 2 3 3" xfId="22860"/>
    <cellStyle name="Comma 3 3 2 2 3 4" xfId="13184"/>
    <cellStyle name="Comma 3 3 2 2 4" xfId="4717"/>
    <cellStyle name="Comma 3 3 2 2 4 2" xfId="9555"/>
    <cellStyle name="Comma 3 3 2 2 4 2 2" xfId="28907"/>
    <cellStyle name="Comma 3 3 2 2 4 2 3" xfId="19231"/>
    <cellStyle name="Comma 3 3 2 2 4 3" xfId="24069"/>
    <cellStyle name="Comma 3 3 2 2 4 4" xfId="14393"/>
    <cellStyle name="Comma 3 3 2 2 5" xfId="5926"/>
    <cellStyle name="Comma 3 3 2 2 5 2" xfId="25278"/>
    <cellStyle name="Comma 3 3 2 2 5 3" xfId="15602"/>
    <cellStyle name="Comma 3 3 2 2 6" xfId="20440"/>
    <cellStyle name="Comma 3 3 2 2 7" xfId="10764"/>
    <cellStyle name="Comma 3 3 2 3" xfId="1694"/>
    <cellStyle name="Comma 3 3 2 3 2" xfId="6532"/>
    <cellStyle name="Comma 3 3 2 3 2 2" xfId="25884"/>
    <cellStyle name="Comma 3 3 2 3 2 3" xfId="16208"/>
    <cellStyle name="Comma 3 3 2 3 3" xfId="21046"/>
    <cellStyle name="Comma 3 3 2 3 4" xfId="11370"/>
    <cellStyle name="Comma 3 3 2 4" xfId="2904"/>
    <cellStyle name="Comma 3 3 2 4 2" xfId="7742"/>
    <cellStyle name="Comma 3 3 2 4 2 2" xfId="27094"/>
    <cellStyle name="Comma 3 3 2 4 2 3" xfId="17418"/>
    <cellStyle name="Comma 3 3 2 4 3" xfId="22256"/>
    <cellStyle name="Comma 3 3 2 4 4" xfId="12580"/>
    <cellStyle name="Comma 3 3 2 5" xfId="4113"/>
    <cellStyle name="Comma 3 3 2 5 2" xfId="8951"/>
    <cellStyle name="Comma 3 3 2 5 2 2" xfId="28303"/>
    <cellStyle name="Comma 3 3 2 5 2 3" xfId="18627"/>
    <cellStyle name="Comma 3 3 2 5 3" xfId="23465"/>
    <cellStyle name="Comma 3 3 2 5 4" xfId="13789"/>
    <cellStyle name="Comma 3 3 2 6" xfId="5322"/>
    <cellStyle name="Comma 3 3 2 6 2" xfId="24674"/>
    <cellStyle name="Comma 3 3 2 6 3" xfId="14998"/>
    <cellStyle name="Comma 3 3 2 7" xfId="19836"/>
    <cellStyle name="Comma 3 3 2 8" xfId="10160"/>
    <cellStyle name="Comma 3 3 3" xfId="786"/>
    <cellStyle name="Comma 3 3 3 2" xfId="1996"/>
    <cellStyle name="Comma 3 3 3 2 2" xfId="6834"/>
    <cellStyle name="Comma 3 3 3 2 2 2" xfId="26186"/>
    <cellStyle name="Comma 3 3 3 2 2 3" xfId="16510"/>
    <cellStyle name="Comma 3 3 3 2 3" xfId="21348"/>
    <cellStyle name="Comma 3 3 3 2 4" xfId="11672"/>
    <cellStyle name="Comma 3 3 3 3" xfId="3206"/>
    <cellStyle name="Comma 3 3 3 3 2" xfId="8044"/>
    <cellStyle name="Comma 3 3 3 3 2 2" xfId="27396"/>
    <cellStyle name="Comma 3 3 3 3 2 3" xfId="17720"/>
    <cellStyle name="Comma 3 3 3 3 3" xfId="22558"/>
    <cellStyle name="Comma 3 3 3 3 4" xfId="12882"/>
    <cellStyle name="Comma 3 3 3 4" xfId="4415"/>
    <cellStyle name="Comma 3 3 3 4 2" xfId="9253"/>
    <cellStyle name="Comma 3 3 3 4 2 2" xfId="28605"/>
    <cellStyle name="Comma 3 3 3 4 2 3" xfId="18929"/>
    <cellStyle name="Comma 3 3 3 4 3" xfId="23767"/>
    <cellStyle name="Comma 3 3 3 4 4" xfId="14091"/>
    <cellStyle name="Comma 3 3 3 5" xfId="5624"/>
    <cellStyle name="Comma 3 3 3 5 2" xfId="24976"/>
    <cellStyle name="Comma 3 3 3 5 3" xfId="15300"/>
    <cellStyle name="Comma 3 3 3 6" xfId="20138"/>
    <cellStyle name="Comma 3 3 3 7" xfId="10462"/>
    <cellStyle name="Comma 3 3 4" xfId="1392"/>
    <cellStyle name="Comma 3 3 4 2" xfId="6230"/>
    <cellStyle name="Comma 3 3 4 2 2" xfId="25582"/>
    <cellStyle name="Comma 3 3 4 2 3" xfId="15906"/>
    <cellStyle name="Comma 3 3 4 3" xfId="20744"/>
    <cellStyle name="Comma 3 3 4 4" xfId="11068"/>
    <cellStyle name="Comma 3 3 5" xfId="2602"/>
    <cellStyle name="Comma 3 3 5 2" xfId="7440"/>
    <cellStyle name="Comma 3 3 5 2 2" xfId="26792"/>
    <cellStyle name="Comma 3 3 5 2 3" xfId="17116"/>
    <cellStyle name="Comma 3 3 5 3" xfId="21954"/>
    <cellStyle name="Comma 3 3 5 4" xfId="12278"/>
    <cellStyle name="Comma 3 3 6" xfId="3812"/>
    <cellStyle name="Comma 3 3 6 2" xfId="8650"/>
    <cellStyle name="Comma 3 3 6 2 2" xfId="28002"/>
    <cellStyle name="Comma 3 3 6 2 3" xfId="18326"/>
    <cellStyle name="Comma 3 3 6 3" xfId="23164"/>
    <cellStyle name="Comma 3 3 6 4" xfId="13488"/>
    <cellStyle name="Comma 3 3 7" xfId="5020"/>
    <cellStyle name="Comma 3 3 7 2" xfId="24372"/>
    <cellStyle name="Comma 3 3 7 3" xfId="14696"/>
    <cellStyle name="Comma 3 3 8" xfId="19534"/>
    <cellStyle name="Comma 3 3 9" xfId="9858"/>
    <cellStyle name="Comma 3 4" xfId="280"/>
    <cellStyle name="Comma 3 4 2" xfId="584"/>
    <cellStyle name="Comma 3 4 2 2" xfId="1188"/>
    <cellStyle name="Comma 3 4 2 2 2" xfId="2398"/>
    <cellStyle name="Comma 3 4 2 2 2 2" xfId="7236"/>
    <cellStyle name="Comma 3 4 2 2 2 2 2" xfId="26588"/>
    <cellStyle name="Comma 3 4 2 2 2 2 3" xfId="16912"/>
    <cellStyle name="Comma 3 4 2 2 2 3" xfId="21750"/>
    <cellStyle name="Comma 3 4 2 2 2 4" xfId="12074"/>
    <cellStyle name="Comma 3 4 2 2 3" xfId="3608"/>
    <cellStyle name="Comma 3 4 2 2 3 2" xfId="8446"/>
    <cellStyle name="Comma 3 4 2 2 3 2 2" xfId="27798"/>
    <cellStyle name="Comma 3 4 2 2 3 2 3" xfId="18122"/>
    <cellStyle name="Comma 3 4 2 2 3 3" xfId="22960"/>
    <cellStyle name="Comma 3 4 2 2 3 4" xfId="13284"/>
    <cellStyle name="Comma 3 4 2 2 4" xfId="4817"/>
    <cellStyle name="Comma 3 4 2 2 4 2" xfId="9655"/>
    <cellStyle name="Comma 3 4 2 2 4 2 2" xfId="29007"/>
    <cellStyle name="Comma 3 4 2 2 4 2 3" xfId="19331"/>
    <cellStyle name="Comma 3 4 2 2 4 3" xfId="24169"/>
    <cellStyle name="Comma 3 4 2 2 4 4" xfId="14493"/>
    <cellStyle name="Comma 3 4 2 2 5" xfId="6026"/>
    <cellStyle name="Comma 3 4 2 2 5 2" xfId="25378"/>
    <cellStyle name="Comma 3 4 2 2 5 3" xfId="15702"/>
    <cellStyle name="Comma 3 4 2 2 6" xfId="20540"/>
    <cellStyle name="Comma 3 4 2 2 7" xfId="10864"/>
    <cellStyle name="Comma 3 4 2 3" xfId="1794"/>
    <cellStyle name="Comma 3 4 2 3 2" xfId="6632"/>
    <cellStyle name="Comma 3 4 2 3 2 2" xfId="25984"/>
    <cellStyle name="Comma 3 4 2 3 2 3" xfId="16308"/>
    <cellStyle name="Comma 3 4 2 3 3" xfId="21146"/>
    <cellStyle name="Comma 3 4 2 3 4" xfId="11470"/>
    <cellStyle name="Comma 3 4 2 4" xfId="3004"/>
    <cellStyle name="Comma 3 4 2 4 2" xfId="7842"/>
    <cellStyle name="Comma 3 4 2 4 2 2" xfId="27194"/>
    <cellStyle name="Comma 3 4 2 4 2 3" xfId="17518"/>
    <cellStyle name="Comma 3 4 2 4 3" xfId="22356"/>
    <cellStyle name="Comma 3 4 2 4 4" xfId="12680"/>
    <cellStyle name="Comma 3 4 2 5" xfId="4213"/>
    <cellStyle name="Comma 3 4 2 5 2" xfId="9051"/>
    <cellStyle name="Comma 3 4 2 5 2 2" xfId="28403"/>
    <cellStyle name="Comma 3 4 2 5 2 3" xfId="18727"/>
    <cellStyle name="Comma 3 4 2 5 3" xfId="23565"/>
    <cellStyle name="Comma 3 4 2 5 4" xfId="13889"/>
    <cellStyle name="Comma 3 4 2 6" xfId="5422"/>
    <cellStyle name="Comma 3 4 2 6 2" xfId="24774"/>
    <cellStyle name="Comma 3 4 2 6 3" xfId="15098"/>
    <cellStyle name="Comma 3 4 2 7" xfId="19936"/>
    <cellStyle name="Comma 3 4 2 8" xfId="10260"/>
    <cellStyle name="Comma 3 4 3" xfId="886"/>
    <cellStyle name="Comma 3 4 3 2" xfId="2096"/>
    <cellStyle name="Comma 3 4 3 2 2" xfId="6934"/>
    <cellStyle name="Comma 3 4 3 2 2 2" xfId="26286"/>
    <cellStyle name="Comma 3 4 3 2 2 3" xfId="16610"/>
    <cellStyle name="Comma 3 4 3 2 3" xfId="21448"/>
    <cellStyle name="Comma 3 4 3 2 4" xfId="11772"/>
    <cellStyle name="Comma 3 4 3 3" xfId="3306"/>
    <cellStyle name="Comma 3 4 3 3 2" xfId="8144"/>
    <cellStyle name="Comma 3 4 3 3 2 2" xfId="27496"/>
    <cellStyle name="Comma 3 4 3 3 2 3" xfId="17820"/>
    <cellStyle name="Comma 3 4 3 3 3" xfId="22658"/>
    <cellStyle name="Comma 3 4 3 3 4" xfId="12982"/>
    <cellStyle name="Comma 3 4 3 4" xfId="4515"/>
    <cellStyle name="Comma 3 4 3 4 2" xfId="9353"/>
    <cellStyle name="Comma 3 4 3 4 2 2" xfId="28705"/>
    <cellStyle name="Comma 3 4 3 4 2 3" xfId="19029"/>
    <cellStyle name="Comma 3 4 3 4 3" xfId="23867"/>
    <cellStyle name="Comma 3 4 3 4 4" xfId="14191"/>
    <cellStyle name="Comma 3 4 3 5" xfId="5724"/>
    <cellStyle name="Comma 3 4 3 5 2" xfId="25076"/>
    <cellStyle name="Comma 3 4 3 5 3" xfId="15400"/>
    <cellStyle name="Comma 3 4 3 6" xfId="20238"/>
    <cellStyle name="Comma 3 4 3 7" xfId="10562"/>
    <cellStyle name="Comma 3 4 4" xfId="1492"/>
    <cellStyle name="Comma 3 4 4 2" xfId="6330"/>
    <cellStyle name="Comma 3 4 4 2 2" xfId="25682"/>
    <cellStyle name="Comma 3 4 4 2 3" xfId="16006"/>
    <cellStyle name="Comma 3 4 4 3" xfId="20844"/>
    <cellStyle name="Comma 3 4 4 4" xfId="11168"/>
    <cellStyle name="Comma 3 4 5" xfId="2702"/>
    <cellStyle name="Comma 3 4 5 2" xfId="7540"/>
    <cellStyle name="Comma 3 4 5 2 2" xfId="26892"/>
    <cellStyle name="Comma 3 4 5 2 3" xfId="17216"/>
    <cellStyle name="Comma 3 4 5 3" xfId="22054"/>
    <cellStyle name="Comma 3 4 5 4" xfId="12378"/>
    <cellStyle name="Comma 3 4 6" xfId="3912"/>
    <cellStyle name="Comma 3 4 6 2" xfId="8750"/>
    <cellStyle name="Comma 3 4 6 2 2" xfId="28102"/>
    <cellStyle name="Comma 3 4 6 2 3" xfId="18426"/>
    <cellStyle name="Comma 3 4 6 3" xfId="23264"/>
    <cellStyle name="Comma 3 4 6 4" xfId="13588"/>
    <cellStyle name="Comma 3 4 7" xfId="5120"/>
    <cellStyle name="Comma 3 4 7 2" xfId="24472"/>
    <cellStyle name="Comma 3 4 7 3" xfId="14796"/>
    <cellStyle name="Comma 3 4 8" xfId="19634"/>
    <cellStyle name="Comma 3 4 9" xfId="9958"/>
    <cellStyle name="Comma 3 5" xfId="333"/>
    <cellStyle name="Comma 3 5 2" xfId="636"/>
    <cellStyle name="Comma 3 5 2 2" xfId="1240"/>
    <cellStyle name="Comma 3 5 2 2 2" xfId="2450"/>
    <cellStyle name="Comma 3 5 2 2 2 2" xfId="7288"/>
    <cellStyle name="Comma 3 5 2 2 2 2 2" xfId="26640"/>
    <cellStyle name="Comma 3 5 2 2 2 2 3" xfId="16964"/>
    <cellStyle name="Comma 3 5 2 2 2 3" xfId="21802"/>
    <cellStyle name="Comma 3 5 2 2 2 4" xfId="12126"/>
    <cellStyle name="Comma 3 5 2 2 3" xfId="3660"/>
    <cellStyle name="Comma 3 5 2 2 3 2" xfId="8498"/>
    <cellStyle name="Comma 3 5 2 2 3 2 2" xfId="27850"/>
    <cellStyle name="Comma 3 5 2 2 3 2 3" xfId="18174"/>
    <cellStyle name="Comma 3 5 2 2 3 3" xfId="23012"/>
    <cellStyle name="Comma 3 5 2 2 3 4" xfId="13336"/>
    <cellStyle name="Comma 3 5 2 2 4" xfId="4869"/>
    <cellStyle name="Comma 3 5 2 2 4 2" xfId="9707"/>
    <cellStyle name="Comma 3 5 2 2 4 2 2" xfId="29059"/>
    <cellStyle name="Comma 3 5 2 2 4 2 3" xfId="19383"/>
    <cellStyle name="Comma 3 5 2 2 4 3" xfId="24221"/>
    <cellStyle name="Comma 3 5 2 2 4 4" xfId="14545"/>
    <cellStyle name="Comma 3 5 2 2 5" xfId="6078"/>
    <cellStyle name="Comma 3 5 2 2 5 2" xfId="25430"/>
    <cellStyle name="Comma 3 5 2 2 5 3" xfId="15754"/>
    <cellStyle name="Comma 3 5 2 2 6" xfId="20592"/>
    <cellStyle name="Comma 3 5 2 2 7" xfId="10916"/>
    <cellStyle name="Comma 3 5 2 3" xfId="1846"/>
    <cellStyle name="Comma 3 5 2 3 2" xfId="6684"/>
    <cellStyle name="Comma 3 5 2 3 2 2" xfId="26036"/>
    <cellStyle name="Comma 3 5 2 3 2 3" xfId="16360"/>
    <cellStyle name="Comma 3 5 2 3 3" xfId="21198"/>
    <cellStyle name="Comma 3 5 2 3 4" xfId="11522"/>
    <cellStyle name="Comma 3 5 2 4" xfId="3056"/>
    <cellStyle name="Comma 3 5 2 4 2" xfId="7894"/>
    <cellStyle name="Comma 3 5 2 4 2 2" xfId="27246"/>
    <cellStyle name="Comma 3 5 2 4 2 3" xfId="17570"/>
    <cellStyle name="Comma 3 5 2 4 3" xfId="22408"/>
    <cellStyle name="Comma 3 5 2 4 4" xfId="12732"/>
    <cellStyle name="Comma 3 5 2 5" xfId="4265"/>
    <cellStyle name="Comma 3 5 2 5 2" xfId="9103"/>
    <cellStyle name="Comma 3 5 2 5 2 2" xfId="28455"/>
    <cellStyle name="Comma 3 5 2 5 2 3" xfId="18779"/>
    <cellStyle name="Comma 3 5 2 5 3" xfId="23617"/>
    <cellStyle name="Comma 3 5 2 5 4" xfId="13941"/>
    <cellStyle name="Comma 3 5 2 6" xfId="5474"/>
    <cellStyle name="Comma 3 5 2 6 2" xfId="24826"/>
    <cellStyle name="Comma 3 5 2 6 3" xfId="15150"/>
    <cellStyle name="Comma 3 5 2 7" xfId="19988"/>
    <cellStyle name="Comma 3 5 2 8" xfId="10312"/>
    <cellStyle name="Comma 3 5 3" xfId="938"/>
    <cellStyle name="Comma 3 5 3 2" xfId="2148"/>
    <cellStyle name="Comma 3 5 3 2 2" xfId="6986"/>
    <cellStyle name="Comma 3 5 3 2 2 2" xfId="26338"/>
    <cellStyle name="Comma 3 5 3 2 2 3" xfId="16662"/>
    <cellStyle name="Comma 3 5 3 2 3" xfId="21500"/>
    <cellStyle name="Comma 3 5 3 2 4" xfId="11824"/>
    <cellStyle name="Comma 3 5 3 3" xfId="3358"/>
    <cellStyle name="Comma 3 5 3 3 2" xfId="8196"/>
    <cellStyle name="Comma 3 5 3 3 2 2" xfId="27548"/>
    <cellStyle name="Comma 3 5 3 3 2 3" xfId="17872"/>
    <cellStyle name="Comma 3 5 3 3 3" xfId="22710"/>
    <cellStyle name="Comma 3 5 3 3 4" xfId="13034"/>
    <cellStyle name="Comma 3 5 3 4" xfId="4567"/>
    <cellStyle name="Comma 3 5 3 4 2" xfId="9405"/>
    <cellStyle name="Comma 3 5 3 4 2 2" xfId="28757"/>
    <cellStyle name="Comma 3 5 3 4 2 3" xfId="19081"/>
    <cellStyle name="Comma 3 5 3 4 3" xfId="23919"/>
    <cellStyle name="Comma 3 5 3 4 4" xfId="14243"/>
    <cellStyle name="Comma 3 5 3 5" xfId="5776"/>
    <cellStyle name="Comma 3 5 3 5 2" xfId="25128"/>
    <cellStyle name="Comma 3 5 3 5 3" xfId="15452"/>
    <cellStyle name="Comma 3 5 3 6" xfId="20290"/>
    <cellStyle name="Comma 3 5 3 7" xfId="10614"/>
    <cellStyle name="Comma 3 5 4" xfId="1544"/>
    <cellStyle name="Comma 3 5 4 2" xfId="6382"/>
    <cellStyle name="Comma 3 5 4 2 2" xfId="25734"/>
    <cellStyle name="Comma 3 5 4 2 3" xfId="16058"/>
    <cellStyle name="Comma 3 5 4 3" xfId="20896"/>
    <cellStyle name="Comma 3 5 4 4" xfId="11220"/>
    <cellStyle name="Comma 3 5 5" xfId="2754"/>
    <cellStyle name="Comma 3 5 5 2" xfId="7592"/>
    <cellStyle name="Comma 3 5 5 2 2" xfId="26944"/>
    <cellStyle name="Comma 3 5 5 2 3" xfId="17268"/>
    <cellStyle name="Comma 3 5 5 3" xfId="22106"/>
    <cellStyle name="Comma 3 5 5 4" xfId="12430"/>
    <cellStyle name="Comma 3 5 6" xfId="3963"/>
    <cellStyle name="Comma 3 5 6 2" xfId="8801"/>
    <cellStyle name="Comma 3 5 6 2 2" xfId="28153"/>
    <cellStyle name="Comma 3 5 6 2 3" xfId="18477"/>
    <cellStyle name="Comma 3 5 6 3" xfId="23315"/>
    <cellStyle name="Comma 3 5 6 4" xfId="13639"/>
    <cellStyle name="Comma 3 5 7" xfId="5172"/>
    <cellStyle name="Comma 3 5 7 2" xfId="24524"/>
    <cellStyle name="Comma 3 5 7 3" xfId="14848"/>
    <cellStyle name="Comma 3 5 8" xfId="19686"/>
    <cellStyle name="Comma 3 5 9" xfId="10010"/>
    <cellStyle name="Comma 3 6" xfId="384"/>
    <cellStyle name="Comma 3 6 2" xfId="988"/>
    <cellStyle name="Comma 3 6 2 2" xfId="2198"/>
    <cellStyle name="Comma 3 6 2 2 2" xfId="7036"/>
    <cellStyle name="Comma 3 6 2 2 2 2" xfId="26388"/>
    <cellStyle name="Comma 3 6 2 2 2 3" xfId="16712"/>
    <cellStyle name="Comma 3 6 2 2 3" xfId="21550"/>
    <cellStyle name="Comma 3 6 2 2 4" xfId="11874"/>
    <cellStyle name="Comma 3 6 2 3" xfId="3408"/>
    <cellStyle name="Comma 3 6 2 3 2" xfId="8246"/>
    <cellStyle name="Comma 3 6 2 3 2 2" xfId="27598"/>
    <cellStyle name="Comma 3 6 2 3 2 3" xfId="17922"/>
    <cellStyle name="Comma 3 6 2 3 3" xfId="22760"/>
    <cellStyle name="Comma 3 6 2 3 4" xfId="13084"/>
    <cellStyle name="Comma 3 6 2 4" xfId="4617"/>
    <cellStyle name="Comma 3 6 2 4 2" xfId="9455"/>
    <cellStyle name="Comma 3 6 2 4 2 2" xfId="28807"/>
    <cellStyle name="Comma 3 6 2 4 2 3" xfId="19131"/>
    <cellStyle name="Comma 3 6 2 4 3" xfId="23969"/>
    <cellStyle name="Comma 3 6 2 4 4" xfId="14293"/>
    <cellStyle name="Comma 3 6 2 5" xfId="5826"/>
    <cellStyle name="Comma 3 6 2 5 2" xfId="25178"/>
    <cellStyle name="Comma 3 6 2 5 3" xfId="15502"/>
    <cellStyle name="Comma 3 6 2 6" xfId="20340"/>
    <cellStyle name="Comma 3 6 2 7" xfId="10664"/>
    <cellStyle name="Comma 3 6 3" xfId="1594"/>
    <cellStyle name="Comma 3 6 3 2" xfId="6432"/>
    <cellStyle name="Comma 3 6 3 2 2" xfId="25784"/>
    <cellStyle name="Comma 3 6 3 2 3" xfId="16108"/>
    <cellStyle name="Comma 3 6 3 3" xfId="20946"/>
    <cellStyle name="Comma 3 6 3 4" xfId="11270"/>
    <cellStyle name="Comma 3 6 4" xfId="2804"/>
    <cellStyle name="Comma 3 6 4 2" xfId="7642"/>
    <cellStyle name="Comma 3 6 4 2 2" xfId="26994"/>
    <cellStyle name="Comma 3 6 4 2 3" xfId="17318"/>
    <cellStyle name="Comma 3 6 4 3" xfId="22156"/>
    <cellStyle name="Comma 3 6 4 4" xfId="12480"/>
    <cellStyle name="Comma 3 6 5" xfId="4013"/>
    <cellStyle name="Comma 3 6 5 2" xfId="8851"/>
    <cellStyle name="Comma 3 6 5 2 2" xfId="28203"/>
    <cellStyle name="Comma 3 6 5 2 3" xfId="18527"/>
    <cellStyle name="Comma 3 6 5 3" xfId="23365"/>
    <cellStyle name="Comma 3 6 5 4" xfId="13689"/>
    <cellStyle name="Comma 3 6 6" xfId="5222"/>
    <cellStyle name="Comma 3 6 6 2" xfId="24574"/>
    <cellStyle name="Comma 3 6 6 3" xfId="14898"/>
    <cellStyle name="Comma 3 6 7" xfId="19736"/>
    <cellStyle name="Comma 3 6 8" xfId="10060"/>
    <cellStyle name="Comma 3 7" xfId="686"/>
    <cellStyle name="Comma 3 7 2" xfId="1896"/>
    <cellStyle name="Comma 3 7 2 2" xfId="6734"/>
    <cellStyle name="Comma 3 7 2 2 2" xfId="26086"/>
    <cellStyle name="Comma 3 7 2 2 3" xfId="16410"/>
    <cellStyle name="Comma 3 7 2 3" xfId="21248"/>
    <cellStyle name="Comma 3 7 2 4" xfId="11572"/>
    <cellStyle name="Comma 3 7 3" xfId="3106"/>
    <cellStyle name="Comma 3 7 3 2" xfId="7944"/>
    <cellStyle name="Comma 3 7 3 2 2" xfId="27296"/>
    <cellStyle name="Comma 3 7 3 2 3" xfId="17620"/>
    <cellStyle name="Comma 3 7 3 3" xfId="22458"/>
    <cellStyle name="Comma 3 7 3 4" xfId="12782"/>
    <cellStyle name="Comma 3 7 4" xfId="4315"/>
    <cellStyle name="Comma 3 7 4 2" xfId="9153"/>
    <cellStyle name="Comma 3 7 4 2 2" xfId="28505"/>
    <cellStyle name="Comma 3 7 4 2 3" xfId="18829"/>
    <cellStyle name="Comma 3 7 4 3" xfId="23667"/>
    <cellStyle name="Comma 3 7 4 4" xfId="13991"/>
    <cellStyle name="Comma 3 7 5" xfId="5524"/>
    <cellStyle name="Comma 3 7 5 2" xfId="24876"/>
    <cellStyle name="Comma 3 7 5 3" xfId="15200"/>
    <cellStyle name="Comma 3 7 6" xfId="20038"/>
    <cellStyle name="Comma 3 7 7" xfId="10362"/>
    <cellStyle name="Comma 3 8" xfId="1292"/>
    <cellStyle name="Comma 3 8 2" xfId="6130"/>
    <cellStyle name="Comma 3 8 2 2" xfId="25482"/>
    <cellStyle name="Comma 3 8 2 3" xfId="15806"/>
    <cellStyle name="Comma 3 8 3" xfId="20644"/>
    <cellStyle name="Comma 3 8 4" xfId="10968"/>
    <cellStyle name="Comma 3 9" xfId="2502"/>
    <cellStyle name="Comma 3 9 2" xfId="7340"/>
    <cellStyle name="Comma 3 9 2 2" xfId="26692"/>
    <cellStyle name="Comma 3 9 2 3" xfId="17016"/>
    <cellStyle name="Comma 3 9 3" xfId="21854"/>
    <cellStyle name="Comma 3 9 4" xfId="12178"/>
    <cellStyle name="Excel Built-in Normal" xfId="25"/>
    <cellStyle name="Excel Built-in Normal 2" xfId="79"/>
    <cellStyle name="Normal 2" xfId="49"/>
    <cellStyle name="Normal 2 10" xfId="3713"/>
    <cellStyle name="Normal 2 10 2" xfId="8551"/>
    <cellStyle name="Normal 2 10 2 2" xfId="27903"/>
    <cellStyle name="Normal 2 10 2 3" xfId="18227"/>
    <cellStyle name="Normal 2 10 3" xfId="23065"/>
    <cellStyle name="Normal 2 10 4" xfId="13389"/>
    <cellStyle name="Normal 2 11" xfId="4919"/>
    <cellStyle name="Normal 2 11 2" xfId="24271"/>
    <cellStyle name="Normal 2 11 3" xfId="14595"/>
    <cellStyle name="Normal 2 12" xfId="19433"/>
    <cellStyle name="Normal 2 13" xfId="9757"/>
    <cellStyle name="Normal 2 2" xfId="103"/>
    <cellStyle name="Normal 2 2 10" xfId="9807"/>
    <cellStyle name="Normal 2 2 2" xfId="213"/>
    <cellStyle name="Normal 2 2 2 2" xfId="533"/>
    <cellStyle name="Normal 2 2 2 2 2" xfId="1137"/>
    <cellStyle name="Normal 2 2 2 2 2 2" xfId="2347"/>
    <cellStyle name="Normal 2 2 2 2 2 2 2" xfId="7185"/>
    <cellStyle name="Normal 2 2 2 2 2 2 2 2" xfId="26537"/>
    <cellStyle name="Normal 2 2 2 2 2 2 2 3" xfId="16861"/>
    <cellStyle name="Normal 2 2 2 2 2 2 3" xfId="21699"/>
    <cellStyle name="Normal 2 2 2 2 2 2 4" xfId="12023"/>
    <cellStyle name="Normal 2 2 2 2 2 3" xfId="3557"/>
    <cellStyle name="Normal 2 2 2 2 2 3 2" xfId="8395"/>
    <cellStyle name="Normal 2 2 2 2 2 3 2 2" xfId="27747"/>
    <cellStyle name="Normal 2 2 2 2 2 3 2 3" xfId="18071"/>
    <cellStyle name="Normal 2 2 2 2 2 3 3" xfId="22909"/>
    <cellStyle name="Normal 2 2 2 2 2 3 4" xfId="13233"/>
    <cellStyle name="Normal 2 2 2 2 2 4" xfId="4766"/>
    <cellStyle name="Normal 2 2 2 2 2 4 2" xfId="9604"/>
    <cellStyle name="Normal 2 2 2 2 2 4 2 2" xfId="28956"/>
    <cellStyle name="Normal 2 2 2 2 2 4 2 3" xfId="19280"/>
    <cellStyle name="Normal 2 2 2 2 2 4 3" xfId="24118"/>
    <cellStyle name="Normal 2 2 2 2 2 4 4" xfId="14442"/>
    <cellStyle name="Normal 2 2 2 2 2 5" xfId="5975"/>
    <cellStyle name="Normal 2 2 2 2 2 5 2" xfId="25327"/>
    <cellStyle name="Normal 2 2 2 2 2 5 3" xfId="15651"/>
    <cellStyle name="Normal 2 2 2 2 2 6" xfId="20489"/>
    <cellStyle name="Normal 2 2 2 2 2 7" xfId="10813"/>
    <cellStyle name="Normal 2 2 2 2 3" xfId="1743"/>
    <cellStyle name="Normal 2 2 2 2 3 2" xfId="6581"/>
    <cellStyle name="Normal 2 2 2 2 3 2 2" xfId="25933"/>
    <cellStyle name="Normal 2 2 2 2 3 2 3" xfId="16257"/>
    <cellStyle name="Normal 2 2 2 2 3 3" xfId="21095"/>
    <cellStyle name="Normal 2 2 2 2 3 4" xfId="11419"/>
    <cellStyle name="Normal 2 2 2 2 4" xfId="2953"/>
    <cellStyle name="Normal 2 2 2 2 4 2" xfId="7791"/>
    <cellStyle name="Normal 2 2 2 2 4 2 2" xfId="27143"/>
    <cellStyle name="Normal 2 2 2 2 4 2 3" xfId="17467"/>
    <cellStyle name="Normal 2 2 2 2 4 3" xfId="22305"/>
    <cellStyle name="Normal 2 2 2 2 4 4" xfId="12629"/>
    <cellStyle name="Normal 2 2 2 2 5" xfId="4162"/>
    <cellStyle name="Normal 2 2 2 2 5 2" xfId="9000"/>
    <cellStyle name="Normal 2 2 2 2 5 2 2" xfId="28352"/>
    <cellStyle name="Normal 2 2 2 2 5 2 3" xfId="18676"/>
    <cellStyle name="Normal 2 2 2 2 5 3" xfId="23514"/>
    <cellStyle name="Normal 2 2 2 2 5 4" xfId="13838"/>
    <cellStyle name="Normal 2 2 2 2 6" xfId="5371"/>
    <cellStyle name="Normal 2 2 2 2 6 2" xfId="24723"/>
    <cellStyle name="Normal 2 2 2 2 6 3" xfId="15047"/>
    <cellStyle name="Normal 2 2 2 2 7" xfId="19885"/>
    <cellStyle name="Normal 2 2 2 2 8" xfId="10209"/>
    <cellStyle name="Normal 2 2 2 3" xfId="835"/>
    <cellStyle name="Normal 2 2 2 3 2" xfId="2045"/>
    <cellStyle name="Normal 2 2 2 3 2 2" xfId="6883"/>
    <cellStyle name="Normal 2 2 2 3 2 2 2" xfId="26235"/>
    <cellStyle name="Normal 2 2 2 3 2 2 3" xfId="16559"/>
    <cellStyle name="Normal 2 2 2 3 2 3" xfId="21397"/>
    <cellStyle name="Normal 2 2 2 3 2 4" xfId="11721"/>
    <cellStyle name="Normal 2 2 2 3 3" xfId="3255"/>
    <cellStyle name="Normal 2 2 2 3 3 2" xfId="8093"/>
    <cellStyle name="Normal 2 2 2 3 3 2 2" xfId="27445"/>
    <cellStyle name="Normal 2 2 2 3 3 2 3" xfId="17769"/>
    <cellStyle name="Normal 2 2 2 3 3 3" xfId="22607"/>
    <cellStyle name="Normal 2 2 2 3 3 4" xfId="12931"/>
    <cellStyle name="Normal 2 2 2 3 4" xfId="4464"/>
    <cellStyle name="Normal 2 2 2 3 4 2" xfId="9302"/>
    <cellStyle name="Normal 2 2 2 3 4 2 2" xfId="28654"/>
    <cellStyle name="Normal 2 2 2 3 4 2 3" xfId="18978"/>
    <cellStyle name="Normal 2 2 2 3 4 3" xfId="23816"/>
    <cellStyle name="Normal 2 2 2 3 4 4" xfId="14140"/>
    <cellStyle name="Normal 2 2 2 3 5" xfId="5673"/>
    <cellStyle name="Normal 2 2 2 3 5 2" xfId="25025"/>
    <cellStyle name="Normal 2 2 2 3 5 3" xfId="15349"/>
    <cellStyle name="Normal 2 2 2 3 6" xfId="20187"/>
    <cellStyle name="Normal 2 2 2 3 7" xfId="10511"/>
    <cellStyle name="Normal 2 2 2 4" xfId="1441"/>
    <cellStyle name="Normal 2 2 2 4 2" xfId="6279"/>
    <cellStyle name="Normal 2 2 2 4 2 2" xfId="25631"/>
    <cellStyle name="Normal 2 2 2 4 2 3" xfId="15955"/>
    <cellStyle name="Normal 2 2 2 4 3" xfId="20793"/>
    <cellStyle name="Normal 2 2 2 4 4" xfId="11117"/>
    <cellStyle name="Normal 2 2 2 5" xfId="2651"/>
    <cellStyle name="Normal 2 2 2 5 2" xfId="7489"/>
    <cellStyle name="Normal 2 2 2 5 2 2" xfId="26841"/>
    <cellStyle name="Normal 2 2 2 5 2 3" xfId="17165"/>
    <cellStyle name="Normal 2 2 2 5 3" xfId="22003"/>
    <cellStyle name="Normal 2 2 2 5 4" xfId="12327"/>
    <cellStyle name="Normal 2 2 2 6" xfId="3861"/>
    <cellStyle name="Normal 2 2 2 6 2" xfId="8699"/>
    <cellStyle name="Normal 2 2 2 6 2 2" xfId="28051"/>
    <cellStyle name="Normal 2 2 2 6 2 3" xfId="18375"/>
    <cellStyle name="Normal 2 2 2 6 3" xfId="23213"/>
    <cellStyle name="Normal 2 2 2 6 4" xfId="13537"/>
    <cellStyle name="Normal 2 2 2 7" xfId="5069"/>
    <cellStyle name="Normal 2 2 2 7 2" xfId="24421"/>
    <cellStyle name="Normal 2 2 2 7 3" xfId="14745"/>
    <cellStyle name="Normal 2 2 2 8" xfId="19583"/>
    <cellStyle name="Normal 2 2 2 9" xfId="9907"/>
    <cellStyle name="Normal 2 2 3" xfId="433"/>
    <cellStyle name="Normal 2 2 3 2" xfId="1037"/>
    <cellStyle name="Normal 2 2 3 2 2" xfId="2247"/>
    <cellStyle name="Normal 2 2 3 2 2 2" xfId="7085"/>
    <cellStyle name="Normal 2 2 3 2 2 2 2" xfId="26437"/>
    <cellStyle name="Normal 2 2 3 2 2 2 3" xfId="16761"/>
    <cellStyle name="Normal 2 2 3 2 2 3" xfId="21599"/>
    <cellStyle name="Normal 2 2 3 2 2 4" xfId="11923"/>
    <cellStyle name="Normal 2 2 3 2 3" xfId="3457"/>
    <cellStyle name="Normal 2 2 3 2 3 2" xfId="8295"/>
    <cellStyle name="Normal 2 2 3 2 3 2 2" xfId="27647"/>
    <cellStyle name="Normal 2 2 3 2 3 2 3" xfId="17971"/>
    <cellStyle name="Normal 2 2 3 2 3 3" xfId="22809"/>
    <cellStyle name="Normal 2 2 3 2 3 4" xfId="13133"/>
    <cellStyle name="Normal 2 2 3 2 4" xfId="4666"/>
    <cellStyle name="Normal 2 2 3 2 4 2" xfId="9504"/>
    <cellStyle name="Normal 2 2 3 2 4 2 2" xfId="28856"/>
    <cellStyle name="Normal 2 2 3 2 4 2 3" xfId="19180"/>
    <cellStyle name="Normal 2 2 3 2 4 3" xfId="24018"/>
    <cellStyle name="Normal 2 2 3 2 4 4" xfId="14342"/>
    <cellStyle name="Normal 2 2 3 2 5" xfId="5875"/>
    <cellStyle name="Normal 2 2 3 2 5 2" xfId="25227"/>
    <cellStyle name="Normal 2 2 3 2 5 3" xfId="15551"/>
    <cellStyle name="Normal 2 2 3 2 6" xfId="20389"/>
    <cellStyle name="Normal 2 2 3 2 7" xfId="10713"/>
    <cellStyle name="Normal 2 2 3 3" xfId="1643"/>
    <cellStyle name="Normal 2 2 3 3 2" xfId="6481"/>
    <cellStyle name="Normal 2 2 3 3 2 2" xfId="25833"/>
    <cellStyle name="Normal 2 2 3 3 2 3" xfId="16157"/>
    <cellStyle name="Normal 2 2 3 3 3" xfId="20995"/>
    <cellStyle name="Normal 2 2 3 3 4" xfId="11319"/>
    <cellStyle name="Normal 2 2 3 4" xfId="2853"/>
    <cellStyle name="Normal 2 2 3 4 2" xfId="7691"/>
    <cellStyle name="Normal 2 2 3 4 2 2" xfId="27043"/>
    <cellStyle name="Normal 2 2 3 4 2 3" xfId="17367"/>
    <cellStyle name="Normal 2 2 3 4 3" xfId="22205"/>
    <cellStyle name="Normal 2 2 3 4 4" xfId="12529"/>
    <cellStyle name="Normal 2 2 3 5" xfId="4062"/>
    <cellStyle name="Normal 2 2 3 5 2" xfId="8900"/>
    <cellStyle name="Normal 2 2 3 5 2 2" xfId="28252"/>
    <cellStyle name="Normal 2 2 3 5 2 3" xfId="18576"/>
    <cellStyle name="Normal 2 2 3 5 3" xfId="23414"/>
    <cellStyle name="Normal 2 2 3 5 4" xfId="13738"/>
    <cellStyle name="Normal 2 2 3 6" xfId="5271"/>
    <cellStyle name="Normal 2 2 3 6 2" xfId="24623"/>
    <cellStyle name="Normal 2 2 3 6 3" xfId="14947"/>
    <cellStyle name="Normal 2 2 3 7" xfId="19785"/>
    <cellStyle name="Normal 2 2 3 8" xfId="10109"/>
    <cellStyle name="Normal 2 2 4" xfId="735"/>
    <cellStyle name="Normal 2 2 4 2" xfId="1945"/>
    <cellStyle name="Normal 2 2 4 2 2" xfId="6783"/>
    <cellStyle name="Normal 2 2 4 2 2 2" xfId="26135"/>
    <cellStyle name="Normal 2 2 4 2 2 3" xfId="16459"/>
    <cellStyle name="Normal 2 2 4 2 3" xfId="21297"/>
    <cellStyle name="Normal 2 2 4 2 4" xfId="11621"/>
    <cellStyle name="Normal 2 2 4 3" xfId="3155"/>
    <cellStyle name="Normal 2 2 4 3 2" xfId="7993"/>
    <cellStyle name="Normal 2 2 4 3 2 2" xfId="27345"/>
    <cellStyle name="Normal 2 2 4 3 2 3" xfId="17669"/>
    <cellStyle name="Normal 2 2 4 3 3" xfId="22507"/>
    <cellStyle name="Normal 2 2 4 3 4" xfId="12831"/>
    <cellStyle name="Normal 2 2 4 4" xfId="4364"/>
    <cellStyle name="Normal 2 2 4 4 2" xfId="9202"/>
    <cellStyle name="Normal 2 2 4 4 2 2" xfId="28554"/>
    <cellStyle name="Normal 2 2 4 4 2 3" xfId="18878"/>
    <cellStyle name="Normal 2 2 4 4 3" xfId="23716"/>
    <cellStyle name="Normal 2 2 4 4 4" xfId="14040"/>
    <cellStyle name="Normal 2 2 4 5" xfId="5573"/>
    <cellStyle name="Normal 2 2 4 5 2" xfId="24925"/>
    <cellStyle name="Normal 2 2 4 5 3" xfId="15249"/>
    <cellStyle name="Normal 2 2 4 6" xfId="20087"/>
    <cellStyle name="Normal 2 2 4 7" xfId="10411"/>
    <cellStyle name="Normal 2 2 5" xfId="1341"/>
    <cellStyle name="Normal 2 2 5 2" xfId="6179"/>
    <cellStyle name="Normal 2 2 5 2 2" xfId="25531"/>
    <cellStyle name="Normal 2 2 5 2 3" xfId="15855"/>
    <cellStyle name="Normal 2 2 5 3" xfId="20693"/>
    <cellStyle name="Normal 2 2 5 4" xfId="11017"/>
    <cellStyle name="Normal 2 2 6" xfId="2551"/>
    <cellStyle name="Normal 2 2 6 2" xfId="7389"/>
    <cellStyle name="Normal 2 2 6 2 2" xfId="26741"/>
    <cellStyle name="Normal 2 2 6 2 3" xfId="17065"/>
    <cellStyle name="Normal 2 2 6 3" xfId="21903"/>
    <cellStyle name="Normal 2 2 6 4" xfId="12227"/>
    <cellStyle name="Normal 2 2 7" xfId="3761"/>
    <cellStyle name="Normal 2 2 7 2" xfId="8599"/>
    <cellStyle name="Normal 2 2 7 2 2" xfId="27951"/>
    <cellStyle name="Normal 2 2 7 2 3" xfId="18275"/>
    <cellStyle name="Normal 2 2 7 3" xfId="23113"/>
    <cellStyle name="Normal 2 2 7 4" xfId="13437"/>
    <cellStyle name="Normal 2 2 8" xfId="4969"/>
    <cellStyle name="Normal 2 2 8 2" xfId="24321"/>
    <cellStyle name="Normal 2 2 8 3" xfId="14645"/>
    <cellStyle name="Normal 2 2 9" xfId="19483"/>
    <cellStyle name="Normal 2 3" xfId="163"/>
    <cellStyle name="Normal 2 3 2" xfId="483"/>
    <cellStyle name="Normal 2 3 2 2" xfId="1087"/>
    <cellStyle name="Normal 2 3 2 2 2" xfId="2297"/>
    <cellStyle name="Normal 2 3 2 2 2 2" xfId="7135"/>
    <cellStyle name="Normal 2 3 2 2 2 2 2" xfId="26487"/>
    <cellStyle name="Normal 2 3 2 2 2 2 3" xfId="16811"/>
    <cellStyle name="Normal 2 3 2 2 2 3" xfId="21649"/>
    <cellStyle name="Normal 2 3 2 2 2 4" xfId="11973"/>
    <cellStyle name="Normal 2 3 2 2 3" xfId="3507"/>
    <cellStyle name="Normal 2 3 2 2 3 2" xfId="8345"/>
    <cellStyle name="Normal 2 3 2 2 3 2 2" xfId="27697"/>
    <cellStyle name="Normal 2 3 2 2 3 2 3" xfId="18021"/>
    <cellStyle name="Normal 2 3 2 2 3 3" xfId="22859"/>
    <cellStyle name="Normal 2 3 2 2 3 4" xfId="13183"/>
    <cellStyle name="Normal 2 3 2 2 4" xfId="4716"/>
    <cellStyle name="Normal 2 3 2 2 4 2" xfId="9554"/>
    <cellStyle name="Normal 2 3 2 2 4 2 2" xfId="28906"/>
    <cellStyle name="Normal 2 3 2 2 4 2 3" xfId="19230"/>
    <cellStyle name="Normal 2 3 2 2 4 3" xfId="24068"/>
    <cellStyle name="Normal 2 3 2 2 4 4" xfId="14392"/>
    <cellStyle name="Normal 2 3 2 2 5" xfId="5925"/>
    <cellStyle name="Normal 2 3 2 2 5 2" xfId="25277"/>
    <cellStyle name="Normal 2 3 2 2 5 3" xfId="15601"/>
    <cellStyle name="Normal 2 3 2 2 6" xfId="20439"/>
    <cellStyle name="Normal 2 3 2 2 7" xfId="10763"/>
    <cellStyle name="Normal 2 3 2 3" xfId="1693"/>
    <cellStyle name="Normal 2 3 2 3 2" xfId="6531"/>
    <cellStyle name="Normal 2 3 2 3 2 2" xfId="25883"/>
    <cellStyle name="Normal 2 3 2 3 2 3" xfId="16207"/>
    <cellStyle name="Normal 2 3 2 3 3" xfId="21045"/>
    <cellStyle name="Normal 2 3 2 3 4" xfId="11369"/>
    <cellStyle name="Normal 2 3 2 4" xfId="2903"/>
    <cellStyle name="Normal 2 3 2 4 2" xfId="7741"/>
    <cellStyle name="Normal 2 3 2 4 2 2" xfId="27093"/>
    <cellStyle name="Normal 2 3 2 4 2 3" xfId="17417"/>
    <cellStyle name="Normal 2 3 2 4 3" xfId="22255"/>
    <cellStyle name="Normal 2 3 2 4 4" xfId="12579"/>
    <cellStyle name="Normal 2 3 2 5" xfId="4112"/>
    <cellStyle name="Normal 2 3 2 5 2" xfId="8950"/>
    <cellStyle name="Normal 2 3 2 5 2 2" xfId="28302"/>
    <cellStyle name="Normal 2 3 2 5 2 3" xfId="18626"/>
    <cellStyle name="Normal 2 3 2 5 3" xfId="23464"/>
    <cellStyle name="Normal 2 3 2 5 4" xfId="13788"/>
    <cellStyle name="Normal 2 3 2 6" xfId="5321"/>
    <cellStyle name="Normal 2 3 2 6 2" xfId="24673"/>
    <cellStyle name="Normal 2 3 2 6 3" xfId="14997"/>
    <cellStyle name="Normal 2 3 2 7" xfId="19835"/>
    <cellStyle name="Normal 2 3 2 8" xfId="10159"/>
    <cellStyle name="Normal 2 3 3" xfId="785"/>
    <cellStyle name="Normal 2 3 3 2" xfId="1995"/>
    <cellStyle name="Normal 2 3 3 2 2" xfId="6833"/>
    <cellStyle name="Normal 2 3 3 2 2 2" xfId="26185"/>
    <cellStyle name="Normal 2 3 3 2 2 3" xfId="16509"/>
    <cellStyle name="Normal 2 3 3 2 3" xfId="21347"/>
    <cellStyle name="Normal 2 3 3 2 4" xfId="11671"/>
    <cellStyle name="Normal 2 3 3 3" xfId="3205"/>
    <cellStyle name="Normal 2 3 3 3 2" xfId="8043"/>
    <cellStyle name="Normal 2 3 3 3 2 2" xfId="27395"/>
    <cellStyle name="Normal 2 3 3 3 2 3" xfId="17719"/>
    <cellStyle name="Normal 2 3 3 3 3" xfId="22557"/>
    <cellStyle name="Normal 2 3 3 3 4" xfId="12881"/>
    <cellStyle name="Normal 2 3 3 4" xfId="4414"/>
    <cellStyle name="Normal 2 3 3 4 2" xfId="9252"/>
    <cellStyle name="Normal 2 3 3 4 2 2" xfId="28604"/>
    <cellStyle name="Normal 2 3 3 4 2 3" xfId="18928"/>
    <cellStyle name="Normal 2 3 3 4 3" xfId="23766"/>
    <cellStyle name="Normal 2 3 3 4 4" xfId="14090"/>
    <cellStyle name="Normal 2 3 3 5" xfId="5623"/>
    <cellStyle name="Normal 2 3 3 5 2" xfId="24975"/>
    <cellStyle name="Normal 2 3 3 5 3" xfId="15299"/>
    <cellStyle name="Normal 2 3 3 6" xfId="20137"/>
    <cellStyle name="Normal 2 3 3 7" xfId="10461"/>
    <cellStyle name="Normal 2 3 4" xfId="1391"/>
    <cellStyle name="Normal 2 3 4 2" xfId="6229"/>
    <cellStyle name="Normal 2 3 4 2 2" xfId="25581"/>
    <cellStyle name="Normal 2 3 4 2 3" xfId="15905"/>
    <cellStyle name="Normal 2 3 4 3" xfId="20743"/>
    <cellStyle name="Normal 2 3 4 4" xfId="11067"/>
    <cellStyle name="Normal 2 3 5" xfId="2601"/>
    <cellStyle name="Normal 2 3 5 2" xfId="7439"/>
    <cellStyle name="Normal 2 3 5 2 2" xfId="26791"/>
    <cellStyle name="Normal 2 3 5 2 3" xfId="17115"/>
    <cellStyle name="Normal 2 3 5 3" xfId="21953"/>
    <cellStyle name="Normal 2 3 5 4" xfId="12277"/>
    <cellStyle name="Normal 2 3 6" xfId="3811"/>
    <cellStyle name="Normal 2 3 6 2" xfId="8649"/>
    <cellStyle name="Normal 2 3 6 2 2" xfId="28001"/>
    <cellStyle name="Normal 2 3 6 2 3" xfId="18325"/>
    <cellStyle name="Normal 2 3 6 3" xfId="23163"/>
    <cellStyle name="Normal 2 3 6 4" xfId="13487"/>
    <cellStyle name="Normal 2 3 7" xfId="5019"/>
    <cellStyle name="Normal 2 3 7 2" xfId="24371"/>
    <cellStyle name="Normal 2 3 7 3" xfId="14695"/>
    <cellStyle name="Normal 2 3 8" xfId="19533"/>
    <cellStyle name="Normal 2 3 9" xfId="9857"/>
    <cellStyle name="Normal 2 4" xfId="279"/>
    <cellStyle name="Normal 2 4 2" xfId="583"/>
    <cellStyle name="Normal 2 4 2 2" xfId="1187"/>
    <cellStyle name="Normal 2 4 2 2 2" xfId="2397"/>
    <cellStyle name="Normal 2 4 2 2 2 2" xfId="7235"/>
    <cellStyle name="Normal 2 4 2 2 2 2 2" xfId="26587"/>
    <cellStyle name="Normal 2 4 2 2 2 2 3" xfId="16911"/>
    <cellStyle name="Normal 2 4 2 2 2 3" xfId="21749"/>
    <cellStyle name="Normal 2 4 2 2 2 4" xfId="12073"/>
    <cellStyle name="Normal 2 4 2 2 3" xfId="3607"/>
    <cellStyle name="Normal 2 4 2 2 3 2" xfId="8445"/>
    <cellStyle name="Normal 2 4 2 2 3 2 2" xfId="27797"/>
    <cellStyle name="Normal 2 4 2 2 3 2 3" xfId="18121"/>
    <cellStyle name="Normal 2 4 2 2 3 3" xfId="22959"/>
    <cellStyle name="Normal 2 4 2 2 3 4" xfId="13283"/>
    <cellStyle name="Normal 2 4 2 2 4" xfId="4816"/>
    <cellStyle name="Normal 2 4 2 2 4 2" xfId="9654"/>
    <cellStyle name="Normal 2 4 2 2 4 2 2" xfId="29006"/>
    <cellStyle name="Normal 2 4 2 2 4 2 3" xfId="19330"/>
    <cellStyle name="Normal 2 4 2 2 4 3" xfId="24168"/>
    <cellStyle name="Normal 2 4 2 2 4 4" xfId="14492"/>
    <cellStyle name="Normal 2 4 2 2 5" xfId="6025"/>
    <cellStyle name="Normal 2 4 2 2 5 2" xfId="25377"/>
    <cellStyle name="Normal 2 4 2 2 5 3" xfId="15701"/>
    <cellStyle name="Normal 2 4 2 2 6" xfId="20539"/>
    <cellStyle name="Normal 2 4 2 2 7" xfId="10863"/>
    <cellStyle name="Normal 2 4 2 3" xfId="1793"/>
    <cellStyle name="Normal 2 4 2 3 2" xfId="6631"/>
    <cellStyle name="Normal 2 4 2 3 2 2" xfId="25983"/>
    <cellStyle name="Normal 2 4 2 3 2 3" xfId="16307"/>
    <cellStyle name="Normal 2 4 2 3 3" xfId="21145"/>
    <cellStyle name="Normal 2 4 2 3 4" xfId="11469"/>
    <cellStyle name="Normal 2 4 2 4" xfId="3003"/>
    <cellStyle name="Normal 2 4 2 4 2" xfId="7841"/>
    <cellStyle name="Normal 2 4 2 4 2 2" xfId="27193"/>
    <cellStyle name="Normal 2 4 2 4 2 3" xfId="17517"/>
    <cellStyle name="Normal 2 4 2 4 3" xfId="22355"/>
    <cellStyle name="Normal 2 4 2 4 4" xfId="12679"/>
    <cellStyle name="Normal 2 4 2 5" xfId="4212"/>
    <cellStyle name="Normal 2 4 2 5 2" xfId="9050"/>
    <cellStyle name="Normal 2 4 2 5 2 2" xfId="28402"/>
    <cellStyle name="Normal 2 4 2 5 2 3" xfId="18726"/>
    <cellStyle name="Normal 2 4 2 5 3" xfId="23564"/>
    <cellStyle name="Normal 2 4 2 5 4" xfId="13888"/>
    <cellStyle name="Normal 2 4 2 6" xfId="5421"/>
    <cellStyle name="Normal 2 4 2 6 2" xfId="24773"/>
    <cellStyle name="Normal 2 4 2 6 3" xfId="15097"/>
    <cellStyle name="Normal 2 4 2 7" xfId="19935"/>
    <cellStyle name="Normal 2 4 2 8" xfId="10259"/>
    <cellStyle name="Normal 2 4 3" xfId="885"/>
    <cellStyle name="Normal 2 4 3 2" xfId="2095"/>
    <cellStyle name="Normal 2 4 3 2 2" xfId="6933"/>
    <cellStyle name="Normal 2 4 3 2 2 2" xfId="26285"/>
    <cellStyle name="Normal 2 4 3 2 2 3" xfId="16609"/>
    <cellStyle name="Normal 2 4 3 2 3" xfId="21447"/>
    <cellStyle name="Normal 2 4 3 2 4" xfId="11771"/>
    <cellStyle name="Normal 2 4 3 3" xfId="3305"/>
    <cellStyle name="Normal 2 4 3 3 2" xfId="8143"/>
    <cellStyle name="Normal 2 4 3 3 2 2" xfId="27495"/>
    <cellStyle name="Normal 2 4 3 3 2 3" xfId="17819"/>
    <cellStyle name="Normal 2 4 3 3 3" xfId="22657"/>
    <cellStyle name="Normal 2 4 3 3 4" xfId="12981"/>
    <cellStyle name="Normal 2 4 3 4" xfId="4514"/>
    <cellStyle name="Normal 2 4 3 4 2" xfId="9352"/>
    <cellStyle name="Normal 2 4 3 4 2 2" xfId="28704"/>
    <cellStyle name="Normal 2 4 3 4 2 3" xfId="19028"/>
    <cellStyle name="Normal 2 4 3 4 3" xfId="23866"/>
    <cellStyle name="Normal 2 4 3 4 4" xfId="14190"/>
    <cellStyle name="Normal 2 4 3 5" xfId="5723"/>
    <cellStyle name="Normal 2 4 3 5 2" xfId="25075"/>
    <cellStyle name="Normal 2 4 3 5 3" xfId="15399"/>
    <cellStyle name="Normal 2 4 3 6" xfId="20237"/>
    <cellStyle name="Normal 2 4 3 7" xfId="10561"/>
    <cellStyle name="Normal 2 4 4" xfId="1491"/>
    <cellStyle name="Normal 2 4 4 2" xfId="6329"/>
    <cellStyle name="Normal 2 4 4 2 2" xfId="25681"/>
    <cellStyle name="Normal 2 4 4 2 3" xfId="16005"/>
    <cellStyle name="Normal 2 4 4 3" xfId="20843"/>
    <cellStyle name="Normal 2 4 4 4" xfId="11167"/>
    <cellStyle name="Normal 2 4 5" xfId="2701"/>
    <cellStyle name="Normal 2 4 5 2" xfId="7539"/>
    <cellStyle name="Normal 2 4 5 2 2" xfId="26891"/>
    <cellStyle name="Normal 2 4 5 2 3" xfId="17215"/>
    <cellStyle name="Normal 2 4 5 3" xfId="22053"/>
    <cellStyle name="Normal 2 4 5 4" xfId="12377"/>
    <cellStyle name="Normal 2 4 6" xfId="3911"/>
    <cellStyle name="Normal 2 4 6 2" xfId="8749"/>
    <cellStyle name="Normal 2 4 6 2 2" xfId="28101"/>
    <cellStyle name="Normal 2 4 6 2 3" xfId="18425"/>
    <cellStyle name="Normal 2 4 6 3" xfId="23263"/>
    <cellStyle name="Normal 2 4 6 4" xfId="13587"/>
    <cellStyle name="Normal 2 4 7" xfId="5119"/>
    <cellStyle name="Normal 2 4 7 2" xfId="24471"/>
    <cellStyle name="Normal 2 4 7 3" xfId="14795"/>
    <cellStyle name="Normal 2 4 8" xfId="19633"/>
    <cellStyle name="Normal 2 4 9" xfId="9957"/>
    <cellStyle name="Normal 2 5" xfId="332"/>
    <cellStyle name="Normal 2 5 2" xfId="635"/>
    <cellStyle name="Normal 2 5 2 2" xfId="1239"/>
    <cellStyle name="Normal 2 5 2 2 2" xfId="2449"/>
    <cellStyle name="Normal 2 5 2 2 2 2" xfId="7287"/>
    <cellStyle name="Normal 2 5 2 2 2 2 2" xfId="26639"/>
    <cellStyle name="Normal 2 5 2 2 2 2 3" xfId="16963"/>
    <cellStyle name="Normal 2 5 2 2 2 3" xfId="21801"/>
    <cellStyle name="Normal 2 5 2 2 2 4" xfId="12125"/>
    <cellStyle name="Normal 2 5 2 2 3" xfId="3659"/>
    <cellStyle name="Normal 2 5 2 2 3 2" xfId="8497"/>
    <cellStyle name="Normal 2 5 2 2 3 2 2" xfId="27849"/>
    <cellStyle name="Normal 2 5 2 2 3 2 3" xfId="18173"/>
    <cellStyle name="Normal 2 5 2 2 3 3" xfId="23011"/>
    <cellStyle name="Normal 2 5 2 2 3 4" xfId="13335"/>
    <cellStyle name="Normal 2 5 2 2 4" xfId="4868"/>
    <cellStyle name="Normal 2 5 2 2 4 2" xfId="9706"/>
    <cellStyle name="Normal 2 5 2 2 4 2 2" xfId="29058"/>
    <cellStyle name="Normal 2 5 2 2 4 2 3" xfId="19382"/>
    <cellStyle name="Normal 2 5 2 2 4 3" xfId="24220"/>
    <cellStyle name="Normal 2 5 2 2 4 4" xfId="14544"/>
    <cellStyle name="Normal 2 5 2 2 5" xfId="6077"/>
    <cellStyle name="Normal 2 5 2 2 5 2" xfId="25429"/>
    <cellStyle name="Normal 2 5 2 2 5 3" xfId="15753"/>
    <cellStyle name="Normal 2 5 2 2 6" xfId="20591"/>
    <cellStyle name="Normal 2 5 2 2 7" xfId="10915"/>
    <cellStyle name="Normal 2 5 2 3" xfId="1845"/>
    <cellStyle name="Normal 2 5 2 3 2" xfId="6683"/>
    <cellStyle name="Normal 2 5 2 3 2 2" xfId="26035"/>
    <cellStyle name="Normal 2 5 2 3 2 3" xfId="16359"/>
    <cellStyle name="Normal 2 5 2 3 3" xfId="21197"/>
    <cellStyle name="Normal 2 5 2 3 4" xfId="11521"/>
    <cellStyle name="Normal 2 5 2 4" xfId="3055"/>
    <cellStyle name="Normal 2 5 2 4 2" xfId="7893"/>
    <cellStyle name="Normal 2 5 2 4 2 2" xfId="27245"/>
    <cellStyle name="Normal 2 5 2 4 2 3" xfId="17569"/>
    <cellStyle name="Normal 2 5 2 4 3" xfId="22407"/>
    <cellStyle name="Normal 2 5 2 4 4" xfId="12731"/>
    <cellStyle name="Normal 2 5 2 5" xfId="4264"/>
    <cellStyle name="Normal 2 5 2 5 2" xfId="9102"/>
    <cellStyle name="Normal 2 5 2 5 2 2" xfId="28454"/>
    <cellStyle name="Normal 2 5 2 5 2 3" xfId="18778"/>
    <cellStyle name="Normal 2 5 2 5 3" xfId="23616"/>
    <cellStyle name="Normal 2 5 2 5 4" xfId="13940"/>
    <cellStyle name="Normal 2 5 2 6" xfId="5473"/>
    <cellStyle name="Normal 2 5 2 6 2" xfId="24825"/>
    <cellStyle name="Normal 2 5 2 6 3" xfId="15149"/>
    <cellStyle name="Normal 2 5 2 7" xfId="19987"/>
    <cellStyle name="Normal 2 5 2 8" xfId="10311"/>
    <cellStyle name="Normal 2 5 3" xfId="937"/>
    <cellStyle name="Normal 2 5 3 2" xfId="2147"/>
    <cellStyle name="Normal 2 5 3 2 2" xfId="6985"/>
    <cellStyle name="Normal 2 5 3 2 2 2" xfId="26337"/>
    <cellStyle name="Normal 2 5 3 2 2 3" xfId="16661"/>
    <cellStyle name="Normal 2 5 3 2 3" xfId="21499"/>
    <cellStyle name="Normal 2 5 3 2 4" xfId="11823"/>
    <cellStyle name="Normal 2 5 3 3" xfId="3357"/>
    <cellStyle name="Normal 2 5 3 3 2" xfId="8195"/>
    <cellStyle name="Normal 2 5 3 3 2 2" xfId="27547"/>
    <cellStyle name="Normal 2 5 3 3 2 3" xfId="17871"/>
    <cellStyle name="Normal 2 5 3 3 3" xfId="22709"/>
    <cellStyle name="Normal 2 5 3 3 4" xfId="13033"/>
    <cellStyle name="Normal 2 5 3 4" xfId="4566"/>
    <cellStyle name="Normal 2 5 3 4 2" xfId="9404"/>
    <cellStyle name="Normal 2 5 3 4 2 2" xfId="28756"/>
    <cellStyle name="Normal 2 5 3 4 2 3" xfId="19080"/>
    <cellStyle name="Normal 2 5 3 4 3" xfId="23918"/>
    <cellStyle name="Normal 2 5 3 4 4" xfId="14242"/>
    <cellStyle name="Normal 2 5 3 5" xfId="5775"/>
    <cellStyle name="Normal 2 5 3 5 2" xfId="25127"/>
    <cellStyle name="Normal 2 5 3 5 3" xfId="15451"/>
    <cellStyle name="Normal 2 5 3 6" xfId="20289"/>
    <cellStyle name="Normal 2 5 3 7" xfId="10613"/>
    <cellStyle name="Normal 2 5 4" xfId="1543"/>
    <cellStyle name="Normal 2 5 4 2" xfId="6381"/>
    <cellStyle name="Normal 2 5 4 2 2" xfId="25733"/>
    <cellStyle name="Normal 2 5 4 2 3" xfId="16057"/>
    <cellStyle name="Normal 2 5 4 3" xfId="20895"/>
    <cellStyle name="Normal 2 5 4 4" xfId="11219"/>
    <cellStyle name="Normal 2 5 5" xfId="2753"/>
    <cellStyle name="Normal 2 5 5 2" xfId="7591"/>
    <cellStyle name="Normal 2 5 5 2 2" xfId="26943"/>
    <cellStyle name="Normal 2 5 5 2 3" xfId="17267"/>
    <cellStyle name="Normal 2 5 5 3" xfId="22105"/>
    <cellStyle name="Normal 2 5 5 4" xfId="12429"/>
    <cellStyle name="Normal 2 5 6" xfId="3962"/>
    <cellStyle name="Normal 2 5 6 2" xfId="8800"/>
    <cellStyle name="Normal 2 5 6 2 2" xfId="28152"/>
    <cellStyle name="Normal 2 5 6 2 3" xfId="18476"/>
    <cellStyle name="Normal 2 5 6 3" xfId="23314"/>
    <cellStyle name="Normal 2 5 6 4" xfId="13638"/>
    <cellStyle name="Normal 2 5 7" xfId="5171"/>
    <cellStyle name="Normal 2 5 7 2" xfId="24523"/>
    <cellStyle name="Normal 2 5 7 3" xfId="14847"/>
    <cellStyle name="Normal 2 5 8" xfId="19685"/>
    <cellStyle name="Normal 2 5 9" xfId="10009"/>
    <cellStyle name="Normal 2 6" xfId="383"/>
    <cellStyle name="Normal 2 6 2" xfId="987"/>
    <cellStyle name="Normal 2 6 2 2" xfId="2197"/>
    <cellStyle name="Normal 2 6 2 2 2" xfId="7035"/>
    <cellStyle name="Normal 2 6 2 2 2 2" xfId="26387"/>
    <cellStyle name="Normal 2 6 2 2 2 3" xfId="16711"/>
    <cellStyle name="Normal 2 6 2 2 3" xfId="21549"/>
    <cellStyle name="Normal 2 6 2 2 4" xfId="11873"/>
    <cellStyle name="Normal 2 6 2 3" xfId="3407"/>
    <cellStyle name="Normal 2 6 2 3 2" xfId="8245"/>
    <cellStyle name="Normal 2 6 2 3 2 2" xfId="27597"/>
    <cellStyle name="Normal 2 6 2 3 2 3" xfId="17921"/>
    <cellStyle name="Normal 2 6 2 3 3" xfId="22759"/>
    <cellStyle name="Normal 2 6 2 3 4" xfId="13083"/>
    <cellStyle name="Normal 2 6 2 4" xfId="4616"/>
    <cellStyle name="Normal 2 6 2 4 2" xfId="9454"/>
    <cellStyle name="Normal 2 6 2 4 2 2" xfId="28806"/>
    <cellStyle name="Normal 2 6 2 4 2 3" xfId="19130"/>
    <cellStyle name="Normal 2 6 2 4 3" xfId="23968"/>
    <cellStyle name="Normal 2 6 2 4 4" xfId="14292"/>
    <cellStyle name="Normal 2 6 2 5" xfId="5825"/>
    <cellStyle name="Normal 2 6 2 5 2" xfId="25177"/>
    <cellStyle name="Normal 2 6 2 5 3" xfId="15501"/>
    <cellStyle name="Normal 2 6 2 6" xfId="20339"/>
    <cellStyle name="Normal 2 6 2 7" xfId="10663"/>
    <cellStyle name="Normal 2 6 3" xfId="1593"/>
    <cellStyle name="Normal 2 6 3 2" xfId="6431"/>
    <cellStyle name="Normal 2 6 3 2 2" xfId="25783"/>
    <cellStyle name="Normal 2 6 3 2 3" xfId="16107"/>
    <cellStyle name="Normal 2 6 3 3" xfId="20945"/>
    <cellStyle name="Normal 2 6 3 4" xfId="11269"/>
    <cellStyle name="Normal 2 6 4" xfId="2803"/>
    <cellStyle name="Normal 2 6 4 2" xfId="7641"/>
    <cellStyle name="Normal 2 6 4 2 2" xfId="26993"/>
    <cellStyle name="Normal 2 6 4 2 3" xfId="17317"/>
    <cellStyle name="Normal 2 6 4 3" xfId="22155"/>
    <cellStyle name="Normal 2 6 4 4" xfId="12479"/>
    <cellStyle name="Normal 2 6 5" xfId="4012"/>
    <cellStyle name="Normal 2 6 5 2" xfId="8850"/>
    <cellStyle name="Normal 2 6 5 2 2" xfId="28202"/>
    <cellStyle name="Normal 2 6 5 2 3" xfId="18526"/>
    <cellStyle name="Normal 2 6 5 3" xfId="23364"/>
    <cellStyle name="Normal 2 6 5 4" xfId="13688"/>
    <cellStyle name="Normal 2 6 6" xfId="5221"/>
    <cellStyle name="Normal 2 6 6 2" xfId="24573"/>
    <cellStyle name="Normal 2 6 6 3" xfId="14897"/>
    <cellStyle name="Normal 2 6 7" xfId="19735"/>
    <cellStyle name="Normal 2 6 8" xfId="10059"/>
    <cellStyle name="Normal 2 7" xfId="685"/>
    <cellStyle name="Normal 2 7 2" xfId="1895"/>
    <cellStyle name="Normal 2 7 2 2" xfId="6733"/>
    <cellStyle name="Normal 2 7 2 2 2" xfId="26085"/>
    <cellStyle name="Normal 2 7 2 2 3" xfId="16409"/>
    <cellStyle name="Normal 2 7 2 3" xfId="21247"/>
    <cellStyle name="Normal 2 7 2 4" xfId="11571"/>
    <cellStyle name="Normal 2 7 3" xfId="3105"/>
    <cellStyle name="Normal 2 7 3 2" xfId="7943"/>
    <cellStyle name="Normal 2 7 3 2 2" xfId="27295"/>
    <cellStyle name="Normal 2 7 3 2 3" xfId="17619"/>
    <cellStyle name="Normal 2 7 3 3" xfId="22457"/>
    <cellStyle name="Normal 2 7 3 4" xfId="12781"/>
    <cellStyle name="Normal 2 7 4" xfId="4314"/>
    <cellStyle name="Normal 2 7 4 2" xfId="9152"/>
    <cellStyle name="Normal 2 7 4 2 2" xfId="28504"/>
    <cellStyle name="Normal 2 7 4 2 3" xfId="18828"/>
    <cellStyle name="Normal 2 7 4 3" xfId="23666"/>
    <cellStyle name="Normal 2 7 4 4" xfId="13990"/>
    <cellStyle name="Normal 2 7 5" xfId="5523"/>
    <cellStyle name="Normal 2 7 5 2" xfId="24875"/>
    <cellStyle name="Normal 2 7 5 3" xfId="15199"/>
    <cellStyle name="Normal 2 7 6" xfId="20037"/>
    <cellStyle name="Normal 2 7 7" xfId="10361"/>
    <cellStyle name="Normal 2 8" xfId="1291"/>
    <cellStyle name="Normal 2 8 2" xfId="6129"/>
    <cellStyle name="Normal 2 8 2 2" xfId="25481"/>
    <cellStyle name="Normal 2 8 2 3" xfId="15805"/>
    <cellStyle name="Normal 2 8 3" xfId="20643"/>
    <cellStyle name="Normal 2 8 4" xfId="10967"/>
    <cellStyle name="Normal 2 9" xfId="2501"/>
    <cellStyle name="Normal 2 9 2" xfId="7339"/>
    <cellStyle name="Normal 2 9 2 2" xfId="26691"/>
    <cellStyle name="Normal 2 9 2 3" xfId="17015"/>
    <cellStyle name="Normal 2 9 3" xfId="21853"/>
    <cellStyle name="Normal 2 9 4" xfId="12177"/>
    <cellStyle name="Normalno" xfId="0" builtinId="0"/>
    <cellStyle name="Normalno 10" xfId="110"/>
    <cellStyle name="Normalno 11" xfId="114"/>
    <cellStyle name="Normalno 12" xfId="115"/>
    <cellStyle name="Normalno 13" xfId="116"/>
    <cellStyle name="Normalno 14" xfId="117"/>
    <cellStyle name="Normalno 15" xfId="140"/>
    <cellStyle name="Normalno 16" xfId="228"/>
    <cellStyle name="Normalno 17" xfId="221"/>
    <cellStyle name="Normalno 18" xfId="222"/>
    <cellStyle name="Normalno 19" xfId="231"/>
    <cellStyle name="Normalno 2" xfId="3"/>
    <cellStyle name="Normalno 2 10" xfId="290"/>
    <cellStyle name="Normalno 2 10 2" xfId="593"/>
    <cellStyle name="Normalno 2 10 2 2" xfId="1197"/>
    <cellStyle name="Normalno 2 10 2 2 2" xfId="2407"/>
    <cellStyle name="Normalno 2 10 2 2 2 2" xfId="7245"/>
    <cellStyle name="Normalno 2 10 2 2 2 2 2" xfId="26597"/>
    <cellStyle name="Normalno 2 10 2 2 2 2 3" xfId="16921"/>
    <cellStyle name="Normalno 2 10 2 2 2 3" xfId="21759"/>
    <cellStyle name="Normalno 2 10 2 2 2 4" xfId="12083"/>
    <cellStyle name="Normalno 2 10 2 2 3" xfId="3617"/>
    <cellStyle name="Normalno 2 10 2 2 3 2" xfId="8455"/>
    <cellStyle name="Normalno 2 10 2 2 3 2 2" xfId="27807"/>
    <cellStyle name="Normalno 2 10 2 2 3 2 3" xfId="18131"/>
    <cellStyle name="Normalno 2 10 2 2 3 3" xfId="22969"/>
    <cellStyle name="Normalno 2 10 2 2 3 4" xfId="13293"/>
    <cellStyle name="Normalno 2 10 2 2 4" xfId="4826"/>
    <cellStyle name="Normalno 2 10 2 2 4 2" xfId="9664"/>
    <cellStyle name="Normalno 2 10 2 2 4 2 2" xfId="29016"/>
    <cellStyle name="Normalno 2 10 2 2 4 2 3" xfId="19340"/>
    <cellStyle name="Normalno 2 10 2 2 4 3" xfId="24178"/>
    <cellStyle name="Normalno 2 10 2 2 4 4" xfId="14502"/>
    <cellStyle name="Normalno 2 10 2 2 5" xfId="6035"/>
    <cellStyle name="Normalno 2 10 2 2 5 2" xfId="25387"/>
    <cellStyle name="Normalno 2 10 2 2 5 3" xfId="15711"/>
    <cellStyle name="Normalno 2 10 2 2 6" xfId="20549"/>
    <cellStyle name="Normalno 2 10 2 2 7" xfId="10873"/>
    <cellStyle name="Normalno 2 10 2 3" xfId="1803"/>
    <cellStyle name="Normalno 2 10 2 3 2" xfId="6641"/>
    <cellStyle name="Normalno 2 10 2 3 2 2" xfId="25993"/>
    <cellStyle name="Normalno 2 10 2 3 2 3" xfId="16317"/>
    <cellStyle name="Normalno 2 10 2 3 3" xfId="21155"/>
    <cellStyle name="Normalno 2 10 2 3 4" xfId="11479"/>
    <cellStyle name="Normalno 2 10 2 4" xfId="3013"/>
    <cellStyle name="Normalno 2 10 2 4 2" xfId="7851"/>
    <cellStyle name="Normalno 2 10 2 4 2 2" xfId="27203"/>
    <cellStyle name="Normalno 2 10 2 4 2 3" xfId="17527"/>
    <cellStyle name="Normalno 2 10 2 4 3" xfId="22365"/>
    <cellStyle name="Normalno 2 10 2 4 4" xfId="12689"/>
    <cellStyle name="Normalno 2 10 2 5" xfId="4222"/>
    <cellStyle name="Normalno 2 10 2 5 2" xfId="9060"/>
    <cellStyle name="Normalno 2 10 2 5 2 2" xfId="28412"/>
    <cellStyle name="Normalno 2 10 2 5 2 3" xfId="18736"/>
    <cellStyle name="Normalno 2 10 2 5 3" xfId="23574"/>
    <cellStyle name="Normalno 2 10 2 5 4" xfId="13898"/>
    <cellStyle name="Normalno 2 10 2 6" xfId="5431"/>
    <cellStyle name="Normalno 2 10 2 6 2" xfId="24783"/>
    <cellStyle name="Normalno 2 10 2 6 3" xfId="15107"/>
    <cellStyle name="Normalno 2 10 2 7" xfId="19945"/>
    <cellStyle name="Normalno 2 10 2 8" xfId="10269"/>
    <cellStyle name="Normalno 2 10 3" xfId="895"/>
    <cellStyle name="Normalno 2 10 3 2" xfId="2105"/>
    <cellStyle name="Normalno 2 10 3 2 2" xfId="6943"/>
    <cellStyle name="Normalno 2 10 3 2 2 2" xfId="26295"/>
    <cellStyle name="Normalno 2 10 3 2 2 3" xfId="16619"/>
    <cellStyle name="Normalno 2 10 3 2 3" xfId="21457"/>
    <cellStyle name="Normalno 2 10 3 2 4" xfId="11781"/>
    <cellStyle name="Normalno 2 10 3 3" xfId="3315"/>
    <cellStyle name="Normalno 2 10 3 3 2" xfId="8153"/>
    <cellStyle name="Normalno 2 10 3 3 2 2" xfId="27505"/>
    <cellStyle name="Normalno 2 10 3 3 2 3" xfId="17829"/>
    <cellStyle name="Normalno 2 10 3 3 3" xfId="22667"/>
    <cellStyle name="Normalno 2 10 3 3 4" xfId="12991"/>
    <cellStyle name="Normalno 2 10 3 4" xfId="4524"/>
    <cellStyle name="Normalno 2 10 3 4 2" xfId="9362"/>
    <cellStyle name="Normalno 2 10 3 4 2 2" xfId="28714"/>
    <cellStyle name="Normalno 2 10 3 4 2 3" xfId="19038"/>
    <cellStyle name="Normalno 2 10 3 4 3" xfId="23876"/>
    <cellStyle name="Normalno 2 10 3 4 4" xfId="14200"/>
    <cellStyle name="Normalno 2 10 3 5" xfId="5733"/>
    <cellStyle name="Normalno 2 10 3 5 2" xfId="25085"/>
    <cellStyle name="Normalno 2 10 3 5 3" xfId="15409"/>
    <cellStyle name="Normalno 2 10 3 6" xfId="20247"/>
    <cellStyle name="Normalno 2 10 3 7" xfId="10571"/>
    <cellStyle name="Normalno 2 10 4" xfId="1501"/>
    <cellStyle name="Normalno 2 10 4 2" xfId="6339"/>
    <cellStyle name="Normalno 2 10 4 2 2" xfId="25691"/>
    <cellStyle name="Normalno 2 10 4 2 3" xfId="16015"/>
    <cellStyle name="Normalno 2 10 4 3" xfId="20853"/>
    <cellStyle name="Normalno 2 10 4 4" xfId="11177"/>
    <cellStyle name="Normalno 2 10 5" xfId="2711"/>
    <cellStyle name="Normalno 2 10 5 2" xfId="7549"/>
    <cellStyle name="Normalno 2 10 5 2 2" xfId="26901"/>
    <cellStyle name="Normalno 2 10 5 2 3" xfId="17225"/>
    <cellStyle name="Normalno 2 10 5 3" xfId="22063"/>
    <cellStyle name="Normalno 2 10 5 4" xfId="12387"/>
    <cellStyle name="Normalno 2 10 6" xfId="3920"/>
    <cellStyle name="Normalno 2 10 6 2" xfId="8758"/>
    <cellStyle name="Normalno 2 10 6 2 2" xfId="28110"/>
    <cellStyle name="Normalno 2 10 6 2 3" xfId="18434"/>
    <cellStyle name="Normalno 2 10 6 3" xfId="23272"/>
    <cellStyle name="Normalno 2 10 6 4" xfId="13596"/>
    <cellStyle name="Normalno 2 10 7" xfId="5129"/>
    <cellStyle name="Normalno 2 10 7 2" xfId="24481"/>
    <cellStyle name="Normalno 2 10 7 3" xfId="14805"/>
    <cellStyle name="Normalno 2 10 8" xfId="19643"/>
    <cellStyle name="Normalno 2 10 9" xfId="9967"/>
    <cellStyle name="Normalno 2 11" xfId="341"/>
    <cellStyle name="Normalno 2 11 2" xfId="945"/>
    <cellStyle name="Normalno 2 11 2 2" xfId="2155"/>
    <cellStyle name="Normalno 2 11 2 2 2" xfId="6993"/>
    <cellStyle name="Normalno 2 11 2 2 2 2" xfId="26345"/>
    <cellStyle name="Normalno 2 11 2 2 2 3" xfId="16669"/>
    <cellStyle name="Normalno 2 11 2 2 3" xfId="21507"/>
    <cellStyle name="Normalno 2 11 2 2 4" xfId="11831"/>
    <cellStyle name="Normalno 2 11 2 3" xfId="3365"/>
    <cellStyle name="Normalno 2 11 2 3 2" xfId="8203"/>
    <cellStyle name="Normalno 2 11 2 3 2 2" xfId="27555"/>
    <cellStyle name="Normalno 2 11 2 3 2 3" xfId="17879"/>
    <cellStyle name="Normalno 2 11 2 3 3" xfId="22717"/>
    <cellStyle name="Normalno 2 11 2 3 4" xfId="13041"/>
    <cellStyle name="Normalno 2 11 2 4" xfId="4574"/>
    <cellStyle name="Normalno 2 11 2 4 2" xfId="9412"/>
    <cellStyle name="Normalno 2 11 2 4 2 2" xfId="28764"/>
    <cellStyle name="Normalno 2 11 2 4 2 3" xfId="19088"/>
    <cellStyle name="Normalno 2 11 2 4 3" xfId="23926"/>
    <cellStyle name="Normalno 2 11 2 4 4" xfId="14250"/>
    <cellStyle name="Normalno 2 11 2 5" xfId="5783"/>
    <cellStyle name="Normalno 2 11 2 5 2" xfId="25135"/>
    <cellStyle name="Normalno 2 11 2 5 3" xfId="15459"/>
    <cellStyle name="Normalno 2 11 2 6" xfId="20297"/>
    <cellStyle name="Normalno 2 11 2 7" xfId="10621"/>
    <cellStyle name="Normalno 2 11 3" xfId="1551"/>
    <cellStyle name="Normalno 2 11 3 2" xfId="6389"/>
    <cellStyle name="Normalno 2 11 3 2 2" xfId="25741"/>
    <cellStyle name="Normalno 2 11 3 2 3" xfId="16065"/>
    <cellStyle name="Normalno 2 11 3 3" xfId="20903"/>
    <cellStyle name="Normalno 2 11 3 4" xfId="11227"/>
    <cellStyle name="Normalno 2 11 4" xfId="2761"/>
    <cellStyle name="Normalno 2 11 4 2" xfId="7599"/>
    <cellStyle name="Normalno 2 11 4 2 2" xfId="26951"/>
    <cellStyle name="Normalno 2 11 4 2 3" xfId="17275"/>
    <cellStyle name="Normalno 2 11 4 3" xfId="22113"/>
    <cellStyle name="Normalno 2 11 4 4" xfId="12437"/>
    <cellStyle name="Normalno 2 11 5" xfId="3970"/>
    <cellStyle name="Normalno 2 11 5 2" xfId="8808"/>
    <cellStyle name="Normalno 2 11 5 2 2" xfId="28160"/>
    <cellStyle name="Normalno 2 11 5 2 3" xfId="18484"/>
    <cellStyle name="Normalno 2 11 5 3" xfId="23322"/>
    <cellStyle name="Normalno 2 11 5 4" xfId="13646"/>
    <cellStyle name="Normalno 2 11 6" xfId="5179"/>
    <cellStyle name="Normalno 2 11 6 2" xfId="24531"/>
    <cellStyle name="Normalno 2 11 6 3" xfId="14855"/>
    <cellStyle name="Normalno 2 11 7" xfId="19693"/>
    <cellStyle name="Normalno 2 11 8" xfId="10017"/>
    <cellStyle name="Normalno 2 12" xfId="643"/>
    <cellStyle name="Normalno 2 12 2" xfId="1853"/>
    <cellStyle name="Normalno 2 12 2 2" xfId="6691"/>
    <cellStyle name="Normalno 2 12 2 2 2" xfId="26043"/>
    <cellStyle name="Normalno 2 12 2 2 3" xfId="16367"/>
    <cellStyle name="Normalno 2 12 2 3" xfId="21205"/>
    <cellStyle name="Normalno 2 12 2 4" xfId="11529"/>
    <cellStyle name="Normalno 2 12 3" xfId="3063"/>
    <cellStyle name="Normalno 2 12 3 2" xfId="7901"/>
    <cellStyle name="Normalno 2 12 3 2 2" xfId="27253"/>
    <cellStyle name="Normalno 2 12 3 2 3" xfId="17577"/>
    <cellStyle name="Normalno 2 12 3 3" xfId="22415"/>
    <cellStyle name="Normalno 2 12 3 4" xfId="12739"/>
    <cellStyle name="Normalno 2 12 4" xfId="4272"/>
    <cellStyle name="Normalno 2 12 4 2" xfId="9110"/>
    <cellStyle name="Normalno 2 12 4 2 2" xfId="28462"/>
    <cellStyle name="Normalno 2 12 4 2 3" xfId="18786"/>
    <cellStyle name="Normalno 2 12 4 3" xfId="23624"/>
    <cellStyle name="Normalno 2 12 4 4" xfId="13948"/>
    <cellStyle name="Normalno 2 12 5" xfId="5481"/>
    <cellStyle name="Normalno 2 12 5 2" xfId="24833"/>
    <cellStyle name="Normalno 2 12 5 3" xfId="15157"/>
    <cellStyle name="Normalno 2 12 6" xfId="19995"/>
    <cellStyle name="Normalno 2 12 7" xfId="10319"/>
    <cellStyle name="Normalno 2 13" xfId="1249"/>
    <cellStyle name="Normalno 2 13 2" xfId="6087"/>
    <cellStyle name="Normalno 2 13 2 2" xfId="25439"/>
    <cellStyle name="Normalno 2 13 2 3" xfId="15763"/>
    <cellStyle name="Normalno 2 13 3" xfId="20601"/>
    <cellStyle name="Normalno 2 13 4" xfId="10925"/>
    <cellStyle name="Normalno 2 14" xfId="2459"/>
    <cellStyle name="Normalno 2 14 2" xfId="7297"/>
    <cellStyle name="Normalno 2 14 2 2" xfId="26649"/>
    <cellStyle name="Normalno 2 14 2 3" xfId="16973"/>
    <cellStyle name="Normalno 2 14 3" xfId="21811"/>
    <cellStyle name="Normalno 2 14 4" xfId="12135"/>
    <cellStyle name="Normalno 2 15" xfId="3671"/>
    <cellStyle name="Normalno 2 15 2" xfId="8509"/>
    <cellStyle name="Normalno 2 15 2 2" xfId="27861"/>
    <cellStyle name="Normalno 2 15 2 3" xfId="18185"/>
    <cellStyle name="Normalno 2 15 3" xfId="23023"/>
    <cellStyle name="Normalno 2 15 4" xfId="13347"/>
    <cellStyle name="Normalno 2 16" xfId="4877"/>
    <cellStyle name="Normalno 2 16 2" xfId="24229"/>
    <cellStyle name="Normalno 2 16 3" xfId="14553"/>
    <cellStyle name="Normalno 2 17" xfId="19391"/>
    <cellStyle name="Normalno 2 18" xfId="9715"/>
    <cellStyle name="Normalno 2 2" xfId="6"/>
    <cellStyle name="Normalno 2 2 10" xfId="646"/>
    <cellStyle name="Normalno 2 2 10 2" xfId="1856"/>
    <cellStyle name="Normalno 2 2 10 2 2" xfId="6694"/>
    <cellStyle name="Normalno 2 2 10 2 2 2" xfId="26046"/>
    <cellStyle name="Normalno 2 2 10 2 2 3" xfId="16370"/>
    <cellStyle name="Normalno 2 2 10 2 3" xfId="21208"/>
    <cellStyle name="Normalno 2 2 10 2 4" xfId="11532"/>
    <cellStyle name="Normalno 2 2 10 3" xfId="3066"/>
    <cellStyle name="Normalno 2 2 10 3 2" xfId="7904"/>
    <cellStyle name="Normalno 2 2 10 3 2 2" xfId="27256"/>
    <cellStyle name="Normalno 2 2 10 3 2 3" xfId="17580"/>
    <cellStyle name="Normalno 2 2 10 3 3" xfId="22418"/>
    <cellStyle name="Normalno 2 2 10 3 4" xfId="12742"/>
    <cellStyle name="Normalno 2 2 10 4" xfId="4275"/>
    <cellStyle name="Normalno 2 2 10 4 2" xfId="9113"/>
    <cellStyle name="Normalno 2 2 10 4 2 2" xfId="28465"/>
    <cellStyle name="Normalno 2 2 10 4 2 3" xfId="18789"/>
    <cellStyle name="Normalno 2 2 10 4 3" xfId="23627"/>
    <cellStyle name="Normalno 2 2 10 4 4" xfId="13951"/>
    <cellStyle name="Normalno 2 2 10 5" xfId="5484"/>
    <cellStyle name="Normalno 2 2 10 5 2" xfId="24836"/>
    <cellStyle name="Normalno 2 2 10 5 3" xfId="15160"/>
    <cellStyle name="Normalno 2 2 10 6" xfId="19998"/>
    <cellStyle name="Normalno 2 2 10 7" xfId="10322"/>
    <cellStyle name="Normalno 2 2 11" xfId="1252"/>
    <cellStyle name="Normalno 2 2 11 2" xfId="6090"/>
    <cellStyle name="Normalno 2 2 11 2 2" xfId="25442"/>
    <cellStyle name="Normalno 2 2 11 2 3" xfId="15766"/>
    <cellStyle name="Normalno 2 2 11 3" xfId="20604"/>
    <cellStyle name="Normalno 2 2 11 4" xfId="10928"/>
    <cellStyle name="Normalno 2 2 12" xfId="2462"/>
    <cellStyle name="Normalno 2 2 12 2" xfId="7300"/>
    <cellStyle name="Normalno 2 2 12 2 2" xfId="26652"/>
    <cellStyle name="Normalno 2 2 12 2 3" xfId="16976"/>
    <cellStyle name="Normalno 2 2 12 3" xfId="21814"/>
    <cellStyle name="Normalno 2 2 12 4" xfId="12138"/>
    <cellStyle name="Normalno 2 2 13" xfId="3674"/>
    <cellStyle name="Normalno 2 2 13 2" xfId="8512"/>
    <cellStyle name="Normalno 2 2 13 2 2" xfId="27864"/>
    <cellStyle name="Normalno 2 2 13 2 3" xfId="18188"/>
    <cellStyle name="Normalno 2 2 13 3" xfId="23026"/>
    <cellStyle name="Normalno 2 2 13 4" xfId="13350"/>
    <cellStyle name="Normalno 2 2 14" xfId="4880"/>
    <cellStyle name="Normalno 2 2 14 2" xfId="24232"/>
    <cellStyle name="Normalno 2 2 14 3" xfId="14556"/>
    <cellStyle name="Normalno 2 2 15" xfId="19394"/>
    <cellStyle name="Normalno 2 2 16" xfId="9718"/>
    <cellStyle name="Normalno 2 2 2" xfId="11"/>
    <cellStyle name="Normalno 2 2 2 10" xfId="1257"/>
    <cellStyle name="Normalno 2 2 2 10 2" xfId="6095"/>
    <cellStyle name="Normalno 2 2 2 10 2 2" xfId="25447"/>
    <cellStyle name="Normalno 2 2 2 10 2 3" xfId="15771"/>
    <cellStyle name="Normalno 2 2 2 10 3" xfId="20609"/>
    <cellStyle name="Normalno 2 2 2 10 4" xfId="10933"/>
    <cellStyle name="Normalno 2 2 2 11" xfId="2467"/>
    <cellStyle name="Normalno 2 2 2 11 2" xfId="7305"/>
    <cellStyle name="Normalno 2 2 2 11 2 2" xfId="26657"/>
    <cellStyle name="Normalno 2 2 2 11 2 3" xfId="16981"/>
    <cellStyle name="Normalno 2 2 2 11 3" xfId="21819"/>
    <cellStyle name="Normalno 2 2 2 11 4" xfId="12143"/>
    <cellStyle name="Normalno 2 2 2 12" xfId="3679"/>
    <cellStyle name="Normalno 2 2 2 12 2" xfId="8517"/>
    <cellStyle name="Normalno 2 2 2 12 2 2" xfId="27869"/>
    <cellStyle name="Normalno 2 2 2 12 2 3" xfId="18193"/>
    <cellStyle name="Normalno 2 2 2 12 3" xfId="23031"/>
    <cellStyle name="Normalno 2 2 2 12 4" xfId="13355"/>
    <cellStyle name="Normalno 2 2 2 13" xfId="4885"/>
    <cellStyle name="Normalno 2 2 2 13 2" xfId="24237"/>
    <cellStyle name="Normalno 2 2 2 13 3" xfId="14561"/>
    <cellStyle name="Normalno 2 2 2 14" xfId="19399"/>
    <cellStyle name="Normalno 2 2 2 15" xfId="9723"/>
    <cellStyle name="Normalno 2 2 2 2" xfId="22"/>
    <cellStyle name="Normalno 2 2 2 2 10" xfId="2478"/>
    <cellStyle name="Normalno 2 2 2 2 10 2" xfId="7316"/>
    <cellStyle name="Normalno 2 2 2 2 10 2 2" xfId="26668"/>
    <cellStyle name="Normalno 2 2 2 2 10 2 3" xfId="16992"/>
    <cellStyle name="Normalno 2 2 2 2 10 3" xfId="21830"/>
    <cellStyle name="Normalno 2 2 2 2 10 4" xfId="12154"/>
    <cellStyle name="Normalno 2 2 2 2 11" xfId="3690"/>
    <cellStyle name="Normalno 2 2 2 2 11 2" xfId="8528"/>
    <cellStyle name="Normalno 2 2 2 2 11 2 2" xfId="27880"/>
    <cellStyle name="Normalno 2 2 2 2 11 2 3" xfId="18204"/>
    <cellStyle name="Normalno 2 2 2 2 11 3" xfId="23042"/>
    <cellStyle name="Normalno 2 2 2 2 11 4" xfId="13366"/>
    <cellStyle name="Normalno 2 2 2 2 12" xfId="4896"/>
    <cellStyle name="Normalno 2 2 2 2 12 2" xfId="24248"/>
    <cellStyle name="Normalno 2 2 2 2 12 3" xfId="14572"/>
    <cellStyle name="Normalno 2 2 2 2 13" xfId="19410"/>
    <cellStyle name="Normalno 2 2 2 2 14" xfId="9734"/>
    <cellStyle name="Normalno 2 2 2 2 2" xfId="46"/>
    <cellStyle name="Normalno 2 2 2 2 2 10" xfId="3711"/>
    <cellStyle name="Normalno 2 2 2 2 2 10 2" xfId="8549"/>
    <cellStyle name="Normalno 2 2 2 2 2 10 2 2" xfId="27901"/>
    <cellStyle name="Normalno 2 2 2 2 2 10 2 3" xfId="18225"/>
    <cellStyle name="Normalno 2 2 2 2 2 10 3" xfId="23063"/>
    <cellStyle name="Normalno 2 2 2 2 2 10 4" xfId="13387"/>
    <cellStyle name="Normalno 2 2 2 2 2 11" xfId="4917"/>
    <cellStyle name="Normalno 2 2 2 2 2 11 2" xfId="24269"/>
    <cellStyle name="Normalno 2 2 2 2 2 11 3" xfId="14593"/>
    <cellStyle name="Normalno 2 2 2 2 2 12" xfId="19431"/>
    <cellStyle name="Normalno 2 2 2 2 2 13" xfId="9755"/>
    <cellStyle name="Normalno 2 2 2 2 2 2" xfId="100"/>
    <cellStyle name="Normalno 2 2 2 2 2 2 10" xfId="9805"/>
    <cellStyle name="Normalno 2 2 2 2 2 2 2" xfId="211"/>
    <cellStyle name="Normalno 2 2 2 2 2 2 2 2" xfId="531"/>
    <cellStyle name="Normalno 2 2 2 2 2 2 2 2 2" xfId="1135"/>
    <cellStyle name="Normalno 2 2 2 2 2 2 2 2 2 2" xfId="2345"/>
    <cellStyle name="Normalno 2 2 2 2 2 2 2 2 2 2 2" xfId="7183"/>
    <cellStyle name="Normalno 2 2 2 2 2 2 2 2 2 2 2 2" xfId="26535"/>
    <cellStyle name="Normalno 2 2 2 2 2 2 2 2 2 2 2 3" xfId="16859"/>
    <cellStyle name="Normalno 2 2 2 2 2 2 2 2 2 2 3" xfId="21697"/>
    <cellStyle name="Normalno 2 2 2 2 2 2 2 2 2 2 4" xfId="12021"/>
    <cellStyle name="Normalno 2 2 2 2 2 2 2 2 2 3" xfId="3555"/>
    <cellStyle name="Normalno 2 2 2 2 2 2 2 2 2 3 2" xfId="8393"/>
    <cellStyle name="Normalno 2 2 2 2 2 2 2 2 2 3 2 2" xfId="27745"/>
    <cellStyle name="Normalno 2 2 2 2 2 2 2 2 2 3 2 3" xfId="18069"/>
    <cellStyle name="Normalno 2 2 2 2 2 2 2 2 2 3 3" xfId="22907"/>
    <cellStyle name="Normalno 2 2 2 2 2 2 2 2 2 3 4" xfId="13231"/>
    <cellStyle name="Normalno 2 2 2 2 2 2 2 2 2 4" xfId="4764"/>
    <cellStyle name="Normalno 2 2 2 2 2 2 2 2 2 4 2" xfId="9602"/>
    <cellStyle name="Normalno 2 2 2 2 2 2 2 2 2 4 2 2" xfId="28954"/>
    <cellStyle name="Normalno 2 2 2 2 2 2 2 2 2 4 2 3" xfId="19278"/>
    <cellStyle name="Normalno 2 2 2 2 2 2 2 2 2 4 3" xfId="24116"/>
    <cellStyle name="Normalno 2 2 2 2 2 2 2 2 2 4 4" xfId="14440"/>
    <cellStyle name="Normalno 2 2 2 2 2 2 2 2 2 5" xfId="5973"/>
    <cellStyle name="Normalno 2 2 2 2 2 2 2 2 2 5 2" xfId="25325"/>
    <cellStyle name="Normalno 2 2 2 2 2 2 2 2 2 5 3" xfId="15649"/>
    <cellStyle name="Normalno 2 2 2 2 2 2 2 2 2 6" xfId="20487"/>
    <cellStyle name="Normalno 2 2 2 2 2 2 2 2 2 7" xfId="10811"/>
    <cellStyle name="Normalno 2 2 2 2 2 2 2 2 3" xfId="1741"/>
    <cellStyle name="Normalno 2 2 2 2 2 2 2 2 3 2" xfId="6579"/>
    <cellStyle name="Normalno 2 2 2 2 2 2 2 2 3 2 2" xfId="25931"/>
    <cellStyle name="Normalno 2 2 2 2 2 2 2 2 3 2 3" xfId="16255"/>
    <cellStyle name="Normalno 2 2 2 2 2 2 2 2 3 3" xfId="21093"/>
    <cellStyle name="Normalno 2 2 2 2 2 2 2 2 3 4" xfId="11417"/>
    <cellStyle name="Normalno 2 2 2 2 2 2 2 2 4" xfId="2951"/>
    <cellStyle name="Normalno 2 2 2 2 2 2 2 2 4 2" xfId="7789"/>
    <cellStyle name="Normalno 2 2 2 2 2 2 2 2 4 2 2" xfId="27141"/>
    <cellStyle name="Normalno 2 2 2 2 2 2 2 2 4 2 3" xfId="17465"/>
    <cellStyle name="Normalno 2 2 2 2 2 2 2 2 4 3" xfId="22303"/>
    <cellStyle name="Normalno 2 2 2 2 2 2 2 2 4 4" xfId="12627"/>
    <cellStyle name="Normalno 2 2 2 2 2 2 2 2 5" xfId="4160"/>
    <cellStyle name="Normalno 2 2 2 2 2 2 2 2 5 2" xfId="8998"/>
    <cellStyle name="Normalno 2 2 2 2 2 2 2 2 5 2 2" xfId="28350"/>
    <cellStyle name="Normalno 2 2 2 2 2 2 2 2 5 2 3" xfId="18674"/>
    <cellStyle name="Normalno 2 2 2 2 2 2 2 2 5 3" xfId="23512"/>
    <cellStyle name="Normalno 2 2 2 2 2 2 2 2 5 4" xfId="13836"/>
    <cellStyle name="Normalno 2 2 2 2 2 2 2 2 6" xfId="5369"/>
    <cellStyle name="Normalno 2 2 2 2 2 2 2 2 6 2" xfId="24721"/>
    <cellStyle name="Normalno 2 2 2 2 2 2 2 2 6 3" xfId="15045"/>
    <cellStyle name="Normalno 2 2 2 2 2 2 2 2 7" xfId="19883"/>
    <cellStyle name="Normalno 2 2 2 2 2 2 2 2 8" xfId="10207"/>
    <cellStyle name="Normalno 2 2 2 2 2 2 2 3" xfId="833"/>
    <cellStyle name="Normalno 2 2 2 2 2 2 2 3 2" xfId="2043"/>
    <cellStyle name="Normalno 2 2 2 2 2 2 2 3 2 2" xfId="6881"/>
    <cellStyle name="Normalno 2 2 2 2 2 2 2 3 2 2 2" xfId="26233"/>
    <cellStyle name="Normalno 2 2 2 2 2 2 2 3 2 2 3" xfId="16557"/>
    <cellStyle name="Normalno 2 2 2 2 2 2 2 3 2 3" xfId="21395"/>
    <cellStyle name="Normalno 2 2 2 2 2 2 2 3 2 4" xfId="11719"/>
    <cellStyle name="Normalno 2 2 2 2 2 2 2 3 3" xfId="3253"/>
    <cellStyle name="Normalno 2 2 2 2 2 2 2 3 3 2" xfId="8091"/>
    <cellStyle name="Normalno 2 2 2 2 2 2 2 3 3 2 2" xfId="27443"/>
    <cellStyle name="Normalno 2 2 2 2 2 2 2 3 3 2 3" xfId="17767"/>
    <cellStyle name="Normalno 2 2 2 2 2 2 2 3 3 3" xfId="22605"/>
    <cellStyle name="Normalno 2 2 2 2 2 2 2 3 3 4" xfId="12929"/>
    <cellStyle name="Normalno 2 2 2 2 2 2 2 3 4" xfId="4462"/>
    <cellStyle name="Normalno 2 2 2 2 2 2 2 3 4 2" xfId="9300"/>
    <cellStyle name="Normalno 2 2 2 2 2 2 2 3 4 2 2" xfId="28652"/>
    <cellStyle name="Normalno 2 2 2 2 2 2 2 3 4 2 3" xfId="18976"/>
    <cellStyle name="Normalno 2 2 2 2 2 2 2 3 4 3" xfId="23814"/>
    <cellStyle name="Normalno 2 2 2 2 2 2 2 3 4 4" xfId="14138"/>
    <cellStyle name="Normalno 2 2 2 2 2 2 2 3 5" xfId="5671"/>
    <cellStyle name="Normalno 2 2 2 2 2 2 2 3 5 2" xfId="25023"/>
    <cellStyle name="Normalno 2 2 2 2 2 2 2 3 5 3" xfId="15347"/>
    <cellStyle name="Normalno 2 2 2 2 2 2 2 3 6" xfId="20185"/>
    <cellStyle name="Normalno 2 2 2 2 2 2 2 3 7" xfId="10509"/>
    <cellStyle name="Normalno 2 2 2 2 2 2 2 4" xfId="1439"/>
    <cellStyle name="Normalno 2 2 2 2 2 2 2 4 2" xfId="6277"/>
    <cellStyle name="Normalno 2 2 2 2 2 2 2 4 2 2" xfId="25629"/>
    <cellStyle name="Normalno 2 2 2 2 2 2 2 4 2 3" xfId="15953"/>
    <cellStyle name="Normalno 2 2 2 2 2 2 2 4 3" xfId="20791"/>
    <cellStyle name="Normalno 2 2 2 2 2 2 2 4 4" xfId="11115"/>
    <cellStyle name="Normalno 2 2 2 2 2 2 2 5" xfId="2649"/>
    <cellStyle name="Normalno 2 2 2 2 2 2 2 5 2" xfId="7487"/>
    <cellStyle name="Normalno 2 2 2 2 2 2 2 5 2 2" xfId="26839"/>
    <cellStyle name="Normalno 2 2 2 2 2 2 2 5 2 3" xfId="17163"/>
    <cellStyle name="Normalno 2 2 2 2 2 2 2 5 3" xfId="22001"/>
    <cellStyle name="Normalno 2 2 2 2 2 2 2 5 4" xfId="12325"/>
    <cellStyle name="Normalno 2 2 2 2 2 2 2 6" xfId="3859"/>
    <cellStyle name="Normalno 2 2 2 2 2 2 2 6 2" xfId="8697"/>
    <cellStyle name="Normalno 2 2 2 2 2 2 2 6 2 2" xfId="28049"/>
    <cellStyle name="Normalno 2 2 2 2 2 2 2 6 2 3" xfId="18373"/>
    <cellStyle name="Normalno 2 2 2 2 2 2 2 6 3" xfId="23211"/>
    <cellStyle name="Normalno 2 2 2 2 2 2 2 6 4" xfId="13535"/>
    <cellStyle name="Normalno 2 2 2 2 2 2 2 7" xfId="5067"/>
    <cellStyle name="Normalno 2 2 2 2 2 2 2 7 2" xfId="24419"/>
    <cellStyle name="Normalno 2 2 2 2 2 2 2 7 3" xfId="14743"/>
    <cellStyle name="Normalno 2 2 2 2 2 2 2 8" xfId="19581"/>
    <cellStyle name="Normalno 2 2 2 2 2 2 2 9" xfId="9905"/>
    <cellStyle name="Normalno 2 2 2 2 2 2 3" xfId="431"/>
    <cellStyle name="Normalno 2 2 2 2 2 2 3 2" xfId="1035"/>
    <cellStyle name="Normalno 2 2 2 2 2 2 3 2 2" xfId="2245"/>
    <cellStyle name="Normalno 2 2 2 2 2 2 3 2 2 2" xfId="7083"/>
    <cellStyle name="Normalno 2 2 2 2 2 2 3 2 2 2 2" xfId="26435"/>
    <cellStyle name="Normalno 2 2 2 2 2 2 3 2 2 2 3" xfId="16759"/>
    <cellStyle name="Normalno 2 2 2 2 2 2 3 2 2 3" xfId="21597"/>
    <cellStyle name="Normalno 2 2 2 2 2 2 3 2 2 4" xfId="11921"/>
    <cellStyle name="Normalno 2 2 2 2 2 2 3 2 3" xfId="3455"/>
    <cellStyle name="Normalno 2 2 2 2 2 2 3 2 3 2" xfId="8293"/>
    <cellStyle name="Normalno 2 2 2 2 2 2 3 2 3 2 2" xfId="27645"/>
    <cellStyle name="Normalno 2 2 2 2 2 2 3 2 3 2 3" xfId="17969"/>
    <cellStyle name="Normalno 2 2 2 2 2 2 3 2 3 3" xfId="22807"/>
    <cellStyle name="Normalno 2 2 2 2 2 2 3 2 3 4" xfId="13131"/>
    <cellStyle name="Normalno 2 2 2 2 2 2 3 2 4" xfId="4664"/>
    <cellStyle name="Normalno 2 2 2 2 2 2 3 2 4 2" xfId="9502"/>
    <cellStyle name="Normalno 2 2 2 2 2 2 3 2 4 2 2" xfId="28854"/>
    <cellStyle name="Normalno 2 2 2 2 2 2 3 2 4 2 3" xfId="19178"/>
    <cellStyle name="Normalno 2 2 2 2 2 2 3 2 4 3" xfId="24016"/>
    <cellStyle name="Normalno 2 2 2 2 2 2 3 2 4 4" xfId="14340"/>
    <cellStyle name="Normalno 2 2 2 2 2 2 3 2 5" xfId="5873"/>
    <cellStyle name="Normalno 2 2 2 2 2 2 3 2 5 2" xfId="25225"/>
    <cellStyle name="Normalno 2 2 2 2 2 2 3 2 5 3" xfId="15549"/>
    <cellStyle name="Normalno 2 2 2 2 2 2 3 2 6" xfId="20387"/>
    <cellStyle name="Normalno 2 2 2 2 2 2 3 2 7" xfId="10711"/>
    <cellStyle name="Normalno 2 2 2 2 2 2 3 3" xfId="1641"/>
    <cellStyle name="Normalno 2 2 2 2 2 2 3 3 2" xfId="6479"/>
    <cellStyle name="Normalno 2 2 2 2 2 2 3 3 2 2" xfId="25831"/>
    <cellStyle name="Normalno 2 2 2 2 2 2 3 3 2 3" xfId="16155"/>
    <cellStyle name="Normalno 2 2 2 2 2 2 3 3 3" xfId="20993"/>
    <cellStyle name="Normalno 2 2 2 2 2 2 3 3 4" xfId="11317"/>
    <cellStyle name="Normalno 2 2 2 2 2 2 3 4" xfId="2851"/>
    <cellStyle name="Normalno 2 2 2 2 2 2 3 4 2" xfId="7689"/>
    <cellStyle name="Normalno 2 2 2 2 2 2 3 4 2 2" xfId="27041"/>
    <cellStyle name="Normalno 2 2 2 2 2 2 3 4 2 3" xfId="17365"/>
    <cellStyle name="Normalno 2 2 2 2 2 2 3 4 3" xfId="22203"/>
    <cellStyle name="Normalno 2 2 2 2 2 2 3 4 4" xfId="12527"/>
    <cellStyle name="Normalno 2 2 2 2 2 2 3 5" xfId="4060"/>
    <cellStyle name="Normalno 2 2 2 2 2 2 3 5 2" xfId="8898"/>
    <cellStyle name="Normalno 2 2 2 2 2 2 3 5 2 2" xfId="28250"/>
    <cellStyle name="Normalno 2 2 2 2 2 2 3 5 2 3" xfId="18574"/>
    <cellStyle name="Normalno 2 2 2 2 2 2 3 5 3" xfId="23412"/>
    <cellStyle name="Normalno 2 2 2 2 2 2 3 5 4" xfId="13736"/>
    <cellStyle name="Normalno 2 2 2 2 2 2 3 6" xfId="5269"/>
    <cellStyle name="Normalno 2 2 2 2 2 2 3 6 2" xfId="24621"/>
    <cellStyle name="Normalno 2 2 2 2 2 2 3 6 3" xfId="14945"/>
    <cellStyle name="Normalno 2 2 2 2 2 2 3 7" xfId="19783"/>
    <cellStyle name="Normalno 2 2 2 2 2 2 3 8" xfId="10107"/>
    <cellStyle name="Normalno 2 2 2 2 2 2 4" xfId="733"/>
    <cellStyle name="Normalno 2 2 2 2 2 2 4 2" xfId="1943"/>
    <cellStyle name="Normalno 2 2 2 2 2 2 4 2 2" xfId="6781"/>
    <cellStyle name="Normalno 2 2 2 2 2 2 4 2 2 2" xfId="26133"/>
    <cellStyle name="Normalno 2 2 2 2 2 2 4 2 2 3" xfId="16457"/>
    <cellStyle name="Normalno 2 2 2 2 2 2 4 2 3" xfId="21295"/>
    <cellStyle name="Normalno 2 2 2 2 2 2 4 2 4" xfId="11619"/>
    <cellStyle name="Normalno 2 2 2 2 2 2 4 3" xfId="3153"/>
    <cellStyle name="Normalno 2 2 2 2 2 2 4 3 2" xfId="7991"/>
    <cellStyle name="Normalno 2 2 2 2 2 2 4 3 2 2" xfId="27343"/>
    <cellStyle name="Normalno 2 2 2 2 2 2 4 3 2 3" xfId="17667"/>
    <cellStyle name="Normalno 2 2 2 2 2 2 4 3 3" xfId="22505"/>
    <cellStyle name="Normalno 2 2 2 2 2 2 4 3 4" xfId="12829"/>
    <cellStyle name="Normalno 2 2 2 2 2 2 4 4" xfId="4362"/>
    <cellStyle name="Normalno 2 2 2 2 2 2 4 4 2" xfId="9200"/>
    <cellStyle name="Normalno 2 2 2 2 2 2 4 4 2 2" xfId="28552"/>
    <cellStyle name="Normalno 2 2 2 2 2 2 4 4 2 3" xfId="18876"/>
    <cellStyle name="Normalno 2 2 2 2 2 2 4 4 3" xfId="23714"/>
    <cellStyle name="Normalno 2 2 2 2 2 2 4 4 4" xfId="14038"/>
    <cellStyle name="Normalno 2 2 2 2 2 2 4 5" xfId="5571"/>
    <cellStyle name="Normalno 2 2 2 2 2 2 4 5 2" xfId="24923"/>
    <cellStyle name="Normalno 2 2 2 2 2 2 4 5 3" xfId="15247"/>
    <cellStyle name="Normalno 2 2 2 2 2 2 4 6" xfId="20085"/>
    <cellStyle name="Normalno 2 2 2 2 2 2 4 7" xfId="10409"/>
    <cellStyle name="Normalno 2 2 2 2 2 2 5" xfId="1339"/>
    <cellStyle name="Normalno 2 2 2 2 2 2 5 2" xfId="6177"/>
    <cellStyle name="Normalno 2 2 2 2 2 2 5 2 2" xfId="25529"/>
    <cellStyle name="Normalno 2 2 2 2 2 2 5 2 3" xfId="15853"/>
    <cellStyle name="Normalno 2 2 2 2 2 2 5 3" xfId="20691"/>
    <cellStyle name="Normalno 2 2 2 2 2 2 5 4" xfId="11015"/>
    <cellStyle name="Normalno 2 2 2 2 2 2 6" xfId="2549"/>
    <cellStyle name="Normalno 2 2 2 2 2 2 6 2" xfId="7387"/>
    <cellStyle name="Normalno 2 2 2 2 2 2 6 2 2" xfId="26739"/>
    <cellStyle name="Normalno 2 2 2 2 2 2 6 2 3" xfId="17063"/>
    <cellStyle name="Normalno 2 2 2 2 2 2 6 3" xfId="21901"/>
    <cellStyle name="Normalno 2 2 2 2 2 2 6 4" xfId="12225"/>
    <cellStyle name="Normalno 2 2 2 2 2 2 7" xfId="3759"/>
    <cellStyle name="Normalno 2 2 2 2 2 2 7 2" xfId="8597"/>
    <cellStyle name="Normalno 2 2 2 2 2 2 7 2 2" xfId="27949"/>
    <cellStyle name="Normalno 2 2 2 2 2 2 7 2 3" xfId="18273"/>
    <cellStyle name="Normalno 2 2 2 2 2 2 7 3" xfId="23111"/>
    <cellStyle name="Normalno 2 2 2 2 2 2 7 4" xfId="13435"/>
    <cellStyle name="Normalno 2 2 2 2 2 2 8" xfId="4967"/>
    <cellStyle name="Normalno 2 2 2 2 2 2 8 2" xfId="24319"/>
    <cellStyle name="Normalno 2 2 2 2 2 2 8 3" xfId="14643"/>
    <cellStyle name="Normalno 2 2 2 2 2 2 9" xfId="19481"/>
    <cellStyle name="Normalno 2 2 2 2 2 3" xfId="161"/>
    <cellStyle name="Normalno 2 2 2 2 2 3 2" xfId="481"/>
    <cellStyle name="Normalno 2 2 2 2 2 3 2 2" xfId="1085"/>
    <cellStyle name="Normalno 2 2 2 2 2 3 2 2 2" xfId="2295"/>
    <cellStyle name="Normalno 2 2 2 2 2 3 2 2 2 2" xfId="7133"/>
    <cellStyle name="Normalno 2 2 2 2 2 3 2 2 2 2 2" xfId="26485"/>
    <cellStyle name="Normalno 2 2 2 2 2 3 2 2 2 2 3" xfId="16809"/>
    <cellStyle name="Normalno 2 2 2 2 2 3 2 2 2 3" xfId="21647"/>
    <cellStyle name="Normalno 2 2 2 2 2 3 2 2 2 4" xfId="11971"/>
    <cellStyle name="Normalno 2 2 2 2 2 3 2 2 3" xfId="3505"/>
    <cellStyle name="Normalno 2 2 2 2 2 3 2 2 3 2" xfId="8343"/>
    <cellStyle name="Normalno 2 2 2 2 2 3 2 2 3 2 2" xfId="27695"/>
    <cellStyle name="Normalno 2 2 2 2 2 3 2 2 3 2 3" xfId="18019"/>
    <cellStyle name="Normalno 2 2 2 2 2 3 2 2 3 3" xfId="22857"/>
    <cellStyle name="Normalno 2 2 2 2 2 3 2 2 3 4" xfId="13181"/>
    <cellStyle name="Normalno 2 2 2 2 2 3 2 2 4" xfId="4714"/>
    <cellStyle name="Normalno 2 2 2 2 2 3 2 2 4 2" xfId="9552"/>
    <cellStyle name="Normalno 2 2 2 2 2 3 2 2 4 2 2" xfId="28904"/>
    <cellStyle name="Normalno 2 2 2 2 2 3 2 2 4 2 3" xfId="19228"/>
    <cellStyle name="Normalno 2 2 2 2 2 3 2 2 4 3" xfId="24066"/>
    <cellStyle name="Normalno 2 2 2 2 2 3 2 2 4 4" xfId="14390"/>
    <cellStyle name="Normalno 2 2 2 2 2 3 2 2 5" xfId="5923"/>
    <cellStyle name="Normalno 2 2 2 2 2 3 2 2 5 2" xfId="25275"/>
    <cellStyle name="Normalno 2 2 2 2 2 3 2 2 5 3" xfId="15599"/>
    <cellStyle name="Normalno 2 2 2 2 2 3 2 2 6" xfId="20437"/>
    <cellStyle name="Normalno 2 2 2 2 2 3 2 2 7" xfId="10761"/>
    <cellStyle name="Normalno 2 2 2 2 2 3 2 3" xfId="1691"/>
    <cellStyle name="Normalno 2 2 2 2 2 3 2 3 2" xfId="6529"/>
    <cellStyle name="Normalno 2 2 2 2 2 3 2 3 2 2" xfId="25881"/>
    <cellStyle name="Normalno 2 2 2 2 2 3 2 3 2 3" xfId="16205"/>
    <cellStyle name="Normalno 2 2 2 2 2 3 2 3 3" xfId="21043"/>
    <cellStyle name="Normalno 2 2 2 2 2 3 2 3 4" xfId="11367"/>
    <cellStyle name="Normalno 2 2 2 2 2 3 2 4" xfId="2901"/>
    <cellStyle name="Normalno 2 2 2 2 2 3 2 4 2" xfId="7739"/>
    <cellStyle name="Normalno 2 2 2 2 2 3 2 4 2 2" xfId="27091"/>
    <cellStyle name="Normalno 2 2 2 2 2 3 2 4 2 3" xfId="17415"/>
    <cellStyle name="Normalno 2 2 2 2 2 3 2 4 3" xfId="22253"/>
    <cellStyle name="Normalno 2 2 2 2 2 3 2 4 4" xfId="12577"/>
    <cellStyle name="Normalno 2 2 2 2 2 3 2 5" xfId="4110"/>
    <cellStyle name="Normalno 2 2 2 2 2 3 2 5 2" xfId="8948"/>
    <cellStyle name="Normalno 2 2 2 2 2 3 2 5 2 2" xfId="28300"/>
    <cellStyle name="Normalno 2 2 2 2 2 3 2 5 2 3" xfId="18624"/>
    <cellStyle name="Normalno 2 2 2 2 2 3 2 5 3" xfId="23462"/>
    <cellStyle name="Normalno 2 2 2 2 2 3 2 5 4" xfId="13786"/>
    <cellStyle name="Normalno 2 2 2 2 2 3 2 6" xfId="5319"/>
    <cellStyle name="Normalno 2 2 2 2 2 3 2 6 2" xfId="24671"/>
    <cellStyle name="Normalno 2 2 2 2 2 3 2 6 3" xfId="14995"/>
    <cellStyle name="Normalno 2 2 2 2 2 3 2 7" xfId="19833"/>
    <cellStyle name="Normalno 2 2 2 2 2 3 2 8" xfId="10157"/>
    <cellStyle name="Normalno 2 2 2 2 2 3 3" xfId="783"/>
    <cellStyle name="Normalno 2 2 2 2 2 3 3 2" xfId="1993"/>
    <cellStyle name="Normalno 2 2 2 2 2 3 3 2 2" xfId="6831"/>
    <cellStyle name="Normalno 2 2 2 2 2 3 3 2 2 2" xfId="26183"/>
    <cellStyle name="Normalno 2 2 2 2 2 3 3 2 2 3" xfId="16507"/>
    <cellStyle name="Normalno 2 2 2 2 2 3 3 2 3" xfId="21345"/>
    <cellStyle name="Normalno 2 2 2 2 2 3 3 2 4" xfId="11669"/>
    <cellStyle name="Normalno 2 2 2 2 2 3 3 3" xfId="3203"/>
    <cellStyle name="Normalno 2 2 2 2 2 3 3 3 2" xfId="8041"/>
    <cellStyle name="Normalno 2 2 2 2 2 3 3 3 2 2" xfId="27393"/>
    <cellStyle name="Normalno 2 2 2 2 2 3 3 3 2 3" xfId="17717"/>
    <cellStyle name="Normalno 2 2 2 2 2 3 3 3 3" xfId="22555"/>
    <cellStyle name="Normalno 2 2 2 2 2 3 3 3 4" xfId="12879"/>
    <cellStyle name="Normalno 2 2 2 2 2 3 3 4" xfId="4412"/>
    <cellStyle name="Normalno 2 2 2 2 2 3 3 4 2" xfId="9250"/>
    <cellStyle name="Normalno 2 2 2 2 2 3 3 4 2 2" xfId="28602"/>
    <cellStyle name="Normalno 2 2 2 2 2 3 3 4 2 3" xfId="18926"/>
    <cellStyle name="Normalno 2 2 2 2 2 3 3 4 3" xfId="23764"/>
    <cellStyle name="Normalno 2 2 2 2 2 3 3 4 4" xfId="14088"/>
    <cellStyle name="Normalno 2 2 2 2 2 3 3 5" xfId="5621"/>
    <cellStyle name="Normalno 2 2 2 2 2 3 3 5 2" xfId="24973"/>
    <cellStyle name="Normalno 2 2 2 2 2 3 3 5 3" xfId="15297"/>
    <cellStyle name="Normalno 2 2 2 2 2 3 3 6" xfId="20135"/>
    <cellStyle name="Normalno 2 2 2 2 2 3 3 7" xfId="10459"/>
    <cellStyle name="Normalno 2 2 2 2 2 3 4" xfId="1389"/>
    <cellStyle name="Normalno 2 2 2 2 2 3 4 2" xfId="6227"/>
    <cellStyle name="Normalno 2 2 2 2 2 3 4 2 2" xfId="25579"/>
    <cellStyle name="Normalno 2 2 2 2 2 3 4 2 3" xfId="15903"/>
    <cellStyle name="Normalno 2 2 2 2 2 3 4 3" xfId="20741"/>
    <cellStyle name="Normalno 2 2 2 2 2 3 4 4" xfId="11065"/>
    <cellStyle name="Normalno 2 2 2 2 2 3 5" xfId="2599"/>
    <cellStyle name="Normalno 2 2 2 2 2 3 5 2" xfId="7437"/>
    <cellStyle name="Normalno 2 2 2 2 2 3 5 2 2" xfId="26789"/>
    <cellStyle name="Normalno 2 2 2 2 2 3 5 2 3" xfId="17113"/>
    <cellStyle name="Normalno 2 2 2 2 2 3 5 3" xfId="21951"/>
    <cellStyle name="Normalno 2 2 2 2 2 3 5 4" xfId="12275"/>
    <cellStyle name="Normalno 2 2 2 2 2 3 6" xfId="3809"/>
    <cellStyle name="Normalno 2 2 2 2 2 3 6 2" xfId="8647"/>
    <cellStyle name="Normalno 2 2 2 2 2 3 6 2 2" xfId="27999"/>
    <cellStyle name="Normalno 2 2 2 2 2 3 6 2 3" xfId="18323"/>
    <cellStyle name="Normalno 2 2 2 2 2 3 6 3" xfId="23161"/>
    <cellStyle name="Normalno 2 2 2 2 2 3 6 4" xfId="13485"/>
    <cellStyle name="Normalno 2 2 2 2 2 3 7" xfId="5017"/>
    <cellStyle name="Normalno 2 2 2 2 2 3 7 2" xfId="24369"/>
    <cellStyle name="Normalno 2 2 2 2 2 3 7 3" xfId="14693"/>
    <cellStyle name="Normalno 2 2 2 2 2 3 8" xfId="19531"/>
    <cellStyle name="Normalno 2 2 2 2 2 3 9" xfId="9855"/>
    <cellStyle name="Normalno 2 2 2 2 2 4" xfId="277"/>
    <cellStyle name="Normalno 2 2 2 2 2 4 2" xfId="581"/>
    <cellStyle name="Normalno 2 2 2 2 2 4 2 2" xfId="1185"/>
    <cellStyle name="Normalno 2 2 2 2 2 4 2 2 2" xfId="2395"/>
    <cellStyle name="Normalno 2 2 2 2 2 4 2 2 2 2" xfId="7233"/>
    <cellStyle name="Normalno 2 2 2 2 2 4 2 2 2 2 2" xfId="26585"/>
    <cellStyle name="Normalno 2 2 2 2 2 4 2 2 2 2 3" xfId="16909"/>
    <cellStyle name="Normalno 2 2 2 2 2 4 2 2 2 3" xfId="21747"/>
    <cellStyle name="Normalno 2 2 2 2 2 4 2 2 2 4" xfId="12071"/>
    <cellStyle name="Normalno 2 2 2 2 2 4 2 2 3" xfId="3605"/>
    <cellStyle name="Normalno 2 2 2 2 2 4 2 2 3 2" xfId="8443"/>
    <cellStyle name="Normalno 2 2 2 2 2 4 2 2 3 2 2" xfId="27795"/>
    <cellStyle name="Normalno 2 2 2 2 2 4 2 2 3 2 3" xfId="18119"/>
    <cellStyle name="Normalno 2 2 2 2 2 4 2 2 3 3" xfId="22957"/>
    <cellStyle name="Normalno 2 2 2 2 2 4 2 2 3 4" xfId="13281"/>
    <cellStyle name="Normalno 2 2 2 2 2 4 2 2 4" xfId="4814"/>
    <cellStyle name="Normalno 2 2 2 2 2 4 2 2 4 2" xfId="9652"/>
    <cellStyle name="Normalno 2 2 2 2 2 4 2 2 4 2 2" xfId="29004"/>
    <cellStyle name="Normalno 2 2 2 2 2 4 2 2 4 2 3" xfId="19328"/>
    <cellStyle name="Normalno 2 2 2 2 2 4 2 2 4 3" xfId="24166"/>
    <cellStyle name="Normalno 2 2 2 2 2 4 2 2 4 4" xfId="14490"/>
    <cellStyle name="Normalno 2 2 2 2 2 4 2 2 5" xfId="6023"/>
    <cellStyle name="Normalno 2 2 2 2 2 4 2 2 5 2" xfId="25375"/>
    <cellStyle name="Normalno 2 2 2 2 2 4 2 2 5 3" xfId="15699"/>
    <cellStyle name="Normalno 2 2 2 2 2 4 2 2 6" xfId="20537"/>
    <cellStyle name="Normalno 2 2 2 2 2 4 2 2 7" xfId="10861"/>
    <cellStyle name="Normalno 2 2 2 2 2 4 2 3" xfId="1791"/>
    <cellStyle name="Normalno 2 2 2 2 2 4 2 3 2" xfId="6629"/>
    <cellStyle name="Normalno 2 2 2 2 2 4 2 3 2 2" xfId="25981"/>
    <cellStyle name="Normalno 2 2 2 2 2 4 2 3 2 3" xfId="16305"/>
    <cellStyle name="Normalno 2 2 2 2 2 4 2 3 3" xfId="21143"/>
    <cellStyle name="Normalno 2 2 2 2 2 4 2 3 4" xfId="11467"/>
    <cellStyle name="Normalno 2 2 2 2 2 4 2 4" xfId="3001"/>
    <cellStyle name="Normalno 2 2 2 2 2 4 2 4 2" xfId="7839"/>
    <cellStyle name="Normalno 2 2 2 2 2 4 2 4 2 2" xfId="27191"/>
    <cellStyle name="Normalno 2 2 2 2 2 4 2 4 2 3" xfId="17515"/>
    <cellStyle name="Normalno 2 2 2 2 2 4 2 4 3" xfId="22353"/>
    <cellStyle name="Normalno 2 2 2 2 2 4 2 4 4" xfId="12677"/>
    <cellStyle name="Normalno 2 2 2 2 2 4 2 5" xfId="4210"/>
    <cellStyle name="Normalno 2 2 2 2 2 4 2 5 2" xfId="9048"/>
    <cellStyle name="Normalno 2 2 2 2 2 4 2 5 2 2" xfId="28400"/>
    <cellStyle name="Normalno 2 2 2 2 2 4 2 5 2 3" xfId="18724"/>
    <cellStyle name="Normalno 2 2 2 2 2 4 2 5 3" xfId="23562"/>
    <cellStyle name="Normalno 2 2 2 2 2 4 2 5 4" xfId="13886"/>
    <cellStyle name="Normalno 2 2 2 2 2 4 2 6" xfId="5419"/>
    <cellStyle name="Normalno 2 2 2 2 2 4 2 6 2" xfId="24771"/>
    <cellStyle name="Normalno 2 2 2 2 2 4 2 6 3" xfId="15095"/>
    <cellStyle name="Normalno 2 2 2 2 2 4 2 7" xfId="19933"/>
    <cellStyle name="Normalno 2 2 2 2 2 4 2 8" xfId="10257"/>
    <cellStyle name="Normalno 2 2 2 2 2 4 3" xfId="883"/>
    <cellStyle name="Normalno 2 2 2 2 2 4 3 2" xfId="2093"/>
    <cellStyle name="Normalno 2 2 2 2 2 4 3 2 2" xfId="6931"/>
    <cellStyle name="Normalno 2 2 2 2 2 4 3 2 2 2" xfId="26283"/>
    <cellStyle name="Normalno 2 2 2 2 2 4 3 2 2 3" xfId="16607"/>
    <cellStyle name="Normalno 2 2 2 2 2 4 3 2 3" xfId="21445"/>
    <cellStyle name="Normalno 2 2 2 2 2 4 3 2 4" xfId="11769"/>
    <cellStyle name="Normalno 2 2 2 2 2 4 3 3" xfId="3303"/>
    <cellStyle name="Normalno 2 2 2 2 2 4 3 3 2" xfId="8141"/>
    <cellStyle name="Normalno 2 2 2 2 2 4 3 3 2 2" xfId="27493"/>
    <cellStyle name="Normalno 2 2 2 2 2 4 3 3 2 3" xfId="17817"/>
    <cellStyle name="Normalno 2 2 2 2 2 4 3 3 3" xfId="22655"/>
    <cellStyle name="Normalno 2 2 2 2 2 4 3 3 4" xfId="12979"/>
    <cellStyle name="Normalno 2 2 2 2 2 4 3 4" xfId="4512"/>
    <cellStyle name="Normalno 2 2 2 2 2 4 3 4 2" xfId="9350"/>
    <cellStyle name="Normalno 2 2 2 2 2 4 3 4 2 2" xfId="28702"/>
    <cellStyle name="Normalno 2 2 2 2 2 4 3 4 2 3" xfId="19026"/>
    <cellStyle name="Normalno 2 2 2 2 2 4 3 4 3" xfId="23864"/>
    <cellStyle name="Normalno 2 2 2 2 2 4 3 4 4" xfId="14188"/>
    <cellStyle name="Normalno 2 2 2 2 2 4 3 5" xfId="5721"/>
    <cellStyle name="Normalno 2 2 2 2 2 4 3 5 2" xfId="25073"/>
    <cellStyle name="Normalno 2 2 2 2 2 4 3 5 3" xfId="15397"/>
    <cellStyle name="Normalno 2 2 2 2 2 4 3 6" xfId="20235"/>
    <cellStyle name="Normalno 2 2 2 2 2 4 3 7" xfId="10559"/>
    <cellStyle name="Normalno 2 2 2 2 2 4 4" xfId="1489"/>
    <cellStyle name="Normalno 2 2 2 2 2 4 4 2" xfId="6327"/>
    <cellStyle name="Normalno 2 2 2 2 2 4 4 2 2" xfId="25679"/>
    <cellStyle name="Normalno 2 2 2 2 2 4 4 2 3" xfId="16003"/>
    <cellStyle name="Normalno 2 2 2 2 2 4 4 3" xfId="20841"/>
    <cellStyle name="Normalno 2 2 2 2 2 4 4 4" xfId="11165"/>
    <cellStyle name="Normalno 2 2 2 2 2 4 5" xfId="2699"/>
    <cellStyle name="Normalno 2 2 2 2 2 4 5 2" xfId="7537"/>
    <cellStyle name="Normalno 2 2 2 2 2 4 5 2 2" xfId="26889"/>
    <cellStyle name="Normalno 2 2 2 2 2 4 5 2 3" xfId="17213"/>
    <cellStyle name="Normalno 2 2 2 2 2 4 5 3" xfId="22051"/>
    <cellStyle name="Normalno 2 2 2 2 2 4 5 4" xfId="12375"/>
    <cellStyle name="Normalno 2 2 2 2 2 4 6" xfId="3909"/>
    <cellStyle name="Normalno 2 2 2 2 2 4 6 2" xfId="8747"/>
    <cellStyle name="Normalno 2 2 2 2 2 4 6 2 2" xfId="28099"/>
    <cellStyle name="Normalno 2 2 2 2 2 4 6 2 3" xfId="18423"/>
    <cellStyle name="Normalno 2 2 2 2 2 4 6 3" xfId="23261"/>
    <cellStyle name="Normalno 2 2 2 2 2 4 6 4" xfId="13585"/>
    <cellStyle name="Normalno 2 2 2 2 2 4 7" xfId="5117"/>
    <cellStyle name="Normalno 2 2 2 2 2 4 7 2" xfId="24469"/>
    <cellStyle name="Normalno 2 2 2 2 2 4 7 3" xfId="14793"/>
    <cellStyle name="Normalno 2 2 2 2 2 4 8" xfId="19631"/>
    <cellStyle name="Normalno 2 2 2 2 2 4 9" xfId="9955"/>
    <cellStyle name="Normalno 2 2 2 2 2 5" xfId="330"/>
    <cellStyle name="Normalno 2 2 2 2 2 5 2" xfId="633"/>
    <cellStyle name="Normalno 2 2 2 2 2 5 2 2" xfId="1237"/>
    <cellStyle name="Normalno 2 2 2 2 2 5 2 2 2" xfId="2447"/>
    <cellStyle name="Normalno 2 2 2 2 2 5 2 2 2 2" xfId="7285"/>
    <cellStyle name="Normalno 2 2 2 2 2 5 2 2 2 2 2" xfId="26637"/>
    <cellStyle name="Normalno 2 2 2 2 2 5 2 2 2 2 3" xfId="16961"/>
    <cellStyle name="Normalno 2 2 2 2 2 5 2 2 2 3" xfId="21799"/>
    <cellStyle name="Normalno 2 2 2 2 2 5 2 2 2 4" xfId="12123"/>
    <cellStyle name="Normalno 2 2 2 2 2 5 2 2 3" xfId="3657"/>
    <cellStyle name="Normalno 2 2 2 2 2 5 2 2 3 2" xfId="8495"/>
    <cellStyle name="Normalno 2 2 2 2 2 5 2 2 3 2 2" xfId="27847"/>
    <cellStyle name="Normalno 2 2 2 2 2 5 2 2 3 2 3" xfId="18171"/>
    <cellStyle name="Normalno 2 2 2 2 2 5 2 2 3 3" xfId="23009"/>
    <cellStyle name="Normalno 2 2 2 2 2 5 2 2 3 4" xfId="13333"/>
    <cellStyle name="Normalno 2 2 2 2 2 5 2 2 4" xfId="4866"/>
    <cellStyle name="Normalno 2 2 2 2 2 5 2 2 4 2" xfId="9704"/>
    <cellStyle name="Normalno 2 2 2 2 2 5 2 2 4 2 2" xfId="29056"/>
    <cellStyle name="Normalno 2 2 2 2 2 5 2 2 4 2 3" xfId="19380"/>
    <cellStyle name="Normalno 2 2 2 2 2 5 2 2 4 3" xfId="24218"/>
    <cellStyle name="Normalno 2 2 2 2 2 5 2 2 4 4" xfId="14542"/>
    <cellStyle name="Normalno 2 2 2 2 2 5 2 2 5" xfId="6075"/>
    <cellStyle name="Normalno 2 2 2 2 2 5 2 2 5 2" xfId="25427"/>
    <cellStyle name="Normalno 2 2 2 2 2 5 2 2 5 3" xfId="15751"/>
    <cellStyle name="Normalno 2 2 2 2 2 5 2 2 6" xfId="20589"/>
    <cellStyle name="Normalno 2 2 2 2 2 5 2 2 7" xfId="10913"/>
    <cellStyle name="Normalno 2 2 2 2 2 5 2 3" xfId="1843"/>
    <cellStyle name="Normalno 2 2 2 2 2 5 2 3 2" xfId="6681"/>
    <cellStyle name="Normalno 2 2 2 2 2 5 2 3 2 2" xfId="26033"/>
    <cellStyle name="Normalno 2 2 2 2 2 5 2 3 2 3" xfId="16357"/>
    <cellStyle name="Normalno 2 2 2 2 2 5 2 3 3" xfId="21195"/>
    <cellStyle name="Normalno 2 2 2 2 2 5 2 3 4" xfId="11519"/>
    <cellStyle name="Normalno 2 2 2 2 2 5 2 4" xfId="3053"/>
    <cellStyle name="Normalno 2 2 2 2 2 5 2 4 2" xfId="7891"/>
    <cellStyle name="Normalno 2 2 2 2 2 5 2 4 2 2" xfId="27243"/>
    <cellStyle name="Normalno 2 2 2 2 2 5 2 4 2 3" xfId="17567"/>
    <cellStyle name="Normalno 2 2 2 2 2 5 2 4 3" xfId="22405"/>
    <cellStyle name="Normalno 2 2 2 2 2 5 2 4 4" xfId="12729"/>
    <cellStyle name="Normalno 2 2 2 2 2 5 2 5" xfId="4262"/>
    <cellStyle name="Normalno 2 2 2 2 2 5 2 5 2" xfId="9100"/>
    <cellStyle name="Normalno 2 2 2 2 2 5 2 5 2 2" xfId="28452"/>
    <cellStyle name="Normalno 2 2 2 2 2 5 2 5 2 3" xfId="18776"/>
    <cellStyle name="Normalno 2 2 2 2 2 5 2 5 3" xfId="23614"/>
    <cellStyle name="Normalno 2 2 2 2 2 5 2 5 4" xfId="13938"/>
    <cellStyle name="Normalno 2 2 2 2 2 5 2 6" xfId="5471"/>
    <cellStyle name="Normalno 2 2 2 2 2 5 2 6 2" xfId="24823"/>
    <cellStyle name="Normalno 2 2 2 2 2 5 2 6 3" xfId="15147"/>
    <cellStyle name="Normalno 2 2 2 2 2 5 2 7" xfId="19985"/>
    <cellStyle name="Normalno 2 2 2 2 2 5 2 8" xfId="10309"/>
    <cellStyle name="Normalno 2 2 2 2 2 5 3" xfId="935"/>
    <cellStyle name="Normalno 2 2 2 2 2 5 3 2" xfId="2145"/>
    <cellStyle name="Normalno 2 2 2 2 2 5 3 2 2" xfId="6983"/>
    <cellStyle name="Normalno 2 2 2 2 2 5 3 2 2 2" xfId="26335"/>
    <cellStyle name="Normalno 2 2 2 2 2 5 3 2 2 3" xfId="16659"/>
    <cellStyle name="Normalno 2 2 2 2 2 5 3 2 3" xfId="21497"/>
    <cellStyle name="Normalno 2 2 2 2 2 5 3 2 4" xfId="11821"/>
    <cellStyle name="Normalno 2 2 2 2 2 5 3 3" xfId="3355"/>
    <cellStyle name="Normalno 2 2 2 2 2 5 3 3 2" xfId="8193"/>
    <cellStyle name="Normalno 2 2 2 2 2 5 3 3 2 2" xfId="27545"/>
    <cellStyle name="Normalno 2 2 2 2 2 5 3 3 2 3" xfId="17869"/>
    <cellStyle name="Normalno 2 2 2 2 2 5 3 3 3" xfId="22707"/>
    <cellStyle name="Normalno 2 2 2 2 2 5 3 3 4" xfId="13031"/>
    <cellStyle name="Normalno 2 2 2 2 2 5 3 4" xfId="4564"/>
    <cellStyle name="Normalno 2 2 2 2 2 5 3 4 2" xfId="9402"/>
    <cellStyle name="Normalno 2 2 2 2 2 5 3 4 2 2" xfId="28754"/>
    <cellStyle name="Normalno 2 2 2 2 2 5 3 4 2 3" xfId="19078"/>
    <cellStyle name="Normalno 2 2 2 2 2 5 3 4 3" xfId="23916"/>
    <cellStyle name="Normalno 2 2 2 2 2 5 3 4 4" xfId="14240"/>
    <cellStyle name="Normalno 2 2 2 2 2 5 3 5" xfId="5773"/>
    <cellStyle name="Normalno 2 2 2 2 2 5 3 5 2" xfId="25125"/>
    <cellStyle name="Normalno 2 2 2 2 2 5 3 5 3" xfId="15449"/>
    <cellStyle name="Normalno 2 2 2 2 2 5 3 6" xfId="20287"/>
    <cellStyle name="Normalno 2 2 2 2 2 5 3 7" xfId="10611"/>
    <cellStyle name="Normalno 2 2 2 2 2 5 4" xfId="1541"/>
    <cellStyle name="Normalno 2 2 2 2 2 5 4 2" xfId="6379"/>
    <cellStyle name="Normalno 2 2 2 2 2 5 4 2 2" xfId="25731"/>
    <cellStyle name="Normalno 2 2 2 2 2 5 4 2 3" xfId="16055"/>
    <cellStyle name="Normalno 2 2 2 2 2 5 4 3" xfId="20893"/>
    <cellStyle name="Normalno 2 2 2 2 2 5 4 4" xfId="11217"/>
    <cellStyle name="Normalno 2 2 2 2 2 5 5" xfId="2751"/>
    <cellStyle name="Normalno 2 2 2 2 2 5 5 2" xfId="7589"/>
    <cellStyle name="Normalno 2 2 2 2 2 5 5 2 2" xfId="26941"/>
    <cellStyle name="Normalno 2 2 2 2 2 5 5 2 3" xfId="17265"/>
    <cellStyle name="Normalno 2 2 2 2 2 5 5 3" xfId="22103"/>
    <cellStyle name="Normalno 2 2 2 2 2 5 5 4" xfId="12427"/>
    <cellStyle name="Normalno 2 2 2 2 2 5 6" xfId="3960"/>
    <cellStyle name="Normalno 2 2 2 2 2 5 6 2" xfId="8798"/>
    <cellStyle name="Normalno 2 2 2 2 2 5 6 2 2" xfId="28150"/>
    <cellStyle name="Normalno 2 2 2 2 2 5 6 2 3" xfId="18474"/>
    <cellStyle name="Normalno 2 2 2 2 2 5 6 3" xfId="23312"/>
    <cellStyle name="Normalno 2 2 2 2 2 5 6 4" xfId="13636"/>
    <cellStyle name="Normalno 2 2 2 2 2 5 7" xfId="5169"/>
    <cellStyle name="Normalno 2 2 2 2 2 5 7 2" xfId="24521"/>
    <cellStyle name="Normalno 2 2 2 2 2 5 7 3" xfId="14845"/>
    <cellStyle name="Normalno 2 2 2 2 2 5 8" xfId="19683"/>
    <cellStyle name="Normalno 2 2 2 2 2 5 9" xfId="10007"/>
    <cellStyle name="Normalno 2 2 2 2 2 6" xfId="381"/>
    <cellStyle name="Normalno 2 2 2 2 2 6 2" xfId="985"/>
    <cellStyle name="Normalno 2 2 2 2 2 6 2 2" xfId="2195"/>
    <cellStyle name="Normalno 2 2 2 2 2 6 2 2 2" xfId="7033"/>
    <cellStyle name="Normalno 2 2 2 2 2 6 2 2 2 2" xfId="26385"/>
    <cellStyle name="Normalno 2 2 2 2 2 6 2 2 2 3" xfId="16709"/>
    <cellStyle name="Normalno 2 2 2 2 2 6 2 2 3" xfId="21547"/>
    <cellStyle name="Normalno 2 2 2 2 2 6 2 2 4" xfId="11871"/>
    <cellStyle name="Normalno 2 2 2 2 2 6 2 3" xfId="3405"/>
    <cellStyle name="Normalno 2 2 2 2 2 6 2 3 2" xfId="8243"/>
    <cellStyle name="Normalno 2 2 2 2 2 6 2 3 2 2" xfId="27595"/>
    <cellStyle name="Normalno 2 2 2 2 2 6 2 3 2 3" xfId="17919"/>
    <cellStyle name="Normalno 2 2 2 2 2 6 2 3 3" xfId="22757"/>
    <cellStyle name="Normalno 2 2 2 2 2 6 2 3 4" xfId="13081"/>
    <cellStyle name="Normalno 2 2 2 2 2 6 2 4" xfId="4614"/>
    <cellStyle name="Normalno 2 2 2 2 2 6 2 4 2" xfId="9452"/>
    <cellStyle name="Normalno 2 2 2 2 2 6 2 4 2 2" xfId="28804"/>
    <cellStyle name="Normalno 2 2 2 2 2 6 2 4 2 3" xfId="19128"/>
    <cellStyle name="Normalno 2 2 2 2 2 6 2 4 3" xfId="23966"/>
    <cellStyle name="Normalno 2 2 2 2 2 6 2 4 4" xfId="14290"/>
    <cellStyle name="Normalno 2 2 2 2 2 6 2 5" xfId="5823"/>
    <cellStyle name="Normalno 2 2 2 2 2 6 2 5 2" xfId="25175"/>
    <cellStyle name="Normalno 2 2 2 2 2 6 2 5 3" xfId="15499"/>
    <cellStyle name="Normalno 2 2 2 2 2 6 2 6" xfId="20337"/>
    <cellStyle name="Normalno 2 2 2 2 2 6 2 7" xfId="10661"/>
    <cellStyle name="Normalno 2 2 2 2 2 6 3" xfId="1591"/>
    <cellStyle name="Normalno 2 2 2 2 2 6 3 2" xfId="6429"/>
    <cellStyle name="Normalno 2 2 2 2 2 6 3 2 2" xfId="25781"/>
    <cellStyle name="Normalno 2 2 2 2 2 6 3 2 3" xfId="16105"/>
    <cellStyle name="Normalno 2 2 2 2 2 6 3 3" xfId="20943"/>
    <cellStyle name="Normalno 2 2 2 2 2 6 3 4" xfId="11267"/>
    <cellStyle name="Normalno 2 2 2 2 2 6 4" xfId="2801"/>
    <cellStyle name="Normalno 2 2 2 2 2 6 4 2" xfId="7639"/>
    <cellStyle name="Normalno 2 2 2 2 2 6 4 2 2" xfId="26991"/>
    <cellStyle name="Normalno 2 2 2 2 2 6 4 2 3" xfId="17315"/>
    <cellStyle name="Normalno 2 2 2 2 2 6 4 3" xfId="22153"/>
    <cellStyle name="Normalno 2 2 2 2 2 6 4 4" xfId="12477"/>
    <cellStyle name="Normalno 2 2 2 2 2 6 5" xfId="4010"/>
    <cellStyle name="Normalno 2 2 2 2 2 6 5 2" xfId="8848"/>
    <cellStyle name="Normalno 2 2 2 2 2 6 5 2 2" xfId="28200"/>
    <cellStyle name="Normalno 2 2 2 2 2 6 5 2 3" xfId="18524"/>
    <cellStyle name="Normalno 2 2 2 2 2 6 5 3" xfId="23362"/>
    <cellStyle name="Normalno 2 2 2 2 2 6 5 4" xfId="13686"/>
    <cellStyle name="Normalno 2 2 2 2 2 6 6" xfId="5219"/>
    <cellStyle name="Normalno 2 2 2 2 2 6 6 2" xfId="24571"/>
    <cellStyle name="Normalno 2 2 2 2 2 6 6 3" xfId="14895"/>
    <cellStyle name="Normalno 2 2 2 2 2 6 7" xfId="19733"/>
    <cellStyle name="Normalno 2 2 2 2 2 6 8" xfId="10057"/>
    <cellStyle name="Normalno 2 2 2 2 2 7" xfId="683"/>
    <cellStyle name="Normalno 2 2 2 2 2 7 2" xfId="1893"/>
    <cellStyle name="Normalno 2 2 2 2 2 7 2 2" xfId="6731"/>
    <cellStyle name="Normalno 2 2 2 2 2 7 2 2 2" xfId="26083"/>
    <cellStyle name="Normalno 2 2 2 2 2 7 2 2 3" xfId="16407"/>
    <cellStyle name="Normalno 2 2 2 2 2 7 2 3" xfId="21245"/>
    <cellStyle name="Normalno 2 2 2 2 2 7 2 4" xfId="11569"/>
    <cellStyle name="Normalno 2 2 2 2 2 7 3" xfId="3103"/>
    <cellStyle name="Normalno 2 2 2 2 2 7 3 2" xfId="7941"/>
    <cellStyle name="Normalno 2 2 2 2 2 7 3 2 2" xfId="27293"/>
    <cellStyle name="Normalno 2 2 2 2 2 7 3 2 3" xfId="17617"/>
    <cellStyle name="Normalno 2 2 2 2 2 7 3 3" xfId="22455"/>
    <cellStyle name="Normalno 2 2 2 2 2 7 3 4" xfId="12779"/>
    <cellStyle name="Normalno 2 2 2 2 2 7 4" xfId="4312"/>
    <cellStyle name="Normalno 2 2 2 2 2 7 4 2" xfId="9150"/>
    <cellStyle name="Normalno 2 2 2 2 2 7 4 2 2" xfId="28502"/>
    <cellStyle name="Normalno 2 2 2 2 2 7 4 2 3" xfId="18826"/>
    <cellStyle name="Normalno 2 2 2 2 2 7 4 3" xfId="23664"/>
    <cellStyle name="Normalno 2 2 2 2 2 7 4 4" xfId="13988"/>
    <cellStyle name="Normalno 2 2 2 2 2 7 5" xfId="5521"/>
    <cellStyle name="Normalno 2 2 2 2 2 7 5 2" xfId="24873"/>
    <cellStyle name="Normalno 2 2 2 2 2 7 5 3" xfId="15197"/>
    <cellStyle name="Normalno 2 2 2 2 2 7 6" xfId="20035"/>
    <cellStyle name="Normalno 2 2 2 2 2 7 7" xfId="10359"/>
    <cellStyle name="Normalno 2 2 2 2 2 8" xfId="1289"/>
    <cellStyle name="Normalno 2 2 2 2 2 8 2" xfId="6127"/>
    <cellStyle name="Normalno 2 2 2 2 2 8 2 2" xfId="25479"/>
    <cellStyle name="Normalno 2 2 2 2 2 8 2 3" xfId="15803"/>
    <cellStyle name="Normalno 2 2 2 2 2 8 3" xfId="20641"/>
    <cellStyle name="Normalno 2 2 2 2 2 8 4" xfId="10965"/>
    <cellStyle name="Normalno 2 2 2 2 2 9" xfId="2499"/>
    <cellStyle name="Normalno 2 2 2 2 2 9 2" xfId="7337"/>
    <cellStyle name="Normalno 2 2 2 2 2 9 2 2" xfId="26689"/>
    <cellStyle name="Normalno 2 2 2 2 2 9 2 3" xfId="17013"/>
    <cellStyle name="Normalno 2 2 2 2 2 9 3" xfId="21851"/>
    <cellStyle name="Normalno 2 2 2 2 2 9 4" xfId="12175"/>
    <cellStyle name="Normalno 2 2 2 2 3" xfId="77"/>
    <cellStyle name="Normalno 2 2 2 2 3 10" xfId="9784"/>
    <cellStyle name="Normalno 2 2 2 2 3 2" xfId="190"/>
    <cellStyle name="Normalno 2 2 2 2 3 2 2" xfId="510"/>
    <cellStyle name="Normalno 2 2 2 2 3 2 2 2" xfId="1114"/>
    <cellStyle name="Normalno 2 2 2 2 3 2 2 2 2" xfId="2324"/>
    <cellStyle name="Normalno 2 2 2 2 3 2 2 2 2 2" xfId="7162"/>
    <cellStyle name="Normalno 2 2 2 2 3 2 2 2 2 2 2" xfId="26514"/>
    <cellStyle name="Normalno 2 2 2 2 3 2 2 2 2 2 3" xfId="16838"/>
    <cellStyle name="Normalno 2 2 2 2 3 2 2 2 2 3" xfId="21676"/>
    <cellStyle name="Normalno 2 2 2 2 3 2 2 2 2 4" xfId="12000"/>
    <cellStyle name="Normalno 2 2 2 2 3 2 2 2 3" xfId="3534"/>
    <cellStyle name="Normalno 2 2 2 2 3 2 2 2 3 2" xfId="8372"/>
    <cellStyle name="Normalno 2 2 2 2 3 2 2 2 3 2 2" xfId="27724"/>
    <cellStyle name="Normalno 2 2 2 2 3 2 2 2 3 2 3" xfId="18048"/>
    <cellStyle name="Normalno 2 2 2 2 3 2 2 2 3 3" xfId="22886"/>
    <cellStyle name="Normalno 2 2 2 2 3 2 2 2 3 4" xfId="13210"/>
    <cellStyle name="Normalno 2 2 2 2 3 2 2 2 4" xfId="4743"/>
    <cellStyle name="Normalno 2 2 2 2 3 2 2 2 4 2" xfId="9581"/>
    <cellStyle name="Normalno 2 2 2 2 3 2 2 2 4 2 2" xfId="28933"/>
    <cellStyle name="Normalno 2 2 2 2 3 2 2 2 4 2 3" xfId="19257"/>
    <cellStyle name="Normalno 2 2 2 2 3 2 2 2 4 3" xfId="24095"/>
    <cellStyle name="Normalno 2 2 2 2 3 2 2 2 4 4" xfId="14419"/>
    <cellStyle name="Normalno 2 2 2 2 3 2 2 2 5" xfId="5952"/>
    <cellStyle name="Normalno 2 2 2 2 3 2 2 2 5 2" xfId="25304"/>
    <cellStyle name="Normalno 2 2 2 2 3 2 2 2 5 3" xfId="15628"/>
    <cellStyle name="Normalno 2 2 2 2 3 2 2 2 6" xfId="20466"/>
    <cellStyle name="Normalno 2 2 2 2 3 2 2 2 7" xfId="10790"/>
    <cellStyle name="Normalno 2 2 2 2 3 2 2 3" xfId="1720"/>
    <cellStyle name="Normalno 2 2 2 2 3 2 2 3 2" xfId="6558"/>
    <cellStyle name="Normalno 2 2 2 2 3 2 2 3 2 2" xfId="25910"/>
    <cellStyle name="Normalno 2 2 2 2 3 2 2 3 2 3" xfId="16234"/>
    <cellStyle name="Normalno 2 2 2 2 3 2 2 3 3" xfId="21072"/>
    <cellStyle name="Normalno 2 2 2 2 3 2 2 3 4" xfId="11396"/>
    <cellStyle name="Normalno 2 2 2 2 3 2 2 4" xfId="2930"/>
    <cellStyle name="Normalno 2 2 2 2 3 2 2 4 2" xfId="7768"/>
    <cellStyle name="Normalno 2 2 2 2 3 2 2 4 2 2" xfId="27120"/>
    <cellStyle name="Normalno 2 2 2 2 3 2 2 4 2 3" xfId="17444"/>
    <cellStyle name="Normalno 2 2 2 2 3 2 2 4 3" xfId="22282"/>
    <cellStyle name="Normalno 2 2 2 2 3 2 2 4 4" xfId="12606"/>
    <cellStyle name="Normalno 2 2 2 2 3 2 2 5" xfId="4139"/>
    <cellStyle name="Normalno 2 2 2 2 3 2 2 5 2" xfId="8977"/>
    <cellStyle name="Normalno 2 2 2 2 3 2 2 5 2 2" xfId="28329"/>
    <cellStyle name="Normalno 2 2 2 2 3 2 2 5 2 3" xfId="18653"/>
    <cellStyle name="Normalno 2 2 2 2 3 2 2 5 3" xfId="23491"/>
    <cellStyle name="Normalno 2 2 2 2 3 2 2 5 4" xfId="13815"/>
    <cellStyle name="Normalno 2 2 2 2 3 2 2 6" xfId="5348"/>
    <cellStyle name="Normalno 2 2 2 2 3 2 2 6 2" xfId="24700"/>
    <cellStyle name="Normalno 2 2 2 2 3 2 2 6 3" xfId="15024"/>
    <cellStyle name="Normalno 2 2 2 2 3 2 2 7" xfId="19862"/>
    <cellStyle name="Normalno 2 2 2 2 3 2 2 8" xfId="10186"/>
    <cellStyle name="Normalno 2 2 2 2 3 2 3" xfId="812"/>
    <cellStyle name="Normalno 2 2 2 2 3 2 3 2" xfId="2022"/>
    <cellStyle name="Normalno 2 2 2 2 3 2 3 2 2" xfId="6860"/>
    <cellStyle name="Normalno 2 2 2 2 3 2 3 2 2 2" xfId="26212"/>
    <cellStyle name="Normalno 2 2 2 2 3 2 3 2 2 3" xfId="16536"/>
    <cellStyle name="Normalno 2 2 2 2 3 2 3 2 3" xfId="21374"/>
    <cellStyle name="Normalno 2 2 2 2 3 2 3 2 4" xfId="11698"/>
    <cellStyle name="Normalno 2 2 2 2 3 2 3 3" xfId="3232"/>
    <cellStyle name="Normalno 2 2 2 2 3 2 3 3 2" xfId="8070"/>
    <cellStyle name="Normalno 2 2 2 2 3 2 3 3 2 2" xfId="27422"/>
    <cellStyle name="Normalno 2 2 2 2 3 2 3 3 2 3" xfId="17746"/>
    <cellStyle name="Normalno 2 2 2 2 3 2 3 3 3" xfId="22584"/>
    <cellStyle name="Normalno 2 2 2 2 3 2 3 3 4" xfId="12908"/>
    <cellStyle name="Normalno 2 2 2 2 3 2 3 4" xfId="4441"/>
    <cellStyle name="Normalno 2 2 2 2 3 2 3 4 2" xfId="9279"/>
    <cellStyle name="Normalno 2 2 2 2 3 2 3 4 2 2" xfId="28631"/>
    <cellStyle name="Normalno 2 2 2 2 3 2 3 4 2 3" xfId="18955"/>
    <cellStyle name="Normalno 2 2 2 2 3 2 3 4 3" xfId="23793"/>
    <cellStyle name="Normalno 2 2 2 2 3 2 3 4 4" xfId="14117"/>
    <cellStyle name="Normalno 2 2 2 2 3 2 3 5" xfId="5650"/>
    <cellStyle name="Normalno 2 2 2 2 3 2 3 5 2" xfId="25002"/>
    <cellStyle name="Normalno 2 2 2 2 3 2 3 5 3" xfId="15326"/>
    <cellStyle name="Normalno 2 2 2 2 3 2 3 6" xfId="20164"/>
    <cellStyle name="Normalno 2 2 2 2 3 2 3 7" xfId="10488"/>
    <cellStyle name="Normalno 2 2 2 2 3 2 4" xfId="1418"/>
    <cellStyle name="Normalno 2 2 2 2 3 2 4 2" xfId="6256"/>
    <cellStyle name="Normalno 2 2 2 2 3 2 4 2 2" xfId="25608"/>
    <cellStyle name="Normalno 2 2 2 2 3 2 4 2 3" xfId="15932"/>
    <cellStyle name="Normalno 2 2 2 2 3 2 4 3" xfId="20770"/>
    <cellStyle name="Normalno 2 2 2 2 3 2 4 4" xfId="11094"/>
    <cellStyle name="Normalno 2 2 2 2 3 2 5" xfId="2628"/>
    <cellStyle name="Normalno 2 2 2 2 3 2 5 2" xfId="7466"/>
    <cellStyle name="Normalno 2 2 2 2 3 2 5 2 2" xfId="26818"/>
    <cellStyle name="Normalno 2 2 2 2 3 2 5 2 3" xfId="17142"/>
    <cellStyle name="Normalno 2 2 2 2 3 2 5 3" xfId="21980"/>
    <cellStyle name="Normalno 2 2 2 2 3 2 5 4" xfId="12304"/>
    <cellStyle name="Normalno 2 2 2 2 3 2 6" xfId="3838"/>
    <cellStyle name="Normalno 2 2 2 2 3 2 6 2" xfId="8676"/>
    <cellStyle name="Normalno 2 2 2 2 3 2 6 2 2" xfId="28028"/>
    <cellStyle name="Normalno 2 2 2 2 3 2 6 2 3" xfId="18352"/>
    <cellStyle name="Normalno 2 2 2 2 3 2 6 3" xfId="23190"/>
    <cellStyle name="Normalno 2 2 2 2 3 2 6 4" xfId="13514"/>
    <cellStyle name="Normalno 2 2 2 2 3 2 7" xfId="5046"/>
    <cellStyle name="Normalno 2 2 2 2 3 2 7 2" xfId="24398"/>
    <cellStyle name="Normalno 2 2 2 2 3 2 7 3" xfId="14722"/>
    <cellStyle name="Normalno 2 2 2 2 3 2 8" xfId="19560"/>
    <cellStyle name="Normalno 2 2 2 2 3 2 9" xfId="9884"/>
    <cellStyle name="Normalno 2 2 2 2 3 3" xfId="410"/>
    <cellStyle name="Normalno 2 2 2 2 3 3 2" xfId="1014"/>
    <cellStyle name="Normalno 2 2 2 2 3 3 2 2" xfId="2224"/>
    <cellStyle name="Normalno 2 2 2 2 3 3 2 2 2" xfId="7062"/>
    <cellStyle name="Normalno 2 2 2 2 3 3 2 2 2 2" xfId="26414"/>
    <cellStyle name="Normalno 2 2 2 2 3 3 2 2 2 3" xfId="16738"/>
    <cellStyle name="Normalno 2 2 2 2 3 3 2 2 3" xfId="21576"/>
    <cellStyle name="Normalno 2 2 2 2 3 3 2 2 4" xfId="11900"/>
    <cellStyle name="Normalno 2 2 2 2 3 3 2 3" xfId="3434"/>
    <cellStyle name="Normalno 2 2 2 2 3 3 2 3 2" xfId="8272"/>
    <cellStyle name="Normalno 2 2 2 2 3 3 2 3 2 2" xfId="27624"/>
    <cellStyle name="Normalno 2 2 2 2 3 3 2 3 2 3" xfId="17948"/>
    <cellStyle name="Normalno 2 2 2 2 3 3 2 3 3" xfId="22786"/>
    <cellStyle name="Normalno 2 2 2 2 3 3 2 3 4" xfId="13110"/>
    <cellStyle name="Normalno 2 2 2 2 3 3 2 4" xfId="4643"/>
    <cellStyle name="Normalno 2 2 2 2 3 3 2 4 2" xfId="9481"/>
    <cellStyle name="Normalno 2 2 2 2 3 3 2 4 2 2" xfId="28833"/>
    <cellStyle name="Normalno 2 2 2 2 3 3 2 4 2 3" xfId="19157"/>
    <cellStyle name="Normalno 2 2 2 2 3 3 2 4 3" xfId="23995"/>
    <cellStyle name="Normalno 2 2 2 2 3 3 2 4 4" xfId="14319"/>
    <cellStyle name="Normalno 2 2 2 2 3 3 2 5" xfId="5852"/>
    <cellStyle name="Normalno 2 2 2 2 3 3 2 5 2" xfId="25204"/>
    <cellStyle name="Normalno 2 2 2 2 3 3 2 5 3" xfId="15528"/>
    <cellStyle name="Normalno 2 2 2 2 3 3 2 6" xfId="20366"/>
    <cellStyle name="Normalno 2 2 2 2 3 3 2 7" xfId="10690"/>
    <cellStyle name="Normalno 2 2 2 2 3 3 3" xfId="1620"/>
    <cellStyle name="Normalno 2 2 2 2 3 3 3 2" xfId="6458"/>
    <cellStyle name="Normalno 2 2 2 2 3 3 3 2 2" xfId="25810"/>
    <cellStyle name="Normalno 2 2 2 2 3 3 3 2 3" xfId="16134"/>
    <cellStyle name="Normalno 2 2 2 2 3 3 3 3" xfId="20972"/>
    <cellStyle name="Normalno 2 2 2 2 3 3 3 4" xfId="11296"/>
    <cellStyle name="Normalno 2 2 2 2 3 3 4" xfId="2830"/>
    <cellStyle name="Normalno 2 2 2 2 3 3 4 2" xfId="7668"/>
    <cellStyle name="Normalno 2 2 2 2 3 3 4 2 2" xfId="27020"/>
    <cellStyle name="Normalno 2 2 2 2 3 3 4 2 3" xfId="17344"/>
    <cellStyle name="Normalno 2 2 2 2 3 3 4 3" xfId="22182"/>
    <cellStyle name="Normalno 2 2 2 2 3 3 4 4" xfId="12506"/>
    <cellStyle name="Normalno 2 2 2 2 3 3 5" xfId="4039"/>
    <cellStyle name="Normalno 2 2 2 2 3 3 5 2" xfId="8877"/>
    <cellStyle name="Normalno 2 2 2 2 3 3 5 2 2" xfId="28229"/>
    <cellStyle name="Normalno 2 2 2 2 3 3 5 2 3" xfId="18553"/>
    <cellStyle name="Normalno 2 2 2 2 3 3 5 3" xfId="23391"/>
    <cellStyle name="Normalno 2 2 2 2 3 3 5 4" xfId="13715"/>
    <cellStyle name="Normalno 2 2 2 2 3 3 6" xfId="5248"/>
    <cellStyle name="Normalno 2 2 2 2 3 3 6 2" xfId="24600"/>
    <cellStyle name="Normalno 2 2 2 2 3 3 6 3" xfId="14924"/>
    <cellStyle name="Normalno 2 2 2 2 3 3 7" xfId="19762"/>
    <cellStyle name="Normalno 2 2 2 2 3 3 8" xfId="10086"/>
    <cellStyle name="Normalno 2 2 2 2 3 4" xfId="712"/>
    <cellStyle name="Normalno 2 2 2 2 3 4 2" xfId="1922"/>
    <cellStyle name="Normalno 2 2 2 2 3 4 2 2" xfId="6760"/>
    <cellStyle name="Normalno 2 2 2 2 3 4 2 2 2" xfId="26112"/>
    <cellStyle name="Normalno 2 2 2 2 3 4 2 2 3" xfId="16436"/>
    <cellStyle name="Normalno 2 2 2 2 3 4 2 3" xfId="21274"/>
    <cellStyle name="Normalno 2 2 2 2 3 4 2 4" xfId="11598"/>
    <cellStyle name="Normalno 2 2 2 2 3 4 3" xfId="3132"/>
    <cellStyle name="Normalno 2 2 2 2 3 4 3 2" xfId="7970"/>
    <cellStyle name="Normalno 2 2 2 2 3 4 3 2 2" xfId="27322"/>
    <cellStyle name="Normalno 2 2 2 2 3 4 3 2 3" xfId="17646"/>
    <cellStyle name="Normalno 2 2 2 2 3 4 3 3" xfId="22484"/>
    <cellStyle name="Normalno 2 2 2 2 3 4 3 4" xfId="12808"/>
    <cellStyle name="Normalno 2 2 2 2 3 4 4" xfId="4341"/>
    <cellStyle name="Normalno 2 2 2 2 3 4 4 2" xfId="9179"/>
    <cellStyle name="Normalno 2 2 2 2 3 4 4 2 2" xfId="28531"/>
    <cellStyle name="Normalno 2 2 2 2 3 4 4 2 3" xfId="18855"/>
    <cellStyle name="Normalno 2 2 2 2 3 4 4 3" xfId="23693"/>
    <cellStyle name="Normalno 2 2 2 2 3 4 4 4" xfId="14017"/>
    <cellStyle name="Normalno 2 2 2 2 3 4 5" xfId="5550"/>
    <cellStyle name="Normalno 2 2 2 2 3 4 5 2" xfId="24902"/>
    <cellStyle name="Normalno 2 2 2 2 3 4 5 3" xfId="15226"/>
    <cellStyle name="Normalno 2 2 2 2 3 4 6" xfId="20064"/>
    <cellStyle name="Normalno 2 2 2 2 3 4 7" xfId="10388"/>
    <cellStyle name="Normalno 2 2 2 2 3 5" xfId="1318"/>
    <cellStyle name="Normalno 2 2 2 2 3 5 2" xfId="6156"/>
    <cellStyle name="Normalno 2 2 2 2 3 5 2 2" xfId="25508"/>
    <cellStyle name="Normalno 2 2 2 2 3 5 2 3" xfId="15832"/>
    <cellStyle name="Normalno 2 2 2 2 3 5 3" xfId="20670"/>
    <cellStyle name="Normalno 2 2 2 2 3 5 4" xfId="10994"/>
    <cellStyle name="Normalno 2 2 2 2 3 6" xfId="2528"/>
    <cellStyle name="Normalno 2 2 2 2 3 6 2" xfId="7366"/>
    <cellStyle name="Normalno 2 2 2 2 3 6 2 2" xfId="26718"/>
    <cellStyle name="Normalno 2 2 2 2 3 6 2 3" xfId="17042"/>
    <cellStyle name="Normalno 2 2 2 2 3 6 3" xfId="21880"/>
    <cellStyle name="Normalno 2 2 2 2 3 6 4" xfId="12204"/>
    <cellStyle name="Normalno 2 2 2 2 3 7" xfId="3738"/>
    <cellStyle name="Normalno 2 2 2 2 3 7 2" xfId="8576"/>
    <cellStyle name="Normalno 2 2 2 2 3 7 2 2" xfId="27928"/>
    <cellStyle name="Normalno 2 2 2 2 3 7 2 3" xfId="18252"/>
    <cellStyle name="Normalno 2 2 2 2 3 7 3" xfId="23090"/>
    <cellStyle name="Normalno 2 2 2 2 3 7 4" xfId="13414"/>
    <cellStyle name="Normalno 2 2 2 2 3 8" xfId="4946"/>
    <cellStyle name="Normalno 2 2 2 2 3 8 2" xfId="24298"/>
    <cellStyle name="Normalno 2 2 2 2 3 8 3" xfId="14622"/>
    <cellStyle name="Normalno 2 2 2 2 3 9" xfId="19460"/>
    <cellStyle name="Normalno 2 2 2 2 4" xfId="139"/>
    <cellStyle name="Normalno 2 2 2 2 4 2" xfId="460"/>
    <cellStyle name="Normalno 2 2 2 2 4 2 2" xfId="1064"/>
    <cellStyle name="Normalno 2 2 2 2 4 2 2 2" xfId="2274"/>
    <cellStyle name="Normalno 2 2 2 2 4 2 2 2 2" xfId="7112"/>
    <cellStyle name="Normalno 2 2 2 2 4 2 2 2 2 2" xfId="26464"/>
    <cellStyle name="Normalno 2 2 2 2 4 2 2 2 2 3" xfId="16788"/>
    <cellStyle name="Normalno 2 2 2 2 4 2 2 2 3" xfId="21626"/>
    <cellStyle name="Normalno 2 2 2 2 4 2 2 2 4" xfId="11950"/>
    <cellStyle name="Normalno 2 2 2 2 4 2 2 3" xfId="3484"/>
    <cellStyle name="Normalno 2 2 2 2 4 2 2 3 2" xfId="8322"/>
    <cellStyle name="Normalno 2 2 2 2 4 2 2 3 2 2" xfId="27674"/>
    <cellStyle name="Normalno 2 2 2 2 4 2 2 3 2 3" xfId="17998"/>
    <cellStyle name="Normalno 2 2 2 2 4 2 2 3 3" xfId="22836"/>
    <cellStyle name="Normalno 2 2 2 2 4 2 2 3 4" xfId="13160"/>
    <cellStyle name="Normalno 2 2 2 2 4 2 2 4" xfId="4693"/>
    <cellStyle name="Normalno 2 2 2 2 4 2 2 4 2" xfId="9531"/>
    <cellStyle name="Normalno 2 2 2 2 4 2 2 4 2 2" xfId="28883"/>
    <cellStyle name="Normalno 2 2 2 2 4 2 2 4 2 3" xfId="19207"/>
    <cellStyle name="Normalno 2 2 2 2 4 2 2 4 3" xfId="24045"/>
    <cellStyle name="Normalno 2 2 2 2 4 2 2 4 4" xfId="14369"/>
    <cellStyle name="Normalno 2 2 2 2 4 2 2 5" xfId="5902"/>
    <cellStyle name="Normalno 2 2 2 2 4 2 2 5 2" xfId="25254"/>
    <cellStyle name="Normalno 2 2 2 2 4 2 2 5 3" xfId="15578"/>
    <cellStyle name="Normalno 2 2 2 2 4 2 2 6" xfId="20416"/>
    <cellStyle name="Normalno 2 2 2 2 4 2 2 7" xfId="10740"/>
    <cellStyle name="Normalno 2 2 2 2 4 2 3" xfId="1670"/>
    <cellStyle name="Normalno 2 2 2 2 4 2 3 2" xfId="6508"/>
    <cellStyle name="Normalno 2 2 2 2 4 2 3 2 2" xfId="25860"/>
    <cellStyle name="Normalno 2 2 2 2 4 2 3 2 3" xfId="16184"/>
    <cellStyle name="Normalno 2 2 2 2 4 2 3 3" xfId="21022"/>
    <cellStyle name="Normalno 2 2 2 2 4 2 3 4" xfId="11346"/>
    <cellStyle name="Normalno 2 2 2 2 4 2 4" xfId="2880"/>
    <cellStyle name="Normalno 2 2 2 2 4 2 4 2" xfId="7718"/>
    <cellStyle name="Normalno 2 2 2 2 4 2 4 2 2" xfId="27070"/>
    <cellStyle name="Normalno 2 2 2 2 4 2 4 2 3" xfId="17394"/>
    <cellStyle name="Normalno 2 2 2 2 4 2 4 3" xfId="22232"/>
    <cellStyle name="Normalno 2 2 2 2 4 2 4 4" xfId="12556"/>
    <cellStyle name="Normalno 2 2 2 2 4 2 5" xfId="4089"/>
    <cellStyle name="Normalno 2 2 2 2 4 2 5 2" xfId="8927"/>
    <cellStyle name="Normalno 2 2 2 2 4 2 5 2 2" xfId="28279"/>
    <cellStyle name="Normalno 2 2 2 2 4 2 5 2 3" xfId="18603"/>
    <cellStyle name="Normalno 2 2 2 2 4 2 5 3" xfId="23441"/>
    <cellStyle name="Normalno 2 2 2 2 4 2 5 4" xfId="13765"/>
    <cellStyle name="Normalno 2 2 2 2 4 2 6" xfId="5298"/>
    <cellStyle name="Normalno 2 2 2 2 4 2 6 2" xfId="24650"/>
    <cellStyle name="Normalno 2 2 2 2 4 2 6 3" xfId="14974"/>
    <cellStyle name="Normalno 2 2 2 2 4 2 7" xfId="19812"/>
    <cellStyle name="Normalno 2 2 2 2 4 2 8" xfId="10136"/>
    <cellStyle name="Normalno 2 2 2 2 4 3" xfId="762"/>
    <cellStyle name="Normalno 2 2 2 2 4 3 2" xfId="1972"/>
    <cellStyle name="Normalno 2 2 2 2 4 3 2 2" xfId="6810"/>
    <cellStyle name="Normalno 2 2 2 2 4 3 2 2 2" xfId="26162"/>
    <cellStyle name="Normalno 2 2 2 2 4 3 2 2 3" xfId="16486"/>
    <cellStyle name="Normalno 2 2 2 2 4 3 2 3" xfId="21324"/>
    <cellStyle name="Normalno 2 2 2 2 4 3 2 4" xfId="11648"/>
    <cellStyle name="Normalno 2 2 2 2 4 3 3" xfId="3182"/>
    <cellStyle name="Normalno 2 2 2 2 4 3 3 2" xfId="8020"/>
    <cellStyle name="Normalno 2 2 2 2 4 3 3 2 2" xfId="27372"/>
    <cellStyle name="Normalno 2 2 2 2 4 3 3 2 3" xfId="17696"/>
    <cellStyle name="Normalno 2 2 2 2 4 3 3 3" xfId="22534"/>
    <cellStyle name="Normalno 2 2 2 2 4 3 3 4" xfId="12858"/>
    <cellStyle name="Normalno 2 2 2 2 4 3 4" xfId="4391"/>
    <cellStyle name="Normalno 2 2 2 2 4 3 4 2" xfId="9229"/>
    <cellStyle name="Normalno 2 2 2 2 4 3 4 2 2" xfId="28581"/>
    <cellStyle name="Normalno 2 2 2 2 4 3 4 2 3" xfId="18905"/>
    <cellStyle name="Normalno 2 2 2 2 4 3 4 3" xfId="23743"/>
    <cellStyle name="Normalno 2 2 2 2 4 3 4 4" xfId="14067"/>
    <cellStyle name="Normalno 2 2 2 2 4 3 5" xfId="5600"/>
    <cellStyle name="Normalno 2 2 2 2 4 3 5 2" xfId="24952"/>
    <cellStyle name="Normalno 2 2 2 2 4 3 5 3" xfId="15276"/>
    <cellStyle name="Normalno 2 2 2 2 4 3 6" xfId="20114"/>
    <cellStyle name="Normalno 2 2 2 2 4 3 7" xfId="10438"/>
    <cellStyle name="Normalno 2 2 2 2 4 4" xfId="1368"/>
    <cellStyle name="Normalno 2 2 2 2 4 4 2" xfId="6206"/>
    <cellStyle name="Normalno 2 2 2 2 4 4 2 2" xfId="25558"/>
    <cellStyle name="Normalno 2 2 2 2 4 4 2 3" xfId="15882"/>
    <cellStyle name="Normalno 2 2 2 2 4 4 3" xfId="20720"/>
    <cellStyle name="Normalno 2 2 2 2 4 4 4" xfId="11044"/>
    <cellStyle name="Normalno 2 2 2 2 4 5" xfId="2578"/>
    <cellStyle name="Normalno 2 2 2 2 4 5 2" xfId="7416"/>
    <cellStyle name="Normalno 2 2 2 2 4 5 2 2" xfId="26768"/>
    <cellStyle name="Normalno 2 2 2 2 4 5 2 3" xfId="17092"/>
    <cellStyle name="Normalno 2 2 2 2 4 5 3" xfId="21930"/>
    <cellStyle name="Normalno 2 2 2 2 4 5 4" xfId="12254"/>
    <cellStyle name="Normalno 2 2 2 2 4 6" xfId="3788"/>
    <cellStyle name="Normalno 2 2 2 2 4 6 2" xfId="8626"/>
    <cellStyle name="Normalno 2 2 2 2 4 6 2 2" xfId="27978"/>
    <cellStyle name="Normalno 2 2 2 2 4 6 2 3" xfId="18302"/>
    <cellStyle name="Normalno 2 2 2 2 4 6 3" xfId="23140"/>
    <cellStyle name="Normalno 2 2 2 2 4 6 4" xfId="13464"/>
    <cellStyle name="Normalno 2 2 2 2 4 7" xfId="4996"/>
    <cellStyle name="Normalno 2 2 2 2 4 7 2" xfId="24348"/>
    <cellStyle name="Normalno 2 2 2 2 4 7 3" xfId="14672"/>
    <cellStyle name="Normalno 2 2 2 2 4 8" xfId="19510"/>
    <cellStyle name="Normalno 2 2 2 2 4 9" xfId="9834"/>
    <cellStyle name="Normalno 2 2 2 2 5" xfId="256"/>
    <cellStyle name="Normalno 2 2 2 2 5 2" xfId="560"/>
    <cellStyle name="Normalno 2 2 2 2 5 2 2" xfId="1164"/>
    <cellStyle name="Normalno 2 2 2 2 5 2 2 2" xfId="2374"/>
    <cellStyle name="Normalno 2 2 2 2 5 2 2 2 2" xfId="7212"/>
    <cellStyle name="Normalno 2 2 2 2 5 2 2 2 2 2" xfId="26564"/>
    <cellStyle name="Normalno 2 2 2 2 5 2 2 2 2 3" xfId="16888"/>
    <cellStyle name="Normalno 2 2 2 2 5 2 2 2 3" xfId="21726"/>
    <cellStyle name="Normalno 2 2 2 2 5 2 2 2 4" xfId="12050"/>
    <cellStyle name="Normalno 2 2 2 2 5 2 2 3" xfId="3584"/>
    <cellStyle name="Normalno 2 2 2 2 5 2 2 3 2" xfId="8422"/>
    <cellStyle name="Normalno 2 2 2 2 5 2 2 3 2 2" xfId="27774"/>
    <cellStyle name="Normalno 2 2 2 2 5 2 2 3 2 3" xfId="18098"/>
    <cellStyle name="Normalno 2 2 2 2 5 2 2 3 3" xfId="22936"/>
    <cellStyle name="Normalno 2 2 2 2 5 2 2 3 4" xfId="13260"/>
    <cellStyle name="Normalno 2 2 2 2 5 2 2 4" xfId="4793"/>
    <cellStyle name="Normalno 2 2 2 2 5 2 2 4 2" xfId="9631"/>
    <cellStyle name="Normalno 2 2 2 2 5 2 2 4 2 2" xfId="28983"/>
    <cellStyle name="Normalno 2 2 2 2 5 2 2 4 2 3" xfId="19307"/>
    <cellStyle name="Normalno 2 2 2 2 5 2 2 4 3" xfId="24145"/>
    <cellStyle name="Normalno 2 2 2 2 5 2 2 4 4" xfId="14469"/>
    <cellStyle name="Normalno 2 2 2 2 5 2 2 5" xfId="6002"/>
    <cellStyle name="Normalno 2 2 2 2 5 2 2 5 2" xfId="25354"/>
    <cellStyle name="Normalno 2 2 2 2 5 2 2 5 3" xfId="15678"/>
    <cellStyle name="Normalno 2 2 2 2 5 2 2 6" xfId="20516"/>
    <cellStyle name="Normalno 2 2 2 2 5 2 2 7" xfId="10840"/>
    <cellStyle name="Normalno 2 2 2 2 5 2 3" xfId="1770"/>
    <cellStyle name="Normalno 2 2 2 2 5 2 3 2" xfId="6608"/>
    <cellStyle name="Normalno 2 2 2 2 5 2 3 2 2" xfId="25960"/>
    <cellStyle name="Normalno 2 2 2 2 5 2 3 2 3" xfId="16284"/>
    <cellStyle name="Normalno 2 2 2 2 5 2 3 3" xfId="21122"/>
    <cellStyle name="Normalno 2 2 2 2 5 2 3 4" xfId="11446"/>
    <cellStyle name="Normalno 2 2 2 2 5 2 4" xfId="2980"/>
    <cellStyle name="Normalno 2 2 2 2 5 2 4 2" xfId="7818"/>
    <cellStyle name="Normalno 2 2 2 2 5 2 4 2 2" xfId="27170"/>
    <cellStyle name="Normalno 2 2 2 2 5 2 4 2 3" xfId="17494"/>
    <cellStyle name="Normalno 2 2 2 2 5 2 4 3" xfId="22332"/>
    <cellStyle name="Normalno 2 2 2 2 5 2 4 4" xfId="12656"/>
    <cellStyle name="Normalno 2 2 2 2 5 2 5" xfId="4189"/>
    <cellStyle name="Normalno 2 2 2 2 5 2 5 2" xfId="9027"/>
    <cellStyle name="Normalno 2 2 2 2 5 2 5 2 2" xfId="28379"/>
    <cellStyle name="Normalno 2 2 2 2 5 2 5 2 3" xfId="18703"/>
    <cellStyle name="Normalno 2 2 2 2 5 2 5 3" xfId="23541"/>
    <cellStyle name="Normalno 2 2 2 2 5 2 5 4" xfId="13865"/>
    <cellStyle name="Normalno 2 2 2 2 5 2 6" xfId="5398"/>
    <cellStyle name="Normalno 2 2 2 2 5 2 6 2" xfId="24750"/>
    <cellStyle name="Normalno 2 2 2 2 5 2 6 3" xfId="15074"/>
    <cellStyle name="Normalno 2 2 2 2 5 2 7" xfId="19912"/>
    <cellStyle name="Normalno 2 2 2 2 5 2 8" xfId="10236"/>
    <cellStyle name="Normalno 2 2 2 2 5 3" xfId="862"/>
    <cellStyle name="Normalno 2 2 2 2 5 3 2" xfId="2072"/>
    <cellStyle name="Normalno 2 2 2 2 5 3 2 2" xfId="6910"/>
    <cellStyle name="Normalno 2 2 2 2 5 3 2 2 2" xfId="26262"/>
    <cellStyle name="Normalno 2 2 2 2 5 3 2 2 3" xfId="16586"/>
    <cellStyle name="Normalno 2 2 2 2 5 3 2 3" xfId="21424"/>
    <cellStyle name="Normalno 2 2 2 2 5 3 2 4" xfId="11748"/>
    <cellStyle name="Normalno 2 2 2 2 5 3 3" xfId="3282"/>
    <cellStyle name="Normalno 2 2 2 2 5 3 3 2" xfId="8120"/>
    <cellStyle name="Normalno 2 2 2 2 5 3 3 2 2" xfId="27472"/>
    <cellStyle name="Normalno 2 2 2 2 5 3 3 2 3" xfId="17796"/>
    <cellStyle name="Normalno 2 2 2 2 5 3 3 3" xfId="22634"/>
    <cellStyle name="Normalno 2 2 2 2 5 3 3 4" xfId="12958"/>
    <cellStyle name="Normalno 2 2 2 2 5 3 4" xfId="4491"/>
    <cellStyle name="Normalno 2 2 2 2 5 3 4 2" xfId="9329"/>
    <cellStyle name="Normalno 2 2 2 2 5 3 4 2 2" xfId="28681"/>
    <cellStyle name="Normalno 2 2 2 2 5 3 4 2 3" xfId="19005"/>
    <cellStyle name="Normalno 2 2 2 2 5 3 4 3" xfId="23843"/>
    <cellStyle name="Normalno 2 2 2 2 5 3 4 4" xfId="14167"/>
    <cellStyle name="Normalno 2 2 2 2 5 3 5" xfId="5700"/>
    <cellStyle name="Normalno 2 2 2 2 5 3 5 2" xfId="25052"/>
    <cellStyle name="Normalno 2 2 2 2 5 3 5 3" xfId="15376"/>
    <cellStyle name="Normalno 2 2 2 2 5 3 6" xfId="20214"/>
    <cellStyle name="Normalno 2 2 2 2 5 3 7" xfId="10538"/>
    <cellStyle name="Normalno 2 2 2 2 5 4" xfId="1468"/>
    <cellStyle name="Normalno 2 2 2 2 5 4 2" xfId="6306"/>
    <cellStyle name="Normalno 2 2 2 2 5 4 2 2" xfId="25658"/>
    <cellStyle name="Normalno 2 2 2 2 5 4 2 3" xfId="15982"/>
    <cellStyle name="Normalno 2 2 2 2 5 4 3" xfId="20820"/>
    <cellStyle name="Normalno 2 2 2 2 5 4 4" xfId="11144"/>
    <cellStyle name="Normalno 2 2 2 2 5 5" xfId="2678"/>
    <cellStyle name="Normalno 2 2 2 2 5 5 2" xfId="7516"/>
    <cellStyle name="Normalno 2 2 2 2 5 5 2 2" xfId="26868"/>
    <cellStyle name="Normalno 2 2 2 2 5 5 2 3" xfId="17192"/>
    <cellStyle name="Normalno 2 2 2 2 5 5 3" xfId="22030"/>
    <cellStyle name="Normalno 2 2 2 2 5 5 4" xfId="12354"/>
    <cellStyle name="Normalno 2 2 2 2 5 6" xfId="3888"/>
    <cellStyle name="Normalno 2 2 2 2 5 6 2" xfId="8726"/>
    <cellStyle name="Normalno 2 2 2 2 5 6 2 2" xfId="28078"/>
    <cellStyle name="Normalno 2 2 2 2 5 6 2 3" xfId="18402"/>
    <cellStyle name="Normalno 2 2 2 2 5 6 3" xfId="23240"/>
    <cellStyle name="Normalno 2 2 2 2 5 6 4" xfId="13564"/>
    <cellStyle name="Normalno 2 2 2 2 5 7" xfId="5096"/>
    <cellStyle name="Normalno 2 2 2 2 5 7 2" xfId="24448"/>
    <cellStyle name="Normalno 2 2 2 2 5 7 3" xfId="14772"/>
    <cellStyle name="Normalno 2 2 2 2 5 8" xfId="19610"/>
    <cellStyle name="Normalno 2 2 2 2 5 9" xfId="9934"/>
    <cellStyle name="Normalno 2 2 2 2 6" xfId="309"/>
    <cellStyle name="Normalno 2 2 2 2 6 2" xfId="612"/>
    <cellStyle name="Normalno 2 2 2 2 6 2 2" xfId="1216"/>
    <cellStyle name="Normalno 2 2 2 2 6 2 2 2" xfId="2426"/>
    <cellStyle name="Normalno 2 2 2 2 6 2 2 2 2" xfId="7264"/>
    <cellStyle name="Normalno 2 2 2 2 6 2 2 2 2 2" xfId="26616"/>
    <cellStyle name="Normalno 2 2 2 2 6 2 2 2 2 3" xfId="16940"/>
    <cellStyle name="Normalno 2 2 2 2 6 2 2 2 3" xfId="21778"/>
    <cellStyle name="Normalno 2 2 2 2 6 2 2 2 4" xfId="12102"/>
    <cellStyle name="Normalno 2 2 2 2 6 2 2 3" xfId="3636"/>
    <cellStyle name="Normalno 2 2 2 2 6 2 2 3 2" xfId="8474"/>
    <cellStyle name="Normalno 2 2 2 2 6 2 2 3 2 2" xfId="27826"/>
    <cellStyle name="Normalno 2 2 2 2 6 2 2 3 2 3" xfId="18150"/>
    <cellStyle name="Normalno 2 2 2 2 6 2 2 3 3" xfId="22988"/>
    <cellStyle name="Normalno 2 2 2 2 6 2 2 3 4" xfId="13312"/>
    <cellStyle name="Normalno 2 2 2 2 6 2 2 4" xfId="4845"/>
    <cellStyle name="Normalno 2 2 2 2 6 2 2 4 2" xfId="9683"/>
    <cellStyle name="Normalno 2 2 2 2 6 2 2 4 2 2" xfId="29035"/>
    <cellStyle name="Normalno 2 2 2 2 6 2 2 4 2 3" xfId="19359"/>
    <cellStyle name="Normalno 2 2 2 2 6 2 2 4 3" xfId="24197"/>
    <cellStyle name="Normalno 2 2 2 2 6 2 2 4 4" xfId="14521"/>
    <cellStyle name="Normalno 2 2 2 2 6 2 2 5" xfId="6054"/>
    <cellStyle name="Normalno 2 2 2 2 6 2 2 5 2" xfId="25406"/>
    <cellStyle name="Normalno 2 2 2 2 6 2 2 5 3" xfId="15730"/>
    <cellStyle name="Normalno 2 2 2 2 6 2 2 6" xfId="20568"/>
    <cellStyle name="Normalno 2 2 2 2 6 2 2 7" xfId="10892"/>
    <cellStyle name="Normalno 2 2 2 2 6 2 3" xfId="1822"/>
    <cellStyle name="Normalno 2 2 2 2 6 2 3 2" xfId="6660"/>
    <cellStyle name="Normalno 2 2 2 2 6 2 3 2 2" xfId="26012"/>
    <cellStyle name="Normalno 2 2 2 2 6 2 3 2 3" xfId="16336"/>
    <cellStyle name="Normalno 2 2 2 2 6 2 3 3" xfId="21174"/>
    <cellStyle name="Normalno 2 2 2 2 6 2 3 4" xfId="11498"/>
    <cellStyle name="Normalno 2 2 2 2 6 2 4" xfId="3032"/>
    <cellStyle name="Normalno 2 2 2 2 6 2 4 2" xfId="7870"/>
    <cellStyle name="Normalno 2 2 2 2 6 2 4 2 2" xfId="27222"/>
    <cellStyle name="Normalno 2 2 2 2 6 2 4 2 3" xfId="17546"/>
    <cellStyle name="Normalno 2 2 2 2 6 2 4 3" xfId="22384"/>
    <cellStyle name="Normalno 2 2 2 2 6 2 4 4" xfId="12708"/>
    <cellStyle name="Normalno 2 2 2 2 6 2 5" xfId="4241"/>
    <cellStyle name="Normalno 2 2 2 2 6 2 5 2" xfId="9079"/>
    <cellStyle name="Normalno 2 2 2 2 6 2 5 2 2" xfId="28431"/>
    <cellStyle name="Normalno 2 2 2 2 6 2 5 2 3" xfId="18755"/>
    <cellStyle name="Normalno 2 2 2 2 6 2 5 3" xfId="23593"/>
    <cellStyle name="Normalno 2 2 2 2 6 2 5 4" xfId="13917"/>
    <cellStyle name="Normalno 2 2 2 2 6 2 6" xfId="5450"/>
    <cellStyle name="Normalno 2 2 2 2 6 2 6 2" xfId="24802"/>
    <cellStyle name="Normalno 2 2 2 2 6 2 6 3" xfId="15126"/>
    <cellStyle name="Normalno 2 2 2 2 6 2 7" xfId="19964"/>
    <cellStyle name="Normalno 2 2 2 2 6 2 8" xfId="10288"/>
    <cellStyle name="Normalno 2 2 2 2 6 3" xfId="914"/>
    <cellStyle name="Normalno 2 2 2 2 6 3 2" xfId="2124"/>
    <cellStyle name="Normalno 2 2 2 2 6 3 2 2" xfId="6962"/>
    <cellStyle name="Normalno 2 2 2 2 6 3 2 2 2" xfId="26314"/>
    <cellStyle name="Normalno 2 2 2 2 6 3 2 2 3" xfId="16638"/>
    <cellStyle name="Normalno 2 2 2 2 6 3 2 3" xfId="21476"/>
    <cellStyle name="Normalno 2 2 2 2 6 3 2 4" xfId="11800"/>
    <cellStyle name="Normalno 2 2 2 2 6 3 3" xfId="3334"/>
    <cellStyle name="Normalno 2 2 2 2 6 3 3 2" xfId="8172"/>
    <cellStyle name="Normalno 2 2 2 2 6 3 3 2 2" xfId="27524"/>
    <cellStyle name="Normalno 2 2 2 2 6 3 3 2 3" xfId="17848"/>
    <cellStyle name="Normalno 2 2 2 2 6 3 3 3" xfId="22686"/>
    <cellStyle name="Normalno 2 2 2 2 6 3 3 4" xfId="13010"/>
    <cellStyle name="Normalno 2 2 2 2 6 3 4" xfId="4543"/>
    <cellStyle name="Normalno 2 2 2 2 6 3 4 2" xfId="9381"/>
    <cellStyle name="Normalno 2 2 2 2 6 3 4 2 2" xfId="28733"/>
    <cellStyle name="Normalno 2 2 2 2 6 3 4 2 3" xfId="19057"/>
    <cellStyle name="Normalno 2 2 2 2 6 3 4 3" xfId="23895"/>
    <cellStyle name="Normalno 2 2 2 2 6 3 4 4" xfId="14219"/>
    <cellStyle name="Normalno 2 2 2 2 6 3 5" xfId="5752"/>
    <cellStyle name="Normalno 2 2 2 2 6 3 5 2" xfId="25104"/>
    <cellStyle name="Normalno 2 2 2 2 6 3 5 3" xfId="15428"/>
    <cellStyle name="Normalno 2 2 2 2 6 3 6" xfId="20266"/>
    <cellStyle name="Normalno 2 2 2 2 6 3 7" xfId="10590"/>
    <cellStyle name="Normalno 2 2 2 2 6 4" xfId="1520"/>
    <cellStyle name="Normalno 2 2 2 2 6 4 2" xfId="6358"/>
    <cellStyle name="Normalno 2 2 2 2 6 4 2 2" xfId="25710"/>
    <cellStyle name="Normalno 2 2 2 2 6 4 2 3" xfId="16034"/>
    <cellStyle name="Normalno 2 2 2 2 6 4 3" xfId="20872"/>
    <cellStyle name="Normalno 2 2 2 2 6 4 4" xfId="11196"/>
    <cellStyle name="Normalno 2 2 2 2 6 5" xfId="2730"/>
    <cellStyle name="Normalno 2 2 2 2 6 5 2" xfId="7568"/>
    <cellStyle name="Normalno 2 2 2 2 6 5 2 2" xfId="26920"/>
    <cellStyle name="Normalno 2 2 2 2 6 5 2 3" xfId="17244"/>
    <cellStyle name="Normalno 2 2 2 2 6 5 3" xfId="22082"/>
    <cellStyle name="Normalno 2 2 2 2 6 5 4" xfId="12406"/>
    <cellStyle name="Normalno 2 2 2 2 6 6" xfId="3939"/>
    <cellStyle name="Normalno 2 2 2 2 6 6 2" xfId="8777"/>
    <cellStyle name="Normalno 2 2 2 2 6 6 2 2" xfId="28129"/>
    <cellStyle name="Normalno 2 2 2 2 6 6 2 3" xfId="18453"/>
    <cellStyle name="Normalno 2 2 2 2 6 6 3" xfId="23291"/>
    <cellStyle name="Normalno 2 2 2 2 6 6 4" xfId="13615"/>
    <cellStyle name="Normalno 2 2 2 2 6 7" xfId="5148"/>
    <cellStyle name="Normalno 2 2 2 2 6 7 2" xfId="24500"/>
    <cellStyle name="Normalno 2 2 2 2 6 7 3" xfId="14824"/>
    <cellStyle name="Normalno 2 2 2 2 6 8" xfId="19662"/>
    <cellStyle name="Normalno 2 2 2 2 6 9" xfId="9986"/>
    <cellStyle name="Normalno 2 2 2 2 7" xfId="360"/>
    <cellStyle name="Normalno 2 2 2 2 7 2" xfId="964"/>
    <cellStyle name="Normalno 2 2 2 2 7 2 2" xfId="2174"/>
    <cellStyle name="Normalno 2 2 2 2 7 2 2 2" xfId="7012"/>
    <cellStyle name="Normalno 2 2 2 2 7 2 2 2 2" xfId="26364"/>
    <cellStyle name="Normalno 2 2 2 2 7 2 2 2 3" xfId="16688"/>
    <cellStyle name="Normalno 2 2 2 2 7 2 2 3" xfId="21526"/>
    <cellStyle name="Normalno 2 2 2 2 7 2 2 4" xfId="11850"/>
    <cellStyle name="Normalno 2 2 2 2 7 2 3" xfId="3384"/>
    <cellStyle name="Normalno 2 2 2 2 7 2 3 2" xfId="8222"/>
    <cellStyle name="Normalno 2 2 2 2 7 2 3 2 2" xfId="27574"/>
    <cellStyle name="Normalno 2 2 2 2 7 2 3 2 3" xfId="17898"/>
    <cellStyle name="Normalno 2 2 2 2 7 2 3 3" xfId="22736"/>
    <cellStyle name="Normalno 2 2 2 2 7 2 3 4" xfId="13060"/>
    <cellStyle name="Normalno 2 2 2 2 7 2 4" xfId="4593"/>
    <cellStyle name="Normalno 2 2 2 2 7 2 4 2" xfId="9431"/>
    <cellStyle name="Normalno 2 2 2 2 7 2 4 2 2" xfId="28783"/>
    <cellStyle name="Normalno 2 2 2 2 7 2 4 2 3" xfId="19107"/>
    <cellStyle name="Normalno 2 2 2 2 7 2 4 3" xfId="23945"/>
    <cellStyle name="Normalno 2 2 2 2 7 2 4 4" xfId="14269"/>
    <cellStyle name="Normalno 2 2 2 2 7 2 5" xfId="5802"/>
    <cellStyle name="Normalno 2 2 2 2 7 2 5 2" xfId="25154"/>
    <cellStyle name="Normalno 2 2 2 2 7 2 5 3" xfId="15478"/>
    <cellStyle name="Normalno 2 2 2 2 7 2 6" xfId="20316"/>
    <cellStyle name="Normalno 2 2 2 2 7 2 7" xfId="10640"/>
    <cellStyle name="Normalno 2 2 2 2 7 3" xfId="1570"/>
    <cellStyle name="Normalno 2 2 2 2 7 3 2" xfId="6408"/>
    <cellStyle name="Normalno 2 2 2 2 7 3 2 2" xfId="25760"/>
    <cellStyle name="Normalno 2 2 2 2 7 3 2 3" xfId="16084"/>
    <cellStyle name="Normalno 2 2 2 2 7 3 3" xfId="20922"/>
    <cellStyle name="Normalno 2 2 2 2 7 3 4" xfId="11246"/>
    <cellStyle name="Normalno 2 2 2 2 7 4" xfId="2780"/>
    <cellStyle name="Normalno 2 2 2 2 7 4 2" xfId="7618"/>
    <cellStyle name="Normalno 2 2 2 2 7 4 2 2" xfId="26970"/>
    <cellStyle name="Normalno 2 2 2 2 7 4 2 3" xfId="17294"/>
    <cellStyle name="Normalno 2 2 2 2 7 4 3" xfId="22132"/>
    <cellStyle name="Normalno 2 2 2 2 7 4 4" xfId="12456"/>
    <cellStyle name="Normalno 2 2 2 2 7 5" xfId="3989"/>
    <cellStyle name="Normalno 2 2 2 2 7 5 2" xfId="8827"/>
    <cellStyle name="Normalno 2 2 2 2 7 5 2 2" xfId="28179"/>
    <cellStyle name="Normalno 2 2 2 2 7 5 2 3" xfId="18503"/>
    <cellStyle name="Normalno 2 2 2 2 7 5 3" xfId="23341"/>
    <cellStyle name="Normalno 2 2 2 2 7 5 4" xfId="13665"/>
    <cellStyle name="Normalno 2 2 2 2 7 6" xfId="5198"/>
    <cellStyle name="Normalno 2 2 2 2 7 6 2" xfId="24550"/>
    <cellStyle name="Normalno 2 2 2 2 7 6 3" xfId="14874"/>
    <cellStyle name="Normalno 2 2 2 2 7 7" xfId="19712"/>
    <cellStyle name="Normalno 2 2 2 2 7 8" xfId="10036"/>
    <cellStyle name="Normalno 2 2 2 2 8" xfId="662"/>
    <cellStyle name="Normalno 2 2 2 2 8 2" xfId="1872"/>
    <cellStyle name="Normalno 2 2 2 2 8 2 2" xfId="6710"/>
    <cellStyle name="Normalno 2 2 2 2 8 2 2 2" xfId="26062"/>
    <cellStyle name="Normalno 2 2 2 2 8 2 2 3" xfId="16386"/>
    <cellStyle name="Normalno 2 2 2 2 8 2 3" xfId="21224"/>
    <cellStyle name="Normalno 2 2 2 2 8 2 4" xfId="11548"/>
    <cellStyle name="Normalno 2 2 2 2 8 3" xfId="3082"/>
    <cellStyle name="Normalno 2 2 2 2 8 3 2" xfId="7920"/>
    <cellStyle name="Normalno 2 2 2 2 8 3 2 2" xfId="27272"/>
    <cellStyle name="Normalno 2 2 2 2 8 3 2 3" xfId="17596"/>
    <cellStyle name="Normalno 2 2 2 2 8 3 3" xfId="22434"/>
    <cellStyle name="Normalno 2 2 2 2 8 3 4" xfId="12758"/>
    <cellStyle name="Normalno 2 2 2 2 8 4" xfId="4291"/>
    <cellStyle name="Normalno 2 2 2 2 8 4 2" xfId="9129"/>
    <cellStyle name="Normalno 2 2 2 2 8 4 2 2" xfId="28481"/>
    <cellStyle name="Normalno 2 2 2 2 8 4 2 3" xfId="18805"/>
    <cellStyle name="Normalno 2 2 2 2 8 4 3" xfId="23643"/>
    <cellStyle name="Normalno 2 2 2 2 8 4 4" xfId="13967"/>
    <cellStyle name="Normalno 2 2 2 2 8 5" xfId="5500"/>
    <cellStyle name="Normalno 2 2 2 2 8 5 2" xfId="24852"/>
    <cellStyle name="Normalno 2 2 2 2 8 5 3" xfId="15176"/>
    <cellStyle name="Normalno 2 2 2 2 8 6" xfId="20014"/>
    <cellStyle name="Normalno 2 2 2 2 8 7" xfId="10338"/>
    <cellStyle name="Normalno 2 2 2 2 9" xfId="1268"/>
    <cellStyle name="Normalno 2 2 2 2 9 2" xfId="6106"/>
    <cellStyle name="Normalno 2 2 2 2 9 2 2" xfId="25458"/>
    <cellStyle name="Normalno 2 2 2 2 9 2 3" xfId="15782"/>
    <cellStyle name="Normalno 2 2 2 2 9 3" xfId="20620"/>
    <cellStyle name="Normalno 2 2 2 2 9 4" xfId="10944"/>
    <cellStyle name="Normalno 2 2 2 3" xfId="35"/>
    <cellStyle name="Normalno 2 2 2 3 10" xfId="3700"/>
    <cellStyle name="Normalno 2 2 2 3 10 2" xfId="8538"/>
    <cellStyle name="Normalno 2 2 2 3 10 2 2" xfId="27890"/>
    <cellStyle name="Normalno 2 2 2 3 10 2 3" xfId="18214"/>
    <cellStyle name="Normalno 2 2 2 3 10 3" xfId="23052"/>
    <cellStyle name="Normalno 2 2 2 3 10 4" xfId="13376"/>
    <cellStyle name="Normalno 2 2 2 3 11" xfId="4906"/>
    <cellStyle name="Normalno 2 2 2 3 11 2" xfId="24258"/>
    <cellStyle name="Normalno 2 2 2 3 11 3" xfId="14582"/>
    <cellStyle name="Normalno 2 2 2 3 12" xfId="19420"/>
    <cellStyle name="Normalno 2 2 2 3 13" xfId="9744"/>
    <cellStyle name="Normalno 2 2 2 3 2" xfId="89"/>
    <cellStyle name="Normalno 2 2 2 3 2 10" xfId="9794"/>
    <cellStyle name="Normalno 2 2 2 3 2 2" xfId="200"/>
    <cellStyle name="Normalno 2 2 2 3 2 2 2" xfId="520"/>
    <cellStyle name="Normalno 2 2 2 3 2 2 2 2" xfId="1124"/>
    <cellStyle name="Normalno 2 2 2 3 2 2 2 2 2" xfId="2334"/>
    <cellStyle name="Normalno 2 2 2 3 2 2 2 2 2 2" xfId="7172"/>
    <cellStyle name="Normalno 2 2 2 3 2 2 2 2 2 2 2" xfId="26524"/>
    <cellStyle name="Normalno 2 2 2 3 2 2 2 2 2 2 3" xfId="16848"/>
    <cellStyle name="Normalno 2 2 2 3 2 2 2 2 2 3" xfId="21686"/>
    <cellStyle name="Normalno 2 2 2 3 2 2 2 2 2 4" xfId="12010"/>
    <cellStyle name="Normalno 2 2 2 3 2 2 2 2 3" xfId="3544"/>
    <cellStyle name="Normalno 2 2 2 3 2 2 2 2 3 2" xfId="8382"/>
    <cellStyle name="Normalno 2 2 2 3 2 2 2 2 3 2 2" xfId="27734"/>
    <cellStyle name="Normalno 2 2 2 3 2 2 2 2 3 2 3" xfId="18058"/>
    <cellStyle name="Normalno 2 2 2 3 2 2 2 2 3 3" xfId="22896"/>
    <cellStyle name="Normalno 2 2 2 3 2 2 2 2 3 4" xfId="13220"/>
    <cellStyle name="Normalno 2 2 2 3 2 2 2 2 4" xfId="4753"/>
    <cellStyle name="Normalno 2 2 2 3 2 2 2 2 4 2" xfId="9591"/>
    <cellStyle name="Normalno 2 2 2 3 2 2 2 2 4 2 2" xfId="28943"/>
    <cellStyle name="Normalno 2 2 2 3 2 2 2 2 4 2 3" xfId="19267"/>
    <cellStyle name="Normalno 2 2 2 3 2 2 2 2 4 3" xfId="24105"/>
    <cellStyle name="Normalno 2 2 2 3 2 2 2 2 4 4" xfId="14429"/>
    <cellStyle name="Normalno 2 2 2 3 2 2 2 2 5" xfId="5962"/>
    <cellStyle name="Normalno 2 2 2 3 2 2 2 2 5 2" xfId="25314"/>
    <cellStyle name="Normalno 2 2 2 3 2 2 2 2 5 3" xfId="15638"/>
    <cellStyle name="Normalno 2 2 2 3 2 2 2 2 6" xfId="20476"/>
    <cellStyle name="Normalno 2 2 2 3 2 2 2 2 7" xfId="10800"/>
    <cellStyle name="Normalno 2 2 2 3 2 2 2 3" xfId="1730"/>
    <cellStyle name="Normalno 2 2 2 3 2 2 2 3 2" xfId="6568"/>
    <cellStyle name="Normalno 2 2 2 3 2 2 2 3 2 2" xfId="25920"/>
    <cellStyle name="Normalno 2 2 2 3 2 2 2 3 2 3" xfId="16244"/>
    <cellStyle name="Normalno 2 2 2 3 2 2 2 3 3" xfId="21082"/>
    <cellStyle name="Normalno 2 2 2 3 2 2 2 3 4" xfId="11406"/>
    <cellStyle name="Normalno 2 2 2 3 2 2 2 4" xfId="2940"/>
    <cellStyle name="Normalno 2 2 2 3 2 2 2 4 2" xfId="7778"/>
    <cellStyle name="Normalno 2 2 2 3 2 2 2 4 2 2" xfId="27130"/>
    <cellStyle name="Normalno 2 2 2 3 2 2 2 4 2 3" xfId="17454"/>
    <cellStyle name="Normalno 2 2 2 3 2 2 2 4 3" xfId="22292"/>
    <cellStyle name="Normalno 2 2 2 3 2 2 2 4 4" xfId="12616"/>
    <cellStyle name="Normalno 2 2 2 3 2 2 2 5" xfId="4149"/>
    <cellStyle name="Normalno 2 2 2 3 2 2 2 5 2" xfId="8987"/>
    <cellStyle name="Normalno 2 2 2 3 2 2 2 5 2 2" xfId="28339"/>
    <cellStyle name="Normalno 2 2 2 3 2 2 2 5 2 3" xfId="18663"/>
    <cellStyle name="Normalno 2 2 2 3 2 2 2 5 3" xfId="23501"/>
    <cellStyle name="Normalno 2 2 2 3 2 2 2 5 4" xfId="13825"/>
    <cellStyle name="Normalno 2 2 2 3 2 2 2 6" xfId="5358"/>
    <cellStyle name="Normalno 2 2 2 3 2 2 2 6 2" xfId="24710"/>
    <cellStyle name="Normalno 2 2 2 3 2 2 2 6 3" xfId="15034"/>
    <cellStyle name="Normalno 2 2 2 3 2 2 2 7" xfId="19872"/>
    <cellStyle name="Normalno 2 2 2 3 2 2 2 8" xfId="10196"/>
    <cellStyle name="Normalno 2 2 2 3 2 2 3" xfId="822"/>
    <cellStyle name="Normalno 2 2 2 3 2 2 3 2" xfId="2032"/>
    <cellStyle name="Normalno 2 2 2 3 2 2 3 2 2" xfId="6870"/>
    <cellStyle name="Normalno 2 2 2 3 2 2 3 2 2 2" xfId="26222"/>
    <cellStyle name="Normalno 2 2 2 3 2 2 3 2 2 3" xfId="16546"/>
    <cellStyle name="Normalno 2 2 2 3 2 2 3 2 3" xfId="21384"/>
    <cellStyle name="Normalno 2 2 2 3 2 2 3 2 4" xfId="11708"/>
    <cellStyle name="Normalno 2 2 2 3 2 2 3 3" xfId="3242"/>
    <cellStyle name="Normalno 2 2 2 3 2 2 3 3 2" xfId="8080"/>
    <cellStyle name="Normalno 2 2 2 3 2 2 3 3 2 2" xfId="27432"/>
    <cellStyle name="Normalno 2 2 2 3 2 2 3 3 2 3" xfId="17756"/>
    <cellStyle name="Normalno 2 2 2 3 2 2 3 3 3" xfId="22594"/>
    <cellStyle name="Normalno 2 2 2 3 2 2 3 3 4" xfId="12918"/>
    <cellStyle name="Normalno 2 2 2 3 2 2 3 4" xfId="4451"/>
    <cellStyle name="Normalno 2 2 2 3 2 2 3 4 2" xfId="9289"/>
    <cellStyle name="Normalno 2 2 2 3 2 2 3 4 2 2" xfId="28641"/>
    <cellStyle name="Normalno 2 2 2 3 2 2 3 4 2 3" xfId="18965"/>
    <cellStyle name="Normalno 2 2 2 3 2 2 3 4 3" xfId="23803"/>
    <cellStyle name="Normalno 2 2 2 3 2 2 3 4 4" xfId="14127"/>
    <cellStyle name="Normalno 2 2 2 3 2 2 3 5" xfId="5660"/>
    <cellStyle name="Normalno 2 2 2 3 2 2 3 5 2" xfId="25012"/>
    <cellStyle name="Normalno 2 2 2 3 2 2 3 5 3" xfId="15336"/>
    <cellStyle name="Normalno 2 2 2 3 2 2 3 6" xfId="20174"/>
    <cellStyle name="Normalno 2 2 2 3 2 2 3 7" xfId="10498"/>
    <cellStyle name="Normalno 2 2 2 3 2 2 4" xfId="1428"/>
    <cellStyle name="Normalno 2 2 2 3 2 2 4 2" xfId="6266"/>
    <cellStyle name="Normalno 2 2 2 3 2 2 4 2 2" xfId="25618"/>
    <cellStyle name="Normalno 2 2 2 3 2 2 4 2 3" xfId="15942"/>
    <cellStyle name="Normalno 2 2 2 3 2 2 4 3" xfId="20780"/>
    <cellStyle name="Normalno 2 2 2 3 2 2 4 4" xfId="11104"/>
    <cellStyle name="Normalno 2 2 2 3 2 2 5" xfId="2638"/>
    <cellStyle name="Normalno 2 2 2 3 2 2 5 2" xfId="7476"/>
    <cellStyle name="Normalno 2 2 2 3 2 2 5 2 2" xfId="26828"/>
    <cellStyle name="Normalno 2 2 2 3 2 2 5 2 3" xfId="17152"/>
    <cellStyle name="Normalno 2 2 2 3 2 2 5 3" xfId="21990"/>
    <cellStyle name="Normalno 2 2 2 3 2 2 5 4" xfId="12314"/>
    <cellStyle name="Normalno 2 2 2 3 2 2 6" xfId="3848"/>
    <cellStyle name="Normalno 2 2 2 3 2 2 6 2" xfId="8686"/>
    <cellStyle name="Normalno 2 2 2 3 2 2 6 2 2" xfId="28038"/>
    <cellStyle name="Normalno 2 2 2 3 2 2 6 2 3" xfId="18362"/>
    <cellStyle name="Normalno 2 2 2 3 2 2 6 3" xfId="23200"/>
    <cellStyle name="Normalno 2 2 2 3 2 2 6 4" xfId="13524"/>
    <cellStyle name="Normalno 2 2 2 3 2 2 7" xfId="5056"/>
    <cellStyle name="Normalno 2 2 2 3 2 2 7 2" xfId="24408"/>
    <cellStyle name="Normalno 2 2 2 3 2 2 7 3" xfId="14732"/>
    <cellStyle name="Normalno 2 2 2 3 2 2 8" xfId="19570"/>
    <cellStyle name="Normalno 2 2 2 3 2 2 9" xfId="9894"/>
    <cellStyle name="Normalno 2 2 2 3 2 3" xfId="420"/>
    <cellStyle name="Normalno 2 2 2 3 2 3 2" xfId="1024"/>
    <cellStyle name="Normalno 2 2 2 3 2 3 2 2" xfId="2234"/>
    <cellStyle name="Normalno 2 2 2 3 2 3 2 2 2" xfId="7072"/>
    <cellStyle name="Normalno 2 2 2 3 2 3 2 2 2 2" xfId="26424"/>
    <cellStyle name="Normalno 2 2 2 3 2 3 2 2 2 3" xfId="16748"/>
    <cellStyle name="Normalno 2 2 2 3 2 3 2 2 3" xfId="21586"/>
    <cellStyle name="Normalno 2 2 2 3 2 3 2 2 4" xfId="11910"/>
    <cellStyle name="Normalno 2 2 2 3 2 3 2 3" xfId="3444"/>
    <cellStyle name="Normalno 2 2 2 3 2 3 2 3 2" xfId="8282"/>
    <cellStyle name="Normalno 2 2 2 3 2 3 2 3 2 2" xfId="27634"/>
    <cellStyle name="Normalno 2 2 2 3 2 3 2 3 2 3" xfId="17958"/>
    <cellStyle name="Normalno 2 2 2 3 2 3 2 3 3" xfId="22796"/>
    <cellStyle name="Normalno 2 2 2 3 2 3 2 3 4" xfId="13120"/>
    <cellStyle name="Normalno 2 2 2 3 2 3 2 4" xfId="4653"/>
    <cellStyle name="Normalno 2 2 2 3 2 3 2 4 2" xfId="9491"/>
    <cellStyle name="Normalno 2 2 2 3 2 3 2 4 2 2" xfId="28843"/>
    <cellStyle name="Normalno 2 2 2 3 2 3 2 4 2 3" xfId="19167"/>
    <cellStyle name="Normalno 2 2 2 3 2 3 2 4 3" xfId="24005"/>
    <cellStyle name="Normalno 2 2 2 3 2 3 2 4 4" xfId="14329"/>
    <cellStyle name="Normalno 2 2 2 3 2 3 2 5" xfId="5862"/>
    <cellStyle name="Normalno 2 2 2 3 2 3 2 5 2" xfId="25214"/>
    <cellStyle name="Normalno 2 2 2 3 2 3 2 5 3" xfId="15538"/>
    <cellStyle name="Normalno 2 2 2 3 2 3 2 6" xfId="20376"/>
    <cellStyle name="Normalno 2 2 2 3 2 3 2 7" xfId="10700"/>
    <cellStyle name="Normalno 2 2 2 3 2 3 3" xfId="1630"/>
    <cellStyle name="Normalno 2 2 2 3 2 3 3 2" xfId="6468"/>
    <cellStyle name="Normalno 2 2 2 3 2 3 3 2 2" xfId="25820"/>
    <cellStyle name="Normalno 2 2 2 3 2 3 3 2 3" xfId="16144"/>
    <cellStyle name="Normalno 2 2 2 3 2 3 3 3" xfId="20982"/>
    <cellStyle name="Normalno 2 2 2 3 2 3 3 4" xfId="11306"/>
    <cellStyle name="Normalno 2 2 2 3 2 3 4" xfId="2840"/>
    <cellStyle name="Normalno 2 2 2 3 2 3 4 2" xfId="7678"/>
    <cellStyle name="Normalno 2 2 2 3 2 3 4 2 2" xfId="27030"/>
    <cellStyle name="Normalno 2 2 2 3 2 3 4 2 3" xfId="17354"/>
    <cellStyle name="Normalno 2 2 2 3 2 3 4 3" xfId="22192"/>
    <cellStyle name="Normalno 2 2 2 3 2 3 4 4" xfId="12516"/>
    <cellStyle name="Normalno 2 2 2 3 2 3 5" xfId="4049"/>
    <cellStyle name="Normalno 2 2 2 3 2 3 5 2" xfId="8887"/>
    <cellStyle name="Normalno 2 2 2 3 2 3 5 2 2" xfId="28239"/>
    <cellStyle name="Normalno 2 2 2 3 2 3 5 2 3" xfId="18563"/>
    <cellStyle name="Normalno 2 2 2 3 2 3 5 3" xfId="23401"/>
    <cellStyle name="Normalno 2 2 2 3 2 3 5 4" xfId="13725"/>
    <cellStyle name="Normalno 2 2 2 3 2 3 6" xfId="5258"/>
    <cellStyle name="Normalno 2 2 2 3 2 3 6 2" xfId="24610"/>
    <cellStyle name="Normalno 2 2 2 3 2 3 6 3" xfId="14934"/>
    <cellStyle name="Normalno 2 2 2 3 2 3 7" xfId="19772"/>
    <cellStyle name="Normalno 2 2 2 3 2 3 8" xfId="10096"/>
    <cellStyle name="Normalno 2 2 2 3 2 4" xfId="722"/>
    <cellStyle name="Normalno 2 2 2 3 2 4 2" xfId="1932"/>
    <cellStyle name="Normalno 2 2 2 3 2 4 2 2" xfId="6770"/>
    <cellStyle name="Normalno 2 2 2 3 2 4 2 2 2" xfId="26122"/>
    <cellStyle name="Normalno 2 2 2 3 2 4 2 2 3" xfId="16446"/>
    <cellStyle name="Normalno 2 2 2 3 2 4 2 3" xfId="21284"/>
    <cellStyle name="Normalno 2 2 2 3 2 4 2 4" xfId="11608"/>
    <cellStyle name="Normalno 2 2 2 3 2 4 3" xfId="3142"/>
    <cellStyle name="Normalno 2 2 2 3 2 4 3 2" xfId="7980"/>
    <cellStyle name="Normalno 2 2 2 3 2 4 3 2 2" xfId="27332"/>
    <cellStyle name="Normalno 2 2 2 3 2 4 3 2 3" xfId="17656"/>
    <cellStyle name="Normalno 2 2 2 3 2 4 3 3" xfId="22494"/>
    <cellStyle name="Normalno 2 2 2 3 2 4 3 4" xfId="12818"/>
    <cellStyle name="Normalno 2 2 2 3 2 4 4" xfId="4351"/>
    <cellStyle name="Normalno 2 2 2 3 2 4 4 2" xfId="9189"/>
    <cellStyle name="Normalno 2 2 2 3 2 4 4 2 2" xfId="28541"/>
    <cellStyle name="Normalno 2 2 2 3 2 4 4 2 3" xfId="18865"/>
    <cellStyle name="Normalno 2 2 2 3 2 4 4 3" xfId="23703"/>
    <cellStyle name="Normalno 2 2 2 3 2 4 4 4" xfId="14027"/>
    <cellStyle name="Normalno 2 2 2 3 2 4 5" xfId="5560"/>
    <cellStyle name="Normalno 2 2 2 3 2 4 5 2" xfId="24912"/>
    <cellStyle name="Normalno 2 2 2 3 2 4 5 3" xfId="15236"/>
    <cellStyle name="Normalno 2 2 2 3 2 4 6" xfId="20074"/>
    <cellStyle name="Normalno 2 2 2 3 2 4 7" xfId="10398"/>
    <cellStyle name="Normalno 2 2 2 3 2 5" xfId="1328"/>
    <cellStyle name="Normalno 2 2 2 3 2 5 2" xfId="6166"/>
    <cellStyle name="Normalno 2 2 2 3 2 5 2 2" xfId="25518"/>
    <cellStyle name="Normalno 2 2 2 3 2 5 2 3" xfId="15842"/>
    <cellStyle name="Normalno 2 2 2 3 2 5 3" xfId="20680"/>
    <cellStyle name="Normalno 2 2 2 3 2 5 4" xfId="11004"/>
    <cellStyle name="Normalno 2 2 2 3 2 6" xfId="2538"/>
    <cellStyle name="Normalno 2 2 2 3 2 6 2" xfId="7376"/>
    <cellStyle name="Normalno 2 2 2 3 2 6 2 2" xfId="26728"/>
    <cellStyle name="Normalno 2 2 2 3 2 6 2 3" xfId="17052"/>
    <cellStyle name="Normalno 2 2 2 3 2 6 3" xfId="21890"/>
    <cellStyle name="Normalno 2 2 2 3 2 6 4" xfId="12214"/>
    <cellStyle name="Normalno 2 2 2 3 2 7" xfId="3748"/>
    <cellStyle name="Normalno 2 2 2 3 2 7 2" xfId="8586"/>
    <cellStyle name="Normalno 2 2 2 3 2 7 2 2" xfId="27938"/>
    <cellStyle name="Normalno 2 2 2 3 2 7 2 3" xfId="18262"/>
    <cellStyle name="Normalno 2 2 2 3 2 7 3" xfId="23100"/>
    <cellStyle name="Normalno 2 2 2 3 2 7 4" xfId="13424"/>
    <cellStyle name="Normalno 2 2 2 3 2 8" xfId="4956"/>
    <cellStyle name="Normalno 2 2 2 3 2 8 2" xfId="24308"/>
    <cellStyle name="Normalno 2 2 2 3 2 8 3" xfId="14632"/>
    <cellStyle name="Normalno 2 2 2 3 2 9" xfId="19470"/>
    <cellStyle name="Normalno 2 2 2 3 3" xfId="150"/>
    <cellStyle name="Normalno 2 2 2 3 3 2" xfId="470"/>
    <cellStyle name="Normalno 2 2 2 3 3 2 2" xfId="1074"/>
    <cellStyle name="Normalno 2 2 2 3 3 2 2 2" xfId="2284"/>
    <cellStyle name="Normalno 2 2 2 3 3 2 2 2 2" xfId="7122"/>
    <cellStyle name="Normalno 2 2 2 3 3 2 2 2 2 2" xfId="26474"/>
    <cellStyle name="Normalno 2 2 2 3 3 2 2 2 2 3" xfId="16798"/>
    <cellStyle name="Normalno 2 2 2 3 3 2 2 2 3" xfId="21636"/>
    <cellStyle name="Normalno 2 2 2 3 3 2 2 2 4" xfId="11960"/>
    <cellStyle name="Normalno 2 2 2 3 3 2 2 3" xfId="3494"/>
    <cellStyle name="Normalno 2 2 2 3 3 2 2 3 2" xfId="8332"/>
    <cellStyle name="Normalno 2 2 2 3 3 2 2 3 2 2" xfId="27684"/>
    <cellStyle name="Normalno 2 2 2 3 3 2 2 3 2 3" xfId="18008"/>
    <cellStyle name="Normalno 2 2 2 3 3 2 2 3 3" xfId="22846"/>
    <cellStyle name="Normalno 2 2 2 3 3 2 2 3 4" xfId="13170"/>
    <cellStyle name="Normalno 2 2 2 3 3 2 2 4" xfId="4703"/>
    <cellStyle name="Normalno 2 2 2 3 3 2 2 4 2" xfId="9541"/>
    <cellStyle name="Normalno 2 2 2 3 3 2 2 4 2 2" xfId="28893"/>
    <cellStyle name="Normalno 2 2 2 3 3 2 2 4 2 3" xfId="19217"/>
    <cellStyle name="Normalno 2 2 2 3 3 2 2 4 3" xfId="24055"/>
    <cellStyle name="Normalno 2 2 2 3 3 2 2 4 4" xfId="14379"/>
    <cellStyle name="Normalno 2 2 2 3 3 2 2 5" xfId="5912"/>
    <cellStyle name="Normalno 2 2 2 3 3 2 2 5 2" xfId="25264"/>
    <cellStyle name="Normalno 2 2 2 3 3 2 2 5 3" xfId="15588"/>
    <cellStyle name="Normalno 2 2 2 3 3 2 2 6" xfId="20426"/>
    <cellStyle name="Normalno 2 2 2 3 3 2 2 7" xfId="10750"/>
    <cellStyle name="Normalno 2 2 2 3 3 2 3" xfId="1680"/>
    <cellStyle name="Normalno 2 2 2 3 3 2 3 2" xfId="6518"/>
    <cellStyle name="Normalno 2 2 2 3 3 2 3 2 2" xfId="25870"/>
    <cellStyle name="Normalno 2 2 2 3 3 2 3 2 3" xfId="16194"/>
    <cellStyle name="Normalno 2 2 2 3 3 2 3 3" xfId="21032"/>
    <cellStyle name="Normalno 2 2 2 3 3 2 3 4" xfId="11356"/>
    <cellStyle name="Normalno 2 2 2 3 3 2 4" xfId="2890"/>
    <cellStyle name="Normalno 2 2 2 3 3 2 4 2" xfId="7728"/>
    <cellStyle name="Normalno 2 2 2 3 3 2 4 2 2" xfId="27080"/>
    <cellStyle name="Normalno 2 2 2 3 3 2 4 2 3" xfId="17404"/>
    <cellStyle name="Normalno 2 2 2 3 3 2 4 3" xfId="22242"/>
    <cellStyle name="Normalno 2 2 2 3 3 2 4 4" xfId="12566"/>
    <cellStyle name="Normalno 2 2 2 3 3 2 5" xfId="4099"/>
    <cellStyle name="Normalno 2 2 2 3 3 2 5 2" xfId="8937"/>
    <cellStyle name="Normalno 2 2 2 3 3 2 5 2 2" xfId="28289"/>
    <cellStyle name="Normalno 2 2 2 3 3 2 5 2 3" xfId="18613"/>
    <cellStyle name="Normalno 2 2 2 3 3 2 5 3" xfId="23451"/>
    <cellStyle name="Normalno 2 2 2 3 3 2 5 4" xfId="13775"/>
    <cellStyle name="Normalno 2 2 2 3 3 2 6" xfId="5308"/>
    <cellStyle name="Normalno 2 2 2 3 3 2 6 2" xfId="24660"/>
    <cellStyle name="Normalno 2 2 2 3 3 2 6 3" xfId="14984"/>
    <cellStyle name="Normalno 2 2 2 3 3 2 7" xfId="19822"/>
    <cellStyle name="Normalno 2 2 2 3 3 2 8" xfId="10146"/>
    <cellStyle name="Normalno 2 2 2 3 3 3" xfId="772"/>
    <cellStyle name="Normalno 2 2 2 3 3 3 2" xfId="1982"/>
    <cellStyle name="Normalno 2 2 2 3 3 3 2 2" xfId="6820"/>
    <cellStyle name="Normalno 2 2 2 3 3 3 2 2 2" xfId="26172"/>
    <cellStyle name="Normalno 2 2 2 3 3 3 2 2 3" xfId="16496"/>
    <cellStyle name="Normalno 2 2 2 3 3 3 2 3" xfId="21334"/>
    <cellStyle name="Normalno 2 2 2 3 3 3 2 4" xfId="11658"/>
    <cellStyle name="Normalno 2 2 2 3 3 3 3" xfId="3192"/>
    <cellStyle name="Normalno 2 2 2 3 3 3 3 2" xfId="8030"/>
    <cellStyle name="Normalno 2 2 2 3 3 3 3 2 2" xfId="27382"/>
    <cellStyle name="Normalno 2 2 2 3 3 3 3 2 3" xfId="17706"/>
    <cellStyle name="Normalno 2 2 2 3 3 3 3 3" xfId="22544"/>
    <cellStyle name="Normalno 2 2 2 3 3 3 3 4" xfId="12868"/>
    <cellStyle name="Normalno 2 2 2 3 3 3 4" xfId="4401"/>
    <cellStyle name="Normalno 2 2 2 3 3 3 4 2" xfId="9239"/>
    <cellStyle name="Normalno 2 2 2 3 3 3 4 2 2" xfId="28591"/>
    <cellStyle name="Normalno 2 2 2 3 3 3 4 2 3" xfId="18915"/>
    <cellStyle name="Normalno 2 2 2 3 3 3 4 3" xfId="23753"/>
    <cellStyle name="Normalno 2 2 2 3 3 3 4 4" xfId="14077"/>
    <cellStyle name="Normalno 2 2 2 3 3 3 5" xfId="5610"/>
    <cellStyle name="Normalno 2 2 2 3 3 3 5 2" xfId="24962"/>
    <cellStyle name="Normalno 2 2 2 3 3 3 5 3" xfId="15286"/>
    <cellStyle name="Normalno 2 2 2 3 3 3 6" xfId="20124"/>
    <cellStyle name="Normalno 2 2 2 3 3 3 7" xfId="10448"/>
    <cellStyle name="Normalno 2 2 2 3 3 4" xfId="1378"/>
    <cellStyle name="Normalno 2 2 2 3 3 4 2" xfId="6216"/>
    <cellStyle name="Normalno 2 2 2 3 3 4 2 2" xfId="25568"/>
    <cellStyle name="Normalno 2 2 2 3 3 4 2 3" xfId="15892"/>
    <cellStyle name="Normalno 2 2 2 3 3 4 3" xfId="20730"/>
    <cellStyle name="Normalno 2 2 2 3 3 4 4" xfId="11054"/>
    <cellStyle name="Normalno 2 2 2 3 3 5" xfId="2588"/>
    <cellStyle name="Normalno 2 2 2 3 3 5 2" xfId="7426"/>
    <cellStyle name="Normalno 2 2 2 3 3 5 2 2" xfId="26778"/>
    <cellStyle name="Normalno 2 2 2 3 3 5 2 3" xfId="17102"/>
    <cellStyle name="Normalno 2 2 2 3 3 5 3" xfId="21940"/>
    <cellStyle name="Normalno 2 2 2 3 3 5 4" xfId="12264"/>
    <cellStyle name="Normalno 2 2 2 3 3 6" xfId="3798"/>
    <cellStyle name="Normalno 2 2 2 3 3 6 2" xfId="8636"/>
    <cellStyle name="Normalno 2 2 2 3 3 6 2 2" xfId="27988"/>
    <cellStyle name="Normalno 2 2 2 3 3 6 2 3" xfId="18312"/>
    <cellStyle name="Normalno 2 2 2 3 3 6 3" xfId="23150"/>
    <cellStyle name="Normalno 2 2 2 3 3 6 4" xfId="13474"/>
    <cellStyle name="Normalno 2 2 2 3 3 7" xfId="5006"/>
    <cellStyle name="Normalno 2 2 2 3 3 7 2" xfId="24358"/>
    <cellStyle name="Normalno 2 2 2 3 3 7 3" xfId="14682"/>
    <cellStyle name="Normalno 2 2 2 3 3 8" xfId="19520"/>
    <cellStyle name="Normalno 2 2 2 3 3 9" xfId="9844"/>
    <cellStyle name="Normalno 2 2 2 3 4" xfId="266"/>
    <cellStyle name="Normalno 2 2 2 3 4 2" xfId="570"/>
    <cellStyle name="Normalno 2 2 2 3 4 2 2" xfId="1174"/>
    <cellStyle name="Normalno 2 2 2 3 4 2 2 2" xfId="2384"/>
    <cellStyle name="Normalno 2 2 2 3 4 2 2 2 2" xfId="7222"/>
    <cellStyle name="Normalno 2 2 2 3 4 2 2 2 2 2" xfId="26574"/>
    <cellStyle name="Normalno 2 2 2 3 4 2 2 2 2 3" xfId="16898"/>
    <cellStyle name="Normalno 2 2 2 3 4 2 2 2 3" xfId="21736"/>
    <cellStyle name="Normalno 2 2 2 3 4 2 2 2 4" xfId="12060"/>
    <cellStyle name="Normalno 2 2 2 3 4 2 2 3" xfId="3594"/>
    <cellStyle name="Normalno 2 2 2 3 4 2 2 3 2" xfId="8432"/>
    <cellStyle name="Normalno 2 2 2 3 4 2 2 3 2 2" xfId="27784"/>
    <cellStyle name="Normalno 2 2 2 3 4 2 2 3 2 3" xfId="18108"/>
    <cellStyle name="Normalno 2 2 2 3 4 2 2 3 3" xfId="22946"/>
    <cellStyle name="Normalno 2 2 2 3 4 2 2 3 4" xfId="13270"/>
    <cellStyle name="Normalno 2 2 2 3 4 2 2 4" xfId="4803"/>
    <cellStyle name="Normalno 2 2 2 3 4 2 2 4 2" xfId="9641"/>
    <cellStyle name="Normalno 2 2 2 3 4 2 2 4 2 2" xfId="28993"/>
    <cellStyle name="Normalno 2 2 2 3 4 2 2 4 2 3" xfId="19317"/>
    <cellStyle name="Normalno 2 2 2 3 4 2 2 4 3" xfId="24155"/>
    <cellStyle name="Normalno 2 2 2 3 4 2 2 4 4" xfId="14479"/>
    <cellStyle name="Normalno 2 2 2 3 4 2 2 5" xfId="6012"/>
    <cellStyle name="Normalno 2 2 2 3 4 2 2 5 2" xfId="25364"/>
    <cellStyle name="Normalno 2 2 2 3 4 2 2 5 3" xfId="15688"/>
    <cellStyle name="Normalno 2 2 2 3 4 2 2 6" xfId="20526"/>
    <cellStyle name="Normalno 2 2 2 3 4 2 2 7" xfId="10850"/>
    <cellStyle name="Normalno 2 2 2 3 4 2 3" xfId="1780"/>
    <cellStyle name="Normalno 2 2 2 3 4 2 3 2" xfId="6618"/>
    <cellStyle name="Normalno 2 2 2 3 4 2 3 2 2" xfId="25970"/>
    <cellStyle name="Normalno 2 2 2 3 4 2 3 2 3" xfId="16294"/>
    <cellStyle name="Normalno 2 2 2 3 4 2 3 3" xfId="21132"/>
    <cellStyle name="Normalno 2 2 2 3 4 2 3 4" xfId="11456"/>
    <cellStyle name="Normalno 2 2 2 3 4 2 4" xfId="2990"/>
    <cellStyle name="Normalno 2 2 2 3 4 2 4 2" xfId="7828"/>
    <cellStyle name="Normalno 2 2 2 3 4 2 4 2 2" xfId="27180"/>
    <cellStyle name="Normalno 2 2 2 3 4 2 4 2 3" xfId="17504"/>
    <cellStyle name="Normalno 2 2 2 3 4 2 4 3" xfId="22342"/>
    <cellStyle name="Normalno 2 2 2 3 4 2 4 4" xfId="12666"/>
    <cellStyle name="Normalno 2 2 2 3 4 2 5" xfId="4199"/>
    <cellStyle name="Normalno 2 2 2 3 4 2 5 2" xfId="9037"/>
    <cellStyle name="Normalno 2 2 2 3 4 2 5 2 2" xfId="28389"/>
    <cellStyle name="Normalno 2 2 2 3 4 2 5 2 3" xfId="18713"/>
    <cellStyle name="Normalno 2 2 2 3 4 2 5 3" xfId="23551"/>
    <cellStyle name="Normalno 2 2 2 3 4 2 5 4" xfId="13875"/>
    <cellStyle name="Normalno 2 2 2 3 4 2 6" xfId="5408"/>
    <cellStyle name="Normalno 2 2 2 3 4 2 6 2" xfId="24760"/>
    <cellStyle name="Normalno 2 2 2 3 4 2 6 3" xfId="15084"/>
    <cellStyle name="Normalno 2 2 2 3 4 2 7" xfId="19922"/>
    <cellStyle name="Normalno 2 2 2 3 4 2 8" xfId="10246"/>
    <cellStyle name="Normalno 2 2 2 3 4 3" xfId="872"/>
    <cellStyle name="Normalno 2 2 2 3 4 3 2" xfId="2082"/>
    <cellStyle name="Normalno 2 2 2 3 4 3 2 2" xfId="6920"/>
    <cellStyle name="Normalno 2 2 2 3 4 3 2 2 2" xfId="26272"/>
    <cellStyle name="Normalno 2 2 2 3 4 3 2 2 3" xfId="16596"/>
    <cellStyle name="Normalno 2 2 2 3 4 3 2 3" xfId="21434"/>
    <cellStyle name="Normalno 2 2 2 3 4 3 2 4" xfId="11758"/>
    <cellStyle name="Normalno 2 2 2 3 4 3 3" xfId="3292"/>
    <cellStyle name="Normalno 2 2 2 3 4 3 3 2" xfId="8130"/>
    <cellStyle name="Normalno 2 2 2 3 4 3 3 2 2" xfId="27482"/>
    <cellStyle name="Normalno 2 2 2 3 4 3 3 2 3" xfId="17806"/>
    <cellStyle name="Normalno 2 2 2 3 4 3 3 3" xfId="22644"/>
    <cellStyle name="Normalno 2 2 2 3 4 3 3 4" xfId="12968"/>
    <cellStyle name="Normalno 2 2 2 3 4 3 4" xfId="4501"/>
    <cellStyle name="Normalno 2 2 2 3 4 3 4 2" xfId="9339"/>
    <cellStyle name="Normalno 2 2 2 3 4 3 4 2 2" xfId="28691"/>
    <cellStyle name="Normalno 2 2 2 3 4 3 4 2 3" xfId="19015"/>
    <cellStyle name="Normalno 2 2 2 3 4 3 4 3" xfId="23853"/>
    <cellStyle name="Normalno 2 2 2 3 4 3 4 4" xfId="14177"/>
    <cellStyle name="Normalno 2 2 2 3 4 3 5" xfId="5710"/>
    <cellStyle name="Normalno 2 2 2 3 4 3 5 2" xfId="25062"/>
    <cellStyle name="Normalno 2 2 2 3 4 3 5 3" xfId="15386"/>
    <cellStyle name="Normalno 2 2 2 3 4 3 6" xfId="20224"/>
    <cellStyle name="Normalno 2 2 2 3 4 3 7" xfId="10548"/>
    <cellStyle name="Normalno 2 2 2 3 4 4" xfId="1478"/>
    <cellStyle name="Normalno 2 2 2 3 4 4 2" xfId="6316"/>
    <cellStyle name="Normalno 2 2 2 3 4 4 2 2" xfId="25668"/>
    <cellStyle name="Normalno 2 2 2 3 4 4 2 3" xfId="15992"/>
    <cellStyle name="Normalno 2 2 2 3 4 4 3" xfId="20830"/>
    <cellStyle name="Normalno 2 2 2 3 4 4 4" xfId="11154"/>
    <cellStyle name="Normalno 2 2 2 3 4 5" xfId="2688"/>
    <cellStyle name="Normalno 2 2 2 3 4 5 2" xfId="7526"/>
    <cellStyle name="Normalno 2 2 2 3 4 5 2 2" xfId="26878"/>
    <cellStyle name="Normalno 2 2 2 3 4 5 2 3" xfId="17202"/>
    <cellStyle name="Normalno 2 2 2 3 4 5 3" xfId="22040"/>
    <cellStyle name="Normalno 2 2 2 3 4 5 4" xfId="12364"/>
    <cellStyle name="Normalno 2 2 2 3 4 6" xfId="3898"/>
    <cellStyle name="Normalno 2 2 2 3 4 6 2" xfId="8736"/>
    <cellStyle name="Normalno 2 2 2 3 4 6 2 2" xfId="28088"/>
    <cellStyle name="Normalno 2 2 2 3 4 6 2 3" xfId="18412"/>
    <cellStyle name="Normalno 2 2 2 3 4 6 3" xfId="23250"/>
    <cellStyle name="Normalno 2 2 2 3 4 6 4" xfId="13574"/>
    <cellStyle name="Normalno 2 2 2 3 4 7" xfId="5106"/>
    <cellStyle name="Normalno 2 2 2 3 4 7 2" xfId="24458"/>
    <cellStyle name="Normalno 2 2 2 3 4 7 3" xfId="14782"/>
    <cellStyle name="Normalno 2 2 2 3 4 8" xfId="19620"/>
    <cellStyle name="Normalno 2 2 2 3 4 9" xfId="9944"/>
    <cellStyle name="Normalno 2 2 2 3 5" xfId="319"/>
    <cellStyle name="Normalno 2 2 2 3 5 2" xfId="622"/>
    <cellStyle name="Normalno 2 2 2 3 5 2 2" xfId="1226"/>
    <cellStyle name="Normalno 2 2 2 3 5 2 2 2" xfId="2436"/>
    <cellStyle name="Normalno 2 2 2 3 5 2 2 2 2" xfId="7274"/>
    <cellStyle name="Normalno 2 2 2 3 5 2 2 2 2 2" xfId="26626"/>
    <cellStyle name="Normalno 2 2 2 3 5 2 2 2 2 3" xfId="16950"/>
    <cellStyle name="Normalno 2 2 2 3 5 2 2 2 3" xfId="21788"/>
    <cellStyle name="Normalno 2 2 2 3 5 2 2 2 4" xfId="12112"/>
    <cellStyle name="Normalno 2 2 2 3 5 2 2 3" xfId="3646"/>
    <cellStyle name="Normalno 2 2 2 3 5 2 2 3 2" xfId="8484"/>
    <cellStyle name="Normalno 2 2 2 3 5 2 2 3 2 2" xfId="27836"/>
    <cellStyle name="Normalno 2 2 2 3 5 2 2 3 2 3" xfId="18160"/>
    <cellStyle name="Normalno 2 2 2 3 5 2 2 3 3" xfId="22998"/>
    <cellStyle name="Normalno 2 2 2 3 5 2 2 3 4" xfId="13322"/>
    <cellStyle name="Normalno 2 2 2 3 5 2 2 4" xfId="4855"/>
    <cellStyle name="Normalno 2 2 2 3 5 2 2 4 2" xfId="9693"/>
    <cellStyle name="Normalno 2 2 2 3 5 2 2 4 2 2" xfId="29045"/>
    <cellStyle name="Normalno 2 2 2 3 5 2 2 4 2 3" xfId="19369"/>
    <cellStyle name="Normalno 2 2 2 3 5 2 2 4 3" xfId="24207"/>
    <cellStyle name="Normalno 2 2 2 3 5 2 2 4 4" xfId="14531"/>
    <cellStyle name="Normalno 2 2 2 3 5 2 2 5" xfId="6064"/>
    <cellStyle name="Normalno 2 2 2 3 5 2 2 5 2" xfId="25416"/>
    <cellStyle name="Normalno 2 2 2 3 5 2 2 5 3" xfId="15740"/>
    <cellStyle name="Normalno 2 2 2 3 5 2 2 6" xfId="20578"/>
    <cellStyle name="Normalno 2 2 2 3 5 2 2 7" xfId="10902"/>
    <cellStyle name="Normalno 2 2 2 3 5 2 3" xfId="1832"/>
    <cellStyle name="Normalno 2 2 2 3 5 2 3 2" xfId="6670"/>
    <cellStyle name="Normalno 2 2 2 3 5 2 3 2 2" xfId="26022"/>
    <cellStyle name="Normalno 2 2 2 3 5 2 3 2 3" xfId="16346"/>
    <cellStyle name="Normalno 2 2 2 3 5 2 3 3" xfId="21184"/>
    <cellStyle name="Normalno 2 2 2 3 5 2 3 4" xfId="11508"/>
    <cellStyle name="Normalno 2 2 2 3 5 2 4" xfId="3042"/>
    <cellStyle name="Normalno 2 2 2 3 5 2 4 2" xfId="7880"/>
    <cellStyle name="Normalno 2 2 2 3 5 2 4 2 2" xfId="27232"/>
    <cellStyle name="Normalno 2 2 2 3 5 2 4 2 3" xfId="17556"/>
    <cellStyle name="Normalno 2 2 2 3 5 2 4 3" xfId="22394"/>
    <cellStyle name="Normalno 2 2 2 3 5 2 4 4" xfId="12718"/>
    <cellStyle name="Normalno 2 2 2 3 5 2 5" xfId="4251"/>
    <cellStyle name="Normalno 2 2 2 3 5 2 5 2" xfId="9089"/>
    <cellStyle name="Normalno 2 2 2 3 5 2 5 2 2" xfId="28441"/>
    <cellStyle name="Normalno 2 2 2 3 5 2 5 2 3" xfId="18765"/>
    <cellStyle name="Normalno 2 2 2 3 5 2 5 3" xfId="23603"/>
    <cellStyle name="Normalno 2 2 2 3 5 2 5 4" xfId="13927"/>
    <cellStyle name="Normalno 2 2 2 3 5 2 6" xfId="5460"/>
    <cellStyle name="Normalno 2 2 2 3 5 2 6 2" xfId="24812"/>
    <cellStyle name="Normalno 2 2 2 3 5 2 6 3" xfId="15136"/>
    <cellStyle name="Normalno 2 2 2 3 5 2 7" xfId="19974"/>
    <cellStyle name="Normalno 2 2 2 3 5 2 8" xfId="10298"/>
    <cellStyle name="Normalno 2 2 2 3 5 3" xfId="924"/>
    <cellStyle name="Normalno 2 2 2 3 5 3 2" xfId="2134"/>
    <cellStyle name="Normalno 2 2 2 3 5 3 2 2" xfId="6972"/>
    <cellStyle name="Normalno 2 2 2 3 5 3 2 2 2" xfId="26324"/>
    <cellStyle name="Normalno 2 2 2 3 5 3 2 2 3" xfId="16648"/>
    <cellStyle name="Normalno 2 2 2 3 5 3 2 3" xfId="21486"/>
    <cellStyle name="Normalno 2 2 2 3 5 3 2 4" xfId="11810"/>
    <cellStyle name="Normalno 2 2 2 3 5 3 3" xfId="3344"/>
    <cellStyle name="Normalno 2 2 2 3 5 3 3 2" xfId="8182"/>
    <cellStyle name="Normalno 2 2 2 3 5 3 3 2 2" xfId="27534"/>
    <cellStyle name="Normalno 2 2 2 3 5 3 3 2 3" xfId="17858"/>
    <cellStyle name="Normalno 2 2 2 3 5 3 3 3" xfId="22696"/>
    <cellStyle name="Normalno 2 2 2 3 5 3 3 4" xfId="13020"/>
    <cellStyle name="Normalno 2 2 2 3 5 3 4" xfId="4553"/>
    <cellStyle name="Normalno 2 2 2 3 5 3 4 2" xfId="9391"/>
    <cellStyle name="Normalno 2 2 2 3 5 3 4 2 2" xfId="28743"/>
    <cellStyle name="Normalno 2 2 2 3 5 3 4 2 3" xfId="19067"/>
    <cellStyle name="Normalno 2 2 2 3 5 3 4 3" xfId="23905"/>
    <cellStyle name="Normalno 2 2 2 3 5 3 4 4" xfId="14229"/>
    <cellStyle name="Normalno 2 2 2 3 5 3 5" xfId="5762"/>
    <cellStyle name="Normalno 2 2 2 3 5 3 5 2" xfId="25114"/>
    <cellStyle name="Normalno 2 2 2 3 5 3 5 3" xfId="15438"/>
    <cellStyle name="Normalno 2 2 2 3 5 3 6" xfId="20276"/>
    <cellStyle name="Normalno 2 2 2 3 5 3 7" xfId="10600"/>
    <cellStyle name="Normalno 2 2 2 3 5 4" xfId="1530"/>
    <cellStyle name="Normalno 2 2 2 3 5 4 2" xfId="6368"/>
    <cellStyle name="Normalno 2 2 2 3 5 4 2 2" xfId="25720"/>
    <cellStyle name="Normalno 2 2 2 3 5 4 2 3" xfId="16044"/>
    <cellStyle name="Normalno 2 2 2 3 5 4 3" xfId="20882"/>
    <cellStyle name="Normalno 2 2 2 3 5 4 4" xfId="11206"/>
    <cellStyle name="Normalno 2 2 2 3 5 5" xfId="2740"/>
    <cellStyle name="Normalno 2 2 2 3 5 5 2" xfId="7578"/>
    <cellStyle name="Normalno 2 2 2 3 5 5 2 2" xfId="26930"/>
    <cellStyle name="Normalno 2 2 2 3 5 5 2 3" xfId="17254"/>
    <cellStyle name="Normalno 2 2 2 3 5 5 3" xfId="22092"/>
    <cellStyle name="Normalno 2 2 2 3 5 5 4" xfId="12416"/>
    <cellStyle name="Normalno 2 2 2 3 5 6" xfId="3949"/>
    <cellStyle name="Normalno 2 2 2 3 5 6 2" xfId="8787"/>
    <cellStyle name="Normalno 2 2 2 3 5 6 2 2" xfId="28139"/>
    <cellStyle name="Normalno 2 2 2 3 5 6 2 3" xfId="18463"/>
    <cellStyle name="Normalno 2 2 2 3 5 6 3" xfId="23301"/>
    <cellStyle name="Normalno 2 2 2 3 5 6 4" xfId="13625"/>
    <cellStyle name="Normalno 2 2 2 3 5 7" xfId="5158"/>
    <cellStyle name="Normalno 2 2 2 3 5 7 2" xfId="24510"/>
    <cellStyle name="Normalno 2 2 2 3 5 7 3" xfId="14834"/>
    <cellStyle name="Normalno 2 2 2 3 5 8" xfId="19672"/>
    <cellStyle name="Normalno 2 2 2 3 5 9" xfId="9996"/>
    <cellStyle name="Normalno 2 2 2 3 6" xfId="370"/>
    <cellStyle name="Normalno 2 2 2 3 6 2" xfId="974"/>
    <cellStyle name="Normalno 2 2 2 3 6 2 2" xfId="2184"/>
    <cellStyle name="Normalno 2 2 2 3 6 2 2 2" xfId="7022"/>
    <cellStyle name="Normalno 2 2 2 3 6 2 2 2 2" xfId="26374"/>
    <cellStyle name="Normalno 2 2 2 3 6 2 2 2 3" xfId="16698"/>
    <cellStyle name="Normalno 2 2 2 3 6 2 2 3" xfId="21536"/>
    <cellStyle name="Normalno 2 2 2 3 6 2 2 4" xfId="11860"/>
    <cellStyle name="Normalno 2 2 2 3 6 2 3" xfId="3394"/>
    <cellStyle name="Normalno 2 2 2 3 6 2 3 2" xfId="8232"/>
    <cellStyle name="Normalno 2 2 2 3 6 2 3 2 2" xfId="27584"/>
    <cellStyle name="Normalno 2 2 2 3 6 2 3 2 3" xfId="17908"/>
    <cellStyle name="Normalno 2 2 2 3 6 2 3 3" xfId="22746"/>
    <cellStyle name="Normalno 2 2 2 3 6 2 3 4" xfId="13070"/>
    <cellStyle name="Normalno 2 2 2 3 6 2 4" xfId="4603"/>
    <cellStyle name="Normalno 2 2 2 3 6 2 4 2" xfId="9441"/>
    <cellStyle name="Normalno 2 2 2 3 6 2 4 2 2" xfId="28793"/>
    <cellStyle name="Normalno 2 2 2 3 6 2 4 2 3" xfId="19117"/>
    <cellStyle name="Normalno 2 2 2 3 6 2 4 3" xfId="23955"/>
    <cellStyle name="Normalno 2 2 2 3 6 2 4 4" xfId="14279"/>
    <cellStyle name="Normalno 2 2 2 3 6 2 5" xfId="5812"/>
    <cellStyle name="Normalno 2 2 2 3 6 2 5 2" xfId="25164"/>
    <cellStyle name="Normalno 2 2 2 3 6 2 5 3" xfId="15488"/>
    <cellStyle name="Normalno 2 2 2 3 6 2 6" xfId="20326"/>
    <cellStyle name="Normalno 2 2 2 3 6 2 7" xfId="10650"/>
    <cellStyle name="Normalno 2 2 2 3 6 3" xfId="1580"/>
    <cellStyle name="Normalno 2 2 2 3 6 3 2" xfId="6418"/>
    <cellStyle name="Normalno 2 2 2 3 6 3 2 2" xfId="25770"/>
    <cellStyle name="Normalno 2 2 2 3 6 3 2 3" xfId="16094"/>
    <cellStyle name="Normalno 2 2 2 3 6 3 3" xfId="20932"/>
    <cellStyle name="Normalno 2 2 2 3 6 3 4" xfId="11256"/>
    <cellStyle name="Normalno 2 2 2 3 6 4" xfId="2790"/>
    <cellStyle name="Normalno 2 2 2 3 6 4 2" xfId="7628"/>
    <cellStyle name="Normalno 2 2 2 3 6 4 2 2" xfId="26980"/>
    <cellStyle name="Normalno 2 2 2 3 6 4 2 3" xfId="17304"/>
    <cellStyle name="Normalno 2 2 2 3 6 4 3" xfId="22142"/>
    <cellStyle name="Normalno 2 2 2 3 6 4 4" xfId="12466"/>
    <cellStyle name="Normalno 2 2 2 3 6 5" xfId="3999"/>
    <cellStyle name="Normalno 2 2 2 3 6 5 2" xfId="8837"/>
    <cellStyle name="Normalno 2 2 2 3 6 5 2 2" xfId="28189"/>
    <cellStyle name="Normalno 2 2 2 3 6 5 2 3" xfId="18513"/>
    <cellStyle name="Normalno 2 2 2 3 6 5 3" xfId="23351"/>
    <cellStyle name="Normalno 2 2 2 3 6 5 4" xfId="13675"/>
    <cellStyle name="Normalno 2 2 2 3 6 6" xfId="5208"/>
    <cellStyle name="Normalno 2 2 2 3 6 6 2" xfId="24560"/>
    <cellStyle name="Normalno 2 2 2 3 6 6 3" xfId="14884"/>
    <cellStyle name="Normalno 2 2 2 3 6 7" xfId="19722"/>
    <cellStyle name="Normalno 2 2 2 3 6 8" xfId="10046"/>
    <cellStyle name="Normalno 2 2 2 3 7" xfId="672"/>
    <cellStyle name="Normalno 2 2 2 3 7 2" xfId="1882"/>
    <cellStyle name="Normalno 2 2 2 3 7 2 2" xfId="6720"/>
    <cellStyle name="Normalno 2 2 2 3 7 2 2 2" xfId="26072"/>
    <cellStyle name="Normalno 2 2 2 3 7 2 2 3" xfId="16396"/>
    <cellStyle name="Normalno 2 2 2 3 7 2 3" xfId="21234"/>
    <cellStyle name="Normalno 2 2 2 3 7 2 4" xfId="11558"/>
    <cellStyle name="Normalno 2 2 2 3 7 3" xfId="3092"/>
    <cellStyle name="Normalno 2 2 2 3 7 3 2" xfId="7930"/>
    <cellStyle name="Normalno 2 2 2 3 7 3 2 2" xfId="27282"/>
    <cellStyle name="Normalno 2 2 2 3 7 3 2 3" xfId="17606"/>
    <cellStyle name="Normalno 2 2 2 3 7 3 3" xfId="22444"/>
    <cellStyle name="Normalno 2 2 2 3 7 3 4" xfId="12768"/>
    <cellStyle name="Normalno 2 2 2 3 7 4" xfId="4301"/>
    <cellStyle name="Normalno 2 2 2 3 7 4 2" xfId="9139"/>
    <cellStyle name="Normalno 2 2 2 3 7 4 2 2" xfId="28491"/>
    <cellStyle name="Normalno 2 2 2 3 7 4 2 3" xfId="18815"/>
    <cellStyle name="Normalno 2 2 2 3 7 4 3" xfId="23653"/>
    <cellStyle name="Normalno 2 2 2 3 7 4 4" xfId="13977"/>
    <cellStyle name="Normalno 2 2 2 3 7 5" xfId="5510"/>
    <cellStyle name="Normalno 2 2 2 3 7 5 2" xfId="24862"/>
    <cellStyle name="Normalno 2 2 2 3 7 5 3" xfId="15186"/>
    <cellStyle name="Normalno 2 2 2 3 7 6" xfId="20024"/>
    <cellStyle name="Normalno 2 2 2 3 7 7" xfId="10348"/>
    <cellStyle name="Normalno 2 2 2 3 8" xfId="1278"/>
    <cellStyle name="Normalno 2 2 2 3 8 2" xfId="6116"/>
    <cellStyle name="Normalno 2 2 2 3 8 2 2" xfId="25468"/>
    <cellStyle name="Normalno 2 2 2 3 8 2 3" xfId="15792"/>
    <cellStyle name="Normalno 2 2 2 3 8 3" xfId="20630"/>
    <cellStyle name="Normalno 2 2 2 3 8 4" xfId="10954"/>
    <cellStyle name="Normalno 2 2 2 3 9" xfId="2488"/>
    <cellStyle name="Normalno 2 2 2 3 9 2" xfId="7326"/>
    <cellStyle name="Normalno 2 2 2 3 9 2 2" xfId="26678"/>
    <cellStyle name="Normalno 2 2 2 3 9 2 3" xfId="17002"/>
    <cellStyle name="Normalno 2 2 2 3 9 3" xfId="21840"/>
    <cellStyle name="Normalno 2 2 2 3 9 4" xfId="12164"/>
    <cellStyle name="Normalno 2 2 2 4" xfId="66"/>
    <cellStyle name="Normalno 2 2 2 4 10" xfId="9773"/>
    <cellStyle name="Normalno 2 2 2 4 2" xfId="179"/>
    <cellStyle name="Normalno 2 2 2 4 2 2" xfId="499"/>
    <cellStyle name="Normalno 2 2 2 4 2 2 2" xfId="1103"/>
    <cellStyle name="Normalno 2 2 2 4 2 2 2 2" xfId="2313"/>
    <cellStyle name="Normalno 2 2 2 4 2 2 2 2 2" xfId="7151"/>
    <cellStyle name="Normalno 2 2 2 4 2 2 2 2 2 2" xfId="26503"/>
    <cellStyle name="Normalno 2 2 2 4 2 2 2 2 2 3" xfId="16827"/>
    <cellStyle name="Normalno 2 2 2 4 2 2 2 2 3" xfId="21665"/>
    <cellStyle name="Normalno 2 2 2 4 2 2 2 2 4" xfId="11989"/>
    <cellStyle name="Normalno 2 2 2 4 2 2 2 3" xfId="3523"/>
    <cellStyle name="Normalno 2 2 2 4 2 2 2 3 2" xfId="8361"/>
    <cellStyle name="Normalno 2 2 2 4 2 2 2 3 2 2" xfId="27713"/>
    <cellStyle name="Normalno 2 2 2 4 2 2 2 3 2 3" xfId="18037"/>
    <cellStyle name="Normalno 2 2 2 4 2 2 2 3 3" xfId="22875"/>
    <cellStyle name="Normalno 2 2 2 4 2 2 2 3 4" xfId="13199"/>
    <cellStyle name="Normalno 2 2 2 4 2 2 2 4" xfId="4732"/>
    <cellStyle name="Normalno 2 2 2 4 2 2 2 4 2" xfId="9570"/>
    <cellStyle name="Normalno 2 2 2 4 2 2 2 4 2 2" xfId="28922"/>
    <cellStyle name="Normalno 2 2 2 4 2 2 2 4 2 3" xfId="19246"/>
    <cellStyle name="Normalno 2 2 2 4 2 2 2 4 3" xfId="24084"/>
    <cellStyle name="Normalno 2 2 2 4 2 2 2 4 4" xfId="14408"/>
    <cellStyle name="Normalno 2 2 2 4 2 2 2 5" xfId="5941"/>
    <cellStyle name="Normalno 2 2 2 4 2 2 2 5 2" xfId="25293"/>
    <cellStyle name="Normalno 2 2 2 4 2 2 2 5 3" xfId="15617"/>
    <cellStyle name="Normalno 2 2 2 4 2 2 2 6" xfId="20455"/>
    <cellStyle name="Normalno 2 2 2 4 2 2 2 7" xfId="10779"/>
    <cellStyle name="Normalno 2 2 2 4 2 2 3" xfId="1709"/>
    <cellStyle name="Normalno 2 2 2 4 2 2 3 2" xfId="6547"/>
    <cellStyle name="Normalno 2 2 2 4 2 2 3 2 2" xfId="25899"/>
    <cellStyle name="Normalno 2 2 2 4 2 2 3 2 3" xfId="16223"/>
    <cellStyle name="Normalno 2 2 2 4 2 2 3 3" xfId="21061"/>
    <cellStyle name="Normalno 2 2 2 4 2 2 3 4" xfId="11385"/>
    <cellStyle name="Normalno 2 2 2 4 2 2 4" xfId="2919"/>
    <cellStyle name="Normalno 2 2 2 4 2 2 4 2" xfId="7757"/>
    <cellStyle name="Normalno 2 2 2 4 2 2 4 2 2" xfId="27109"/>
    <cellStyle name="Normalno 2 2 2 4 2 2 4 2 3" xfId="17433"/>
    <cellStyle name="Normalno 2 2 2 4 2 2 4 3" xfId="22271"/>
    <cellStyle name="Normalno 2 2 2 4 2 2 4 4" xfId="12595"/>
    <cellStyle name="Normalno 2 2 2 4 2 2 5" xfId="4128"/>
    <cellStyle name="Normalno 2 2 2 4 2 2 5 2" xfId="8966"/>
    <cellStyle name="Normalno 2 2 2 4 2 2 5 2 2" xfId="28318"/>
    <cellStyle name="Normalno 2 2 2 4 2 2 5 2 3" xfId="18642"/>
    <cellStyle name="Normalno 2 2 2 4 2 2 5 3" xfId="23480"/>
    <cellStyle name="Normalno 2 2 2 4 2 2 5 4" xfId="13804"/>
    <cellStyle name="Normalno 2 2 2 4 2 2 6" xfId="5337"/>
    <cellStyle name="Normalno 2 2 2 4 2 2 6 2" xfId="24689"/>
    <cellStyle name="Normalno 2 2 2 4 2 2 6 3" xfId="15013"/>
    <cellStyle name="Normalno 2 2 2 4 2 2 7" xfId="19851"/>
    <cellStyle name="Normalno 2 2 2 4 2 2 8" xfId="10175"/>
    <cellStyle name="Normalno 2 2 2 4 2 3" xfId="801"/>
    <cellStyle name="Normalno 2 2 2 4 2 3 2" xfId="2011"/>
    <cellStyle name="Normalno 2 2 2 4 2 3 2 2" xfId="6849"/>
    <cellStyle name="Normalno 2 2 2 4 2 3 2 2 2" xfId="26201"/>
    <cellStyle name="Normalno 2 2 2 4 2 3 2 2 3" xfId="16525"/>
    <cellStyle name="Normalno 2 2 2 4 2 3 2 3" xfId="21363"/>
    <cellStyle name="Normalno 2 2 2 4 2 3 2 4" xfId="11687"/>
    <cellStyle name="Normalno 2 2 2 4 2 3 3" xfId="3221"/>
    <cellStyle name="Normalno 2 2 2 4 2 3 3 2" xfId="8059"/>
    <cellStyle name="Normalno 2 2 2 4 2 3 3 2 2" xfId="27411"/>
    <cellStyle name="Normalno 2 2 2 4 2 3 3 2 3" xfId="17735"/>
    <cellStyle name="Normalno 2 2 2 4 2 3 3 3" xfId="22573"/>
    <cellStyle name="Normalno 2 2 2 4 2 3 3 4" xfId="12897"/>
    <cellStyle name="Normalno 2 2 2 4 2 3 4" xfId="4430"/>
    <cellStyle name="Normalno 2 2 2 4 2 3 4 2" xfId="9268"/>
    <cellStyle name="Normalno 2 2 2 4 2 3 4 2 2" xfId="28620"/>
    <cellStyle name="Normalno 2 2 2 4 2 3 4 2 3" xfId="18944"/>
    <cellStyle name="Normalno 2 2 2 4 2 3 4 3" xfId="23782"/>
    <cellStyle name="Normalno 2 2 2 4 2 3 4 4" xfId="14106"/>
    <cellStyle name="Normalno 2 2 2 4 2 3 5" xfId="5639"/>
    <cellStyle name="Normalno 2 2 2 4 2 3 5 2" xfId="24991"/>
    <cellStyle name="Normalno 2 2 2 4 2 3 5 3" xfId="15315"/>
    <cellStyle name="Normalno 2 2 2 4 2 3 6" xfId="20153"/>
    <cellStyle name="Normalno 2 2 2 4 2 3 7" xfId="10477"/>
    <cellStyle name="Normalno 2 2 2 4 2 4" xfId="1407"/>
    <cellStyle name="Normalno 2 2 2 4 2 4 2" xfId="6245"/>
    <cellStyle name="Normalno 2 2 2 4 2 4 2 2" xfId="25597"/>
    <cellStyle name="Normalno 2 2 2 4 2 4 2 3" xfId="15921"/>
    <cellStyle name="Normalno 2 2 2 4 2 4 3" xfId="20759"/>
    <cellStyle name="Normalno 2 2 2 4 2 4 4" xfId="11083"/>
    <cellStyle name="Normalno 2 2 2 4 2 5" xfId="2617"/>
    <cellStyle name="Normalno 2 2 2 4 2 5 2" xfId="7455"/>
    <cellStyle name="Normalno 2 2 2 4 2 5 2 2" xfId="26807"/>
    <cellStyle name="Normalno 2 2 2 4 2 5 2 3" xfId="17131"/>
    <cellStyle name="Normalno 2 2 2 4 2 5 3" xfId="21969"/>
    <cellStyle name="Normalno 2 2 2 4 2 5 4" xfId="12293"/>
    <cellStyle name="Normalno 2 2 2 4 2 6" xfId="3827"/>
    <cellStyle name="Normalno 2 2 2 4 2 6 2" xfId="8665"/>
    <cellStyle name="Normalno 2 2 2 4 2 6 2 2" xfId="28017"/>
    <cellStyle name="Normalno 2 2 2 4 2 6 2 3" xfId="18341"/>
    <cellStyle name="Normalno 2 2 2 4 2 6 3" xfId="23179"/>
    <cellStyle name="Normalno 2 2 2 4 2 6 4" xfId="13503"/>
    <cellStyle name="Normalno 2 2 2 4 2 7" xfId="5035"/>
    <cellStyle name="Normalno 2 2 2 4 2 7 2" xfId="24387"/>
    <cellStyle name="Normalno 2 2 2 4 2 7 3" xfId="14711"/>
    <cellStyle name="Normalno 2 2 2 4 2 8" xfId="19549"/>
    <cellStyle name="Normalno 2 2 2 4 2 9" xfId="9873"/>
    <cellStyle name="Normalno 2 2 2 4 3" xfId="399"/>
    <cellStyle name="Normalno 2 2 2 4 3 2" xfId="1003"/>
    <cellStyle name="Normalno 2 2 2 4 3 2 2" xfId="2213"/>
    <cellStyle name="Normalno 2 2 2 4 3 2 2 2" xfId="7051"/>
    <cellStyle name="Normalno 2 2 2 4 3 2 2 2 2" xfId="26403"/>
    <cellStyle name="Normalno 2 2 2 4 3 2 2 2 3" xfId="16727"/>
    <cellStyle name="Normalno 2 2 2 4 3 2 2 3" xfId="21565"/>
    <cellStyle name="Normalno 2 2 2 4 3 2 2 4" xfId="11889"/>
    <cellStyle name="Normalno 2 2 2 4 3 2 3" xfId="3423"/>
    <cellStyle name="Normalno 2 2 2 4 3 2 3 2" xfId="8261"/>
    <cellStyle name="Normalno 2 2 2 4 3 2 3 2 2" xfId="27613"/>
    <cellStyle name="Normalno 2 2 2 4 3 2 3 2 3" xfId="17937"/>
    <cellStyle name="Normalno 2 2 2 4 3 2 3 3" xfId="22775"/>
    <cellStyle name="Normalno 2 2 2 4 3 2 3 4" xfId="13099"/>
    <cellStyle name="Normalno 2 2 2 4 3 2 4" xfId="4632"/>
    <cellStyle name="Normalno 2 2 2 4 3 2 4 2" xfId="9470"/>
    <cellStyle name="Normalno 2 2 2 4 3 2 4 2 2" xfId="28822"/>
    <cellStyle name="Normalno 2 2 2 4 3 2 4 2 3" xfId="19146"/>
    <cellStyle name="Normalno 2 2 2 4 3 2 4 3" xfId="23984"/>
    <cellStyle name="Normalno 2 2 2 4 3 2 4 4" xfId="14308"/>
    <cellStyle name="Normalno 2 2 2 4 3 2 5" xfId="5841"/>
    <cellStyle name="Normalno 2 2 2 4 3 2 5 2" xfId="25193"/>
    <cellStyle name="Normalno 2 2 2 4 3 2 5 3" xfId="15517"/>
    <cellStyle name="Normalno 2 2 2 4 3 2 6" xfId="20355"/>
    <cellStyle name="Normalno 2 2 2 4 3 2 7" xfId="10679"/>
    <cellStyle name="Normalno 2 2 2 4 3 3" xfId="1609"/>
    <cellStyle name="Normalno 2 2 2 4 3 3 2" xfId="6447"/>
    <cellStyle name="Normalno 2 2 2 4 3 3 2 2" xfId="25799"/>
    <cellStyle name="Normalno 2 2 2 4 3 3 2 3" xfId="16123"/>
    <cellStyle name="Normalno 2 2 2 4 3 3 3" xfId="20961"/>
    <cellStyle name="Normalno 2 2 2 4 3 3 4" xfId="11285"/>
    <cellStyle name="Normalno 2 2 2 4 3 4" xfId="2819"/>
    <cellStyle name="Normalno 2 2 2 4 3 4 2" xfId="7657"/>
    <cellStyle name="Normalno 2 2 2 4 3 4 2 2" xfId="27009"/>
    <cellStyle name="Normalno 2 2 2 4 3 4 2 3" xfId="17333"/>
    <cellStyle name="Normalno 2 2 2 4 3 4 3" xfId="22171"/>
    <cellStyle name="Normalno 2 2 2 4 3 4 4" xfId="12495"/>
    <cellStyle name="Normalno 2 2 2 4 3 5" xfId="4028"/>
    <cellStyle name="Normalno 2 2 2 4 3 5 2" xfId="8866"/>
    <cellStyle name="Normalno 2 2 2 4 3 5 2 2" xfId="28218"/>
    <cellStyle name="Normalno 2 2 2 4 3 5 2 3" xfId="18542"/>
    <cellStyle name="Normalno 2 2 2 4 3 5 3" xfId="23380"/>
    <cellStyle name="Normalno 2 2 2 4 3 5 4" xfId="13704"/>
    <cellStyle name="Normalno 2 2 2 4 3 6" xfId="5237"/>
    <cellStyle name="Normalno 2 2 2 4 3 6 2" xfId="24589"/>
    <cellStyle name="Normalno 2 2 2 4 3 6 3" xfId="14913"/>
    <cellStyle name="Normalno 2 2 2 4 3 7" xfId="19751"/>
    <cellStyle name="Normalno 2 2 2 4 3 8" xfId="10075"/>
    <cellStyle name="Normalno 2 2 2 4 4" xfId="701"/>
    <cellStyle name="Normalno 2 2 2 4 4 2" xfId="1911"/>
    <cellStyle name="Normalno 2 2 2 4 4 2 2" xfId="6749"/>
    <cellStyle name="Normalno 2 2 2 4 4 2 2 2" xfId="26101"/>
    <cellStyle name="Normalno 2 2 2 4 4 2 2 3" xfId="16425"/>
    <cellStyle name="Normalno 2 2 2 4 4 2 3" xfId="21263"/>
    <cellStyle name="Normalno 2 2 2 4 4 2 4" xfId="11587"/>
    <cellStyle name="Normalno 2 2 2 4 4 3" xfId="3121"/>
    <cellStyle name="Normalno 2 2 2 4 4 3 2" xfId="7959"/>
    <cellStyle name="Normalno 2 2 2 4 4 3 2 2" xfId="27311"/>
    <cellStyle name="Normalno 2 2 2 4 4 3 2 3" xfId="17635"/>
    <cellStyle name="Normalno 2 2 2 4 4 3 3" xfId="22473"/>
    <cellStyle name="Normalno 2 2 2 4 4 3 4" xfId="12797"/>
    <cellStyle name="Normalno 2 2 2 4 4 4" xfId="4330"/>
    <cellStyle name="Normalno 2 2 2 4 4 4 2" xfId="9168"/>
    <cellStyle name="Normalno 2 2 2 4 4 4 2 2" xfId="28520"/>
    <cellStyle name="Normalno 2 2 2 4 4 4 2 3" xfId="18844"/>
    <cellStyle name="Normalno 2 2 2 4 4 4 3" xfId="23682"/>
    <cellStyle name="Normalno 2 2 2 4 4 4 4" xfId="14006"/>
    <cellStyle name="Normalno 2 2 2 4 4 5" xfId="5539"/>
    <cellStyle name="Normalno 2 2 2 4 4 5 2" xfId="24891"/>
    <cellStyle name="Normalno 2 2 2 4 4 5 3" xfId="15215"/>
    <cellStyle name="Normalno 2 2 2 4 4 6" xfId="20053"/>
    <cellStyle name="Normalno 2 2 2 4 4 7" xfId="10377"/>
    <cellStyle name="Normalno 2 2 2 4 5" xfId="1307"/>
    <cellStyle name="Normalno 2 2 2 4 5 2" xfId="6145"/>
    <cellStyle name="Normalno 2 2 2 4 5 2 2" xfId="25497"/>
    <cellStyle name="Normalno 2 2 2 4 5 2 3" xfId="15821"/>
    <cellStyle name="Normalno 2 2 2 4 5 3" xfId="20659"/>
    <cellStyle name="Normalno 2 2 2 4 5 4" xfId="10983"/>
    <cellStyle name="Normalno 2 2 2 4 6" xfId="2517"/>
    <cellStyle name="Normalno 2 2 2 4 6 2" xfId="7355"/>
    <cellStyle name="Normalno 2 2 2 4 6 2 2" xfId="26707"/>
    <cellStyle name="Normalno 2 2 2 4 6 2 3" xfId="17031"/>
    <cellStyle name="Normalno 2 2 2 4 6 3" xfId="21869"/>
    <cellStyle name="Normalno 2 2 2 4 6 4" xfId="12193"/>
    <cellStyle name="Normalno 2 2 2 4 7" xfId="3727"/>
    <cellStyle name="Normalno 2 2 2 4 7 2" xfId="8565"/>
    <cellStyle name="Normalno 2 2 2 4 7 2 2" xfId="27917"/>
    <cellStyle name="Normalno 2 2 2 4 7 2 3" xfId="18241"/>
    <cellStyle name="Normalno 2 2 2 4 7 3" xfId="23079"/>
    <cellStyle name="Normalno 2 2 2 4 7 4" xfId="13403"/>
    <cellStyle name="Normalno 2 2 2 4 8" xfId="4935"/>
    <cellStyle name="Normalno 2 2 2 4 8 2" xfId="24287"/>
    <cellStyle name="Normalno 2 2 2 4 8 3" xfId="14611"/>
    <cellStyle name="Normalno 2 2 2 4 9" xfId="19449"/>
    <cellStyle name="Normalno 2 2 2 5" xfId="128"/>
    <cellStyle name="Normalno 2 2 2 5 2" xfId="449"/>
    <cellStyle name="Normalno 2 2 2 5 2 2" xfId="1053"/>
    <cellStyle name="Normalno 2 2 2 5 2 2 2" xfId="2263"/>
    <cellStyle name="Normalno 2 2 2 5 2 2 2 2" xfId="7101"/>
    <cellStyle name="Normalno 2 2 2 5 2 2 2 2 2" xfId="26453"/>
    <cellStyle name="Normalno 2 2 2 5 2 2 2 2 3" xfId="16777"/>
    <cellStyle name="Normalno 2 2 2 5 2 2 2 3" xfId="21615"/>
    <cellStyle name="Normalno 2 2 2 5 2 2 2 4" xfId="11939"/>
    <cellStyle name="Normalno 2 2 2 5 2 2 3" xfId="3473"/>
    <cellStyle name="Normalno 2 2 2 5 2 2 3 2" xfId="8311"/>
    <cellStyle name="Normalno 2 2 2 5 2 2 3 2 2" xfId="27663"/>
    <cellStyle name="Normalno 2 2 2 5 2 2 3 2 3" xfId="17987"/>
    <cellStyle name="Normalno 2 2 2 5 2 2 3 3" xfId="22825"/>
    <cellStyle name="Normalno 2 2 2 5 2 2 3 4" xfId="13149"/>
    <cellStyle name="Normalno 2 2 2 5 2 2 4" xfId="4682"/>
    <cellStyle name="Normalno 2 2 2 5 2 2 4 2" xfId="9520"/>
    <cellStyle name="Normalno 2 2 2 5 2 2 4 2 2" xfId="28872"/>
    <cellStyle name="Normalno 2 2 2 5 2 2 4 2 3" xfId="19196"/>
    <cellStyle name="Normalno 2 2 2 5 2 2 4 3" xfId="24034"/>
    <cellStyle name="Normalno 2 2 2 5 2 2 4 4" xfId="14358"/>
    <cellStyle name="Normalno 2 2 2 5 2 2 5" xfId="5891"/>
    <cellStyle name="Normalno 2 2 2 5 2 2 5 2" xfId="25243"/>
    <cellStyle name="Normalno 2 2 2 5 2 2 5 3" xfId="15567"/>
    <cellStyle name="Normalno 2 2 2 5 2 2 6" xfId="20405"/>
    <cellStyle name="Normalno 2 2 2 5 2 2 7" xfId="10729"/>
    <cellStyle name="Normalno 2 2 2 5 2 3" xfId="1659"/>
    <cellStyle name="Normalno 2 2 2 5 2 3 2" xfId="6497"/>
    <cellStyle name="Normalno 2 2 2 5 2 3 2 2" xfId="25849"/>
    <cellStyle name="Normalno 2 2 2 5 2 3 2 3" xfId="16173"/>
    <cellStyle name="Normalno 2 2 2 5 2 3 3" xfId="21011"/>
    <cellStyle name="Normalno 2 2 2 5 2 3 4" xfId="11335"/>
    <cellStyle name="Normalno 2 2 2 5 2 4" xfId="2869"/>
    <cellStyle name="Normalno 2 2 2 5 2 4 2" xfId="7707"/>
    <cellStyle name="Normalno 2 2 2 5 2 4 2 2" xfId="27059"/>
    <cellStyle name="Normalno 2 2 2 5 2 4 2 3" xfId="17383"/>
    <cellStyle name="Normalno 2 2 2 5 2 4 3" xfId="22221"/>
    <cellStyle name="Normalno 2 2 2 5 2 4 4" xfId="12545"/>
    <cellStyle name="Normalno 2 2 2 5 2 5" xfId="4078"/>
    <cellStyle name="Normalno 2 2 2 5 2 5 2" xfId="8916"/>
    <cellStyle name="Normalno 2 2 2 5 2 5 2 2" xfId="28268"/>
    <cellStyle name="Normalno 2 2 2 5 2 5 2 3" xfId="18592"/>
    <cellStyle name="Normalno 2 2 2 5 2 5 3" xfId="23430"/>
    <cellStyle name="Normalno 2 2 2 5 2 5 4" xfId="13754"/>
    <cellStyle name="Normalno 2 2 2 5 2 6" xfId="5287"/>
    <cellStyle name="Normalno 2 2 2 5 2 6 2" xfId="24639"/>
    <cellStyle name="Normalno 2 2 2 5 2 6 3" xfId="14963"/>
    <cellStyle name="Normalno 2 2 2 5 2 7" xfId="19801"/>
    <cellStyle name="Normalno 2 2 2 5 2 8" xfId="10125"/>
    <cellStyle name="Normalno 2 2 2 5 3" xfId="751"/>
    <cellStyle name="Normalno 2 2 2 5 3 2" xfId="1961"/>
    <cellStyle name="Normalno 2 2 2 5 3 2 2" xfId="6799"/>
    <cellStyle name="Normalno 2 2 2 5 3 2 2 2" xfId="26151"/>
    <cellStyle name="Normalno 2 2 2 5 3 2 2 3" xfId="16475"/>
    <cellStyle name="Normalno 2 2 2 5 3 2 3" xfId="21313"/>
    <cellStyle name="Normalno 2 2 2 5 3 2 4" xfId="11637"/>
    <cellStyle name="Normalno 2 2 2 5 3 3" xfId="3171"/>
    <cellStyle name="Normalno 2 2 2 5 3 3 2" xfId="8009"/>
    <cellStyle name="Normalno 2 2 2 5 3 3 2 2" xfId="27361"/>
    <cellStyle name="Normalno 2 2 2 5 3 3 2 3" xfId="17685"/>
    <cellStyle name="Normalno 2 2 2 5 3 3 3" xfId="22523"/>
    <cellStyle name="Normalno 2 2 2 5 3 3 4" xfId="12847"/>
    <cellStyle name="Normalno 2 2 2 5 3 4" xfId="4380"/>
    <cellStyle name="Normalno 2 2 2 5 3 4 2" xfId="9218"/>
    <cellStyle name="Normalno 2 2 2 5 3 4 2 2" xfId="28570"/>
    <cellStyle name="Normalno 2 2 2 5 3 4 2 3" xfId="18894"/>
    <cellStyle name="Normalno 2 2 2 5 3 4 3" xfId="23732"/>
    <cellStyle name="Normalno 2 2 2 5 3 4 4" xfId="14056"/>
    <cellStyle name="Normalno 2 2 2 5 3 5" xfId="5589"/>
    <cellStyle name="Normalno 2 2 2 5 3 5 2" xfId="24941"/>
    <cellStyle name="Normalno 2 2 2 5 3 5 3" xfId="15265"/>
    <cellStyle name="Normalno 2 2 2 5 3 6" xfId="20103"/>
    <cellStyle name="Normalno 2 2 2 5 3 7" xfId="10427"/>
    <cellStyle name="Normalno 2 2 2 5 4" xfId="1357"/>
    <cellStyle name="Normalno 2 2 2 5 4 2" xfId="6195"/>
    <cellStyle name="Normalno 2 2 2 5 4 2 2" xfId="25547"/>
    <cellStyle name="Normalno 2 2 2 5 4 2 3" xfId="15871"/>
    <cellStyle name="Normalno 2 2 2 5 4 3" xfId="20709"/>
    <cellStyle name="Normalno 2 2 2 5 4 4" xfId="11033"/>
    <cellStyle name="Normalno 2 2 2 5 5" xfId="2567"/>
    <cellStyle name="Normalno 2 2 2 5 5 2" xfId="7405"/>
    <cellStyle name="Normalno 2 2 2 5 5 2 2" xfId="26757"/>
    <cellStyle name="Normalno 2 2 2 5 5 2 3" xfId="17081"/>
    <cellStyle name="Normalno 2 2 2 5 5 3" xfId="21919"/>
    <cellStyle name="Normalno 2 2 2 5 5 4" xfId="12243"/>
    <cellStyle name="Normalno 2 2 2 5 6" xfId="3777"/>
    <cellStyle name="Normalno 2 2 2 5 6 2" xfId="8615"/>
    <cellStyle name="Normalno 2 2 2 5 6 2 2" xfId="27967"/>
    <cellStyle name="Normalno 2 2 2 5 6 2 3" xfId="18291"/>
    <cellStyle name="Normalno 2 2 2 5 6 3" xfId="23129"/>
    <cellStyle name="Normalno 2 2 2 5 6 4" xfId="13453"/>
    <cellStyle name="Normalno 2 2 2 5 7" xfId="4985"/>
    <cellStyle name="Normalno 2 2 2 5 7 2" xfId="24337"/>
    <cellStyle name="Normalno 2 2 2 5 7 3" xfId="14661"/>
    <cellStyle name="Normalno 2 2 2 5 8" xfId="19499"/>
    <cellStyle name="Normalno 2 2 2 5 9" xfId="9823"/>
    <cellStyle name="Normalno 2 2 2 6" xfId="245"/>
    <cellStyle name="Normalno 2 2 2 6 2" xfId="549"/>
    <cellStyle name="Normalno 2 2 2 6 2 2" xfId="1153"/>
    <cellStyle name="Normalno 2 2 2 6 2 2 2" xfId="2363"/>
    <cellStyle name="Normalno 2 2 2 6 2 2 2 2" xfId="7201"/>
    <cellStyle name="Normalno 2 2 2 6 2 2 2 2 2" xfId="26553"/>
    <cellStyle name="Normalno 2 2 2 6 2 2 2 2 3" xfId="16877"/>
    <cellStyle name="Normalno 2 2 2 6 2 2 2 3" xfId="21715"/>
    <cellStyle name="Normalno 2 2 2 6 2 2 2 4" xfId="12039"/>
    <cellStyle name="Normalno 2 2 2 6 2 2 3" xfId="3573"/>
    <cellStyle name="Normalno 2 2 2 6 2 2 3 2" xfId="8411"/>
    <cellStyle name="Normalno 2 2 2 6 2 2 3 2 2" xfId="27763"/>
    <cellStyle name="Normalno 2 2 2 6 2 2 3 2 3" xfId="18087"/>
    <cellStyle name="Normalno 2 2 2 6 2 2 3 3" xfId="22925"/>
    <cellStyle name="Normalno 2 2 2 6 2 2 3 4" xfId="13249"/>
    <cellStyle name="Normalno 2 2 2 6 2 2 4" xfId="4782"/>
    <cellStyle name="Normalno 2 2 2 6 2 2 4 2" xfId="9620"/>
    <cellStyle name="Normalno 2 2 2 6 2 2 4 2 2" xfId="28972"/>
    <cellStyle name="Normalno 2 2 2 6 2 2 4 2 3" xfId="19296"/>
    <cellStyle name="Normalno 2 2 2 6 2 2 4 3" xfId="24134"/>
    <cellStyle name="Normalno 2 2 2 6 2 2 4 4" xfId="14458"/>
    <cellStyle name="Normalno 2 2 2 6 2 2 5" xfId="5991"/>
    <cellStyle name="Normalno 2 2 2 6 2 2 5 2" xfId="25343"/>
    <cellStyle name="Normalno 2 2 2 6 2 2 5 3" xfId="15667"/>
    <cellStyle name="Normalno 2 2 2 6 2 2 6" xfId="20505"/>
    <cellStyle name="Normalno 2 2 2 6 2 2 7" xfId="10829"/>
    <cellStyle name="Normalno 2 2 2 6 2 3" xfId="1759"/>
    <cellStyle name="Normalno 2 2 2 6 2 3 2" xfId="6597"/>
    <cellStyle name="Normalno 2 2 2 6 2 3 2 2" xfId="25949"/>
    <cellStyle name="Normalno 2 2 2 6 2 3 2 3" xfId="16273"/>
    <cellStyle name="Normalno 2 2 2 6 2 3 3" xfId="21111"/>
    <cellStyle name="Normalno 2 2 2 6 2 3 4" xfId="11435"/>
    <cellStyle name="Normalno 2 2 2 6 2 4" xfId="2969"/>
    <cellStyle name="Normalno 2 2 2 6 2 4 2" xfId="7807"/>
    <cellStyle name="Normalno 2 2 2 6 2 4 2 2" xfId="27159"/>
    <cellStyle name="Normalno 2 2 2 6 2 4 2 3" xfId="17483"/>
    <cellStyle name="Normalno 2 2 2 6 2 4 3" xfId="22321"/>
    <cellStyle name="Normalno 2 2 2 6 2 4 4" xfId="12645"/>
    <cellStyle name="Normalno 2 2 2 6 2 5" xfId="4178"/>
    <cellStyle name="Normalno 2 2 2 6 2 5 2" xfId="9016"/>
    <cellStyle name="Normalno 2 2 2 6 2 5 2 2" xfId="28368"/>
    <cellStyle name="Normalno 2 2 2 6 2 5 2 3" xfId="18692"/>
    <cellStyle name="Normalno 2 2 2 6 2 5 3" xfId="23530"/>
    <cellStyle name="Normalno 2 2 2 6 2 5 4" xfId="13854"/>
    <cellStyle name="Normalno 2 2 2 6 2 6" xfId="5387"/>
    <cellStyle name="Normalno 2 2 2 6 2 6 2" xfId="24739"/>
    <cellStyle name="Normalno 2 2 2 6 2 6 3" xfId="15063"/>
    <cellStyle name="Normalno 2 2 2 6 2 7" xfId="19901"/>
    <cellStyle name="Normalno 2 2 2 6 2 8" xfId="10225"/>
    <cellStyle name="Normalno 2 2 2 6 3" xfId="851"/>
    <cellStyle name="Normalno 2 2 2 6 3 2" xfId="2061"/>
    <cellStyle name="Normalno 2 2 2 6 3 2 2" xfId="6899"/>
    <cellStyle name="Normalno 2 2 2 6 3 2 2 2" xfId="26251"/>
    <cellStyle name="Normalno 2 2 2 6 3 2 2 3" xfId="16575"/>
    <cellStyle name="Normalno 2 2 2 6 3 2 3" xfId="21413"/>
    <cellStyle name="Normalno 2 2 2 6 3 2 4" xfId="11737"/>
    <cellStyle name="Normalno 2 2 2 6 3 3" xfId="3271"/>
    <cellStyle name="Normalno 2 2 2 6 3 3 2" xfId="8109"/>
    <cellStyle name="Normalno 2 2 2 6 3 3 2 2" xfId="27461"/>
    <cellStyle name="Normalno 2 2 2 6 3 3 2 3" xfId="17785"/>
    <cellStyle name="Normalno 2 2 2 6 3 3 3" xfId="22623"/>
    <cellStyle name="Normalno 2 2 2 6 3 3 4" xfId="12947"/>
    <cellStyle name="Normalno 2 2 2 6 3 4" xfId="4480"/>
    <cellStyle name="Normalno 2 2 2 6 3 4 2" xfId="9318"/>
    <cellStyle name="Normalno 2 2 2 6 3 4 2 2" xfId="28670"/>
    <cellStyle name="Normalno 2 2 2 6 3 4 2 3" xfId="18994"/>
    <cellStyle name="Normalno 2 2 2 6 3 4 3" xfId="23832"/>
    <cellStyle name="Normalno 2 2 2 6 3 4 4" xfId="14156"/>
    <cellStyle name="Normalno 2 2 2 6 3 5" xfId="5689"/>
    <cellStyle name="Normalno 2 2 2 6 3 5 2" xfId="25041"/>
    <cellStyle name="Normalno 2 2 2 6 3 5 3" xfId="15365"/>
    <cellStyle name="Normalno 2 2 2 6 3 6" xfId="20203"/>
    <cellStyle name="Normalno 2 2 2 6 3 7" xfId="10527"/>
    <cellStyle name="Normalno 2 2 2 6 4" xfId="1457"/>
    <cellStyle name="Normalno 2 2 2 6 4 2" xfId="6295"/>
    <cellStyle name="Normalno 2 2 2 6 4 2 2" xfId="25647"/>
    <cellStyle name="Normalno 2 2 2 6 4 2 3" xfId="15971"/>
    <cellStyle name="Normalno 2 2 2 6 4 3" xfId="20809"/>
    <cellStyle name="Normalno 2 2 2 6 4 4" xfId="11133"/>
    <cellStyle name="Normalno 2 2 2 6 5" xfId="2667"/>
    <cellStyle name="Normalno 2 2 2 6 5 2" xfId="7505"/>
    <cellStyle name="Normalno 2 2 2 6 5 2 2" xfId="26857"/>
    <cellStyle name="Normalno 2 2 2 6 5 2 3" xfId="17181"/>
    <cellStyle name="Normalno 2 2 2 6 5 3" xfId="22019"/>
    <cellStyle name="Normalno 2 2 2 6 5 4" xfId="12343"/>
    <cellStyle name="Normalno 2 2 2 6 6" xfId="3877"/>
    <cellStyle name="Normalno 2 2 2 6 6 2" xfId="8715"/>
    <cellStyle name="Normalno 2 2 2 6 6 2 2" xfId="28067"/>
    <cellStyle name="Normalno 2 2 2 6 6 2 3" xfId="18391"/>
    <cellStyle name="Normalno 2 2 2 6 6 3" xfId="23229"/>
    <cellStyle name="Normalno 2 2 2 6 6 4" xfId="13553"/>
    <cellStyle name="Normalno 2 2 2 6 7" xfId="5085"/>
    <cellStyle name="Normalno 2 2 2 6 7 2" xfId="24437"/>
    <cellStyle name="Normalno 2 2 2 6 7 3" xfId="14761"/>
    <cellStyle name="Normalno 2 2 2 6 8" xfId="19599"/>
    <cellStyle name="Normalno 2 2 2 6 9" xfId="9923"/>
    <cellStyle name="Normalno 2 2 2 7" xfId="298"/>
    <cellStyle name="Normalno 2 2 2 7 2" xfId="601"/>
    <cellStyle name="Normalno 2 2 2 7 2 2" xfId="1205"/>
    <cellStyle name="Normalno 2 2 2 7 2 2 2" xfId="2415"/>
    <cellStyle name="Normalno 2 2 2 7 2 2 2 2" xfId="7253"/>
    <cellStyle name="Normalno 2 2 2 7 2 2 2 2 2" xfId="26605"/>
    <cellStyle name="Normalno 2 2 2 7 2 2 2 2 3" xfId="16929"/>
    <cellStyle name="Normalno 2 2 2 7 2 2 2 3" xfId="21767"/>
    <cellStyle name="Normalno 2 2 2 7 2 2 2 4" xfId="12091"/>
    <cellStyle name="Normalno 2 2 2 7 2 2 3" xfId="3625"/>
    <cellStyle name="Normalno 2 2 2 7 2 2 3 2" xfId="8463"/>
    <cellStyle name="Normalno 2 2 2 7 2 2 3 2 2" xfId="27815"/>
    <cellStyle name="Normalno 2 2 2 7 2 2 3 2 3" xfId="18139"/>
    <cellStyle name="Normalno 2 2 2 7 2 2 3 3" xfId="22977"/>
    <cellStyle name="Normalno 2 2 2 7 2 2 3 4" xfId="13301"/>
    <cellStyle name="Normalno 2 2 2 7 2 2 4" xfId="4834"/>
    <cellStyle name="Normalno 2 2 2 7 2 2 4 2" xfId="9672"/>
    <cellStyle name="Normalno 2 2 2 7 2 2 4 2 2" xfId="29024"/>
    <cellStyle name="Normalno 2 2 2 7 2 2 4 2 3" xfId="19348"/>
    <cellStyle name="Normalno 2 2 2 7 2 2 4 3" xfId="24186"/>
    <cellStyle name="Normalno 2 2 2 7 2 2 4 4" xfId="14510"/>
    <cellStyle name="Normalno 2 2 2 7 2 2 5" xfId="6043"/>
    <cellStyle name="Normalno 2 2 2 7 2 2 5 2" xfId="25395"/>
    <cellStyle name="Normalno 2 2 2 7 2 2 5 3" xfId="15719"/>
    <cellStyle name="Normalno 2 2 2 7 2 2 6" xfId="20557"/>
    <cellStyle name="Normalno 2 2 2 7 2 2 7" xfId="10881"/>
    <cellStyle name="Normalno 2 2 2 7 2 3" xfId="1811"/>
    <cellStyle name="Normalno 2 2 2 7 2 3 2" xfId="6649"/>
    <cellStyle name="Normalno 2 2 2 7 2 3 2 2" xfId="26001"/>
    <cellStyle name="Normalno 2 2 2 7 2 3 2 3" xfId="16325"/>
    <cellStyle name="Normalno 2 2 2 7 2 3 3" xfId="21163"/>
    <cellStyle name="Normalno 2 2 2 7 2 3 4" xfId="11487"/>
    <cellStyle name="Normalno 2 2 2 7 2 4" xfId="3021"/>
    <cellStyle name="Normalno 2 2 2 7 2 4 2" xfId="7859"/>
    <cellStyle name="Normalno 2 2 2 7 2 4 2 2" xfId="27211"/>
    <cellStyle name="Normalno 2 2 2 7 2 4 2 3" xfId="17535"/>
    <cellStyle name="Normalno 2 2 2 7 2 4 3" xfId="22373"/>
    <cellStyle name="Normalno 2 2 2 7 2 4 4" xfId="12697"/>
    <cellStyle name="Normalno 2 2 2 7 2 5" xfId="4230"/>
    <cellStyle name="Normalno 2 2 2 7 2 5 2" xfId="9068"/>
    <cellStyle name="Normalno 2 2 2 7 2 5 2 2" xfId="28420"/>
    <cellStyle name="Normalno 2 2 2 7 2 5 2 3" xfId="18744"/>
    <cellStyle name="Normalno 2 2 2 7 2 5 3" xfId="23582"/>
    <cellStyle name="Normalno 2 2 2 7 2 5 4" xfId="13906"/>
    <cellStyle name="Normalno 2 2 2 7 2 6" xfId="5439"/>
    <cellStyle name="Normalno 2 2 2 7 2 6 2" xfId="24791"/>
    <cellStyle name="Normalno 2 2 2 7 2 6 3" xfId="15115"/>
    <cellStyle name="Normalno 2 2 2 7 2 7" xfId="19953"/>
    <cellStyle name="Normalno 2 2 2 7 2 8" xfId="10277"/>
    <cellStyle name="Normalno 2 2 2 7 3" xfId="903"/>
    <cellStyle name="Normalno 2 2 2 7 3 2" xfId="2113"/>
    <cellStyle name="Normalno 2 2 2 7 3 2 2" xfId="6951"/>
    <cellStyle name="Normalno 2 2 2 7 3 2 2 2" xfId="26303"/>
    <cellStyle name="Normalno 2 2 2 7 3 2 2 3" xfId="16627"/>
    <cellStyle name="Normalno 2 2 2 7 3 2 3" xfId="21465"/>
    <cellStyle name="Normalno 2 2 2 7 3 2 4" xfId="11789"/>
    <cellStyle name="Normalno 2 2 2 7 3 3" xfId="3323"/>
    <cellStyle name="Normalno 2 2 2 7 3 3 2" xfId="8161"/>
    <cellStyle name="Normalno 2 2 2 7 3 3 2 2" xfId="27513"/>
    <cellStyle name="Normalno 2 2 2 7 3 3 2 3" xfId="17837"/>
    <cellStyle name="Normalno 2 2 2 7 3 3 3" xfId="22675"/>
    <cellStyle name="Normalno 2 2 2 7 3 3 4" xfId="12999"/>
    <cellStyle name="Normalno 2 2 2 7 3 4" xfId="4532"/>
    <cellStyle name="Normalno 2 2 2 7 3 4 2" xfId="9370"/>
    <cellStyle name="Normalno 2 2 2 7 3 4 2 2" xfId="28722"/>
    <cellStyle name="Normalno 2 2 2 7 3 4 2 3" xfId="19046"/>
    <cellStyle name="Normalno 2 2 2 7 3 4 3" xfId="23884"/>
    <cellStyle name="Normalno 2 2 2 7 3 4 4" xfId="14208"/>
    <cellStyle name="Normalno 2 2 2 7 3 5" xfId="5741"/>
    <cellStyle name="Normalno 2 2 2 7 3 5 2" xfId="25093"/>
    <cellStyle name="Normalno 2 2 2 7 3 5 3" xfId="15417"/>
    <cellStyle name="Normalno 2 2 2 7 3 6" xfId="20255"/>
    <cellStyle name="Normalno 2 2 2 7 3 7" xfId="10579"/>
    <cellStyle name="Normalno 2 2 2 7 4" xfId="1509"/>
    <cellStyle name="Normalno 2 2 2 7 4 2" xfId="6347"/>
    <cellStyle name="Normalno 2 2 2 7 4 2 2" xfId="25699"/>
    <cellStyle name="Normalno 2 2 2 7 4 2 3" xfId="16023"/>
    <cellStyle name="Normalno 2 2 2 7 4 3" xfId="20861"/>
    <cellStyle name="Normalno 2 2 2 7 4 4" xfId="11185"/>
    <cellStyle name="Normalno 2 2 2 7 5" xfId="2719"/>
    <cellStyle name="Normalno 2 2 2 7 5 2" xfId="7557"/>
    <cellStyle name="Normalno 2 2 2 7 5 2 2" xfId="26909"/>
    <cellStyle name="Normalno 2 2 2 7 5 2 3" xfId="17233"/>
    <cellStyle name="Normalno 2 2 2 7 5 3" xfId="22071"/>
    <cellStyle name="Normalno 2 2 2 7 5 4" xfId="12395"/>
    <cellStyle name="Normalno 2 2 2 7 6" xfId="3928"/>
    <cellStyle name="Normalno 2 2 2 7 6 2" xfId="8766"/>
    <cellStyle name="Normalno 2 2 2 7 6 2 2" xfId="28118"/>
    <cellStyle name="Normalno 2 2 2 7 6 2 3" xfId="18442"/>
    <cellStyle name="Normalno 2 2 2 7 6 3" xfId="23280"/>
    <cellStyle name="Normalno 2 2 2 7 6 4" xfId="13604"/>
    <cellStyle name="Normalno 2 2 2 7 7" xfId="5137"/>
    <cellStyle name="Normalno 2 2 2 7 7 2" xfId="24489"/>
    <cellStyle name="Normalno 2 2 2 7 7 3" xfId="14813"/>
    <cellStyle name="Normalno 2 2 2 7 8" xfId="19651"/>
    <cellStyle name="Normalno 2 2 2 7 9" xfId="9975"/>
    <cellStyle name="Normalno 2 2 2 8" xfId="349"/>
    <cellStyle name="Normalno 2 2 2 8 2" xfId="953"/>
    <cellStyle name="Normalno 2 2 2 8 2 2" xfId="2163"/>
    <cellStyle name="Normalno 2 2 2 8 2 2 2" xfId="7001"/>
    <cellStyle name="Normalno 2 2 2 8 2 2 2 2" xfId="26353"/>
    <cellStyle name="Normalno 2 2 2 8 2 2 2 3" xfId="16677"/>
    <cellStyle name="Normalno 2 2 2 8 2 2 3" xfId="21515"/>
    <cellStyle name="Normalno 2 2 2 8 2 2 4" xfId="11839"/>
    <cellStyle name="Normalno 2 2 2 8 2 3" xfId="3373"/>
    <cellStyle name="Normalno 2 2 2 8 2 3 2" xfId="8211"/>
    <cellStyle name="Normalno 2 2 2 8 2 3 2 2" xfId="27563"/>
    <cellStyle name="Normalno 2 2 2 8 2 3 2 3" xfId="17887"/>
    <cellStyle name="Normalno 2 2 2 8 2 3 3" xfId="22725"/>
    <cellStyle name="Normalno 2 2 2 8 2 3 4" xfId="13049"/>
    <cellStyle name="Normalno 2 2 2 8 2 4" xfId="4582"/>
    <cellStyle name="Normalno 2 2 2 8 2 4 2" xfId="9420"/>
    <cellStyle name="Normalno 2 2 2 8 2 4 2 2" xfId="28772"/>
    <cellStyle name="Normalno 2 2 2 8 2 4 2 3" xfId="19096"/>
    <cellStyle name="Normalno 2 2 2 8 2 4 3" xfId="23934"/>
    <cellStyle name="Normalno 2 2 2 8 2 4 4" xfId="14258"/>
    <cellStyle name="Normalno 2 2 2 8 2 5" xfId="5791"/>
    <cellStyle name="Normalno 2 2 2 8 2 5 2" xfId="25143"/>
    <cellStyle name="Normalno 2 2 2 8 2 5 3" xfId="15467"/>
    <cellStyle name="Normalno 2 2 2 8 2 6" xfId="20305"/>
    <cellStyle name="Normalno 2 2 2 8 2 7" xfId="10629"/>
    <cellStyle name="Normalno 2 2 2 8 3" xfId="1559"/>
    <cellStyle name="Normalno 2 2 2 8 3 2" xfId="6397"/>
    <cellStyle name="Normalno 2 2 2 8 3 2 2" xfId="25749"/>
    <cellStyle name="Normalno 2 2 2 8 3 2 3" xfId="16073"/>
    <cellStyle name="Normalno 2 2 2 8 3 3" xfId="20911"/>
    <cellStyle name="Normalno 2 2 2 8 3 4" xfId="11235"/>
    <cellStyle name="Normalno 2 2 2 8 4" xfId="2769"/>
    <cellStyle name="Normalno 2 2 2 8 4 2" xfId="7607"/>
    <cellStyle name="Normalno 2 2 2 8 4 2 2" xfId="26959"/>
    <cellStyle name="Normalno 2 2 2 8 4 2 3" xfId="17283"/>
    <cellStyle name="Normalno 2 2 2 8 4 3" xfId="22121"/>
    <cellStyle name="Normalno 2 2 2 8 4 4" xfId="12445"/>
    <cellStyle name="Normalno 2 2 2 8 5" xfId="3978"/>
    <cellStyle name="Normalno 2 2 2 8 5 2" xfId="8816"/>
    <cellStyle name="Normalno 2 2 2 8 5 2 2" xfId="28168"/>
    <cellStyle name="Normalno 2 2 2 8 5 2 3" xfId="18492"/>
    <cellStyle name="Normalno 2 2 2 8 5 3" xfId="23330"/>
    <cellStyle name="Normalno 2 2 2 8 5 4" xfId="13654"/>
    <cellStyle name="Normalno 2 2 2 8 6" xfId="5187"/>
    <cellStyle name="Normalno 2 2 2 8 6 2" xfId="24539"/>
    <cellStyle name="Normalno 2 2 2 8 6 3" xfId="14863"/>
    <cellStyle name="Normalno 2 2 2 8 7" xfId="19701"/>
    <cellStyle name="Normalno 2 2 2 8 8" xfId="10025"/>
    <cellStyle name="Normalno 2 2 2 9" xfId="651"/>
    <cellStyle name="Normalno 2 2 2 9 2" xfId="1861"/>
    <cellStyle name="Normalno 2 2 2 9 2 2" xfId="6699"/>
    <cellStyle name="Normalno 2 2 2 9 2 2 2" xfId="26051"/>
    <cellStyle name="Normalno 2 2 2 9 2 2 3" xfId="16375"/>
    <cellStyle name="Normalno 2 2 2 9 2 3" xfId="21213"/>
    <cellStyle name="Normalno 2 2 2 9 2 4" xfId="11537"/>
    <cellStyle name="Normalno 2 2 2 9 3" xfId="3071"/>
    <cellStyle name="Normalno 2 2 2 9 3 2" xfId="7909"/>
    <cellStyle name="Normalno 2 2 2 9 3 2 2" xfId="27261"/>
    <cellStyle name="Normalno 2 2 2 9 3 2 3" xfId="17585"/>
    <cellStyle name="Normalno 2 2 2 9 3 3" xfId="22423"/>
    <cellStyle name="Normalno 2 2 2 9 3 4" xfId="12747"/>
    <cellStyle name="Normalno 2 2 2 9 4" xfId="4280"/>
    <cellStyle name="Normalno 2 2 2 9 4 2" xfId="9118"/>
    <cellStyle name="Normalno 2 2 2 9 4 2 2" xfId="28470"/>
    <cellStyle name="Normalno 2 2 2 9 4 2 3" xfId="18794"/>
    <cellStyle name="Normalno 2 2 2 9 4 3" xfId="23632"/>
    <cellStyle name="Normalno 2 2 2 9 4 4" xfId="13956"/>
    <cellStyle name="Normalno 2 2 2 9 5" xfId="5489"/>
    <cellStyle name="Normalno 2 2 2 9 5 2" xfId="24841"/>
    <cellStyle name="Normalno 2 2 2 9 5 3" xfId="15165"/>
    <cellStyle name="Normalno 2 2 2 9 6" xfId="20003"/>
    <cellStyle name="Normalno 2 2 2 9 7" xfId="10327"/>
    <cellStyle name="Normalno 2 2 3" xfId="17"/>
    <cellStyle name="Normalno 2 2 3 10" xfId="2473"/>
    <cellStyle name="Normalno 2 2 3 10 2" xfId="7311"/>
    <cellStyle name="Normalno 2 2 3 10 2 2" xfId="26663"/>
    <cellStyle name="Normalno 2 2 3 10 2 3" xfId="16987"/>
    <cellStyle name="Normalno 2 2 3 10 3" xfId="21825"/>
    <cellStyle name="Normalno 2 2 3 10 4" xfId="12149"/>
    <cellStyle name="Normalno 2 2 3 11" xfId="3685"/>
    <cellStyle name="Normalno 2 2 3 11 2" xfId="8523"/>
    <cellStyle name="Normalno 2 2 3 11 2 2" xfId="27875"/>
    <cellStyle name="Normalno 2 2 3 11 2 3" xfId="18199"/>
    <cellStyle name="Normalno 2 2 3 11 3" xfId="23037"/>
    <cellStyle name="Normalno 2 2 3 11 4" xfId="13361"/>
    <cellStyle name="Normalno 2 2 3 12" xfId="4891"/>
    <cellStyle name="Normalno 2 2 3 12 2" xfId="24243"/>
    <cellStyle name="Normalno 2 2 3 12 3" xfId="14567"/>
    <cellStyle name="Normalno 2 2 3 13" xfId="19405"/>
    <cellStyle name="Normalno 2 2 3 14" xfId="9729"/>
    <cellStyle name="Normalno 2 2 3 2" xfId="41"/>
    <cellStyle name="Normalno 2 2 3 2 10" xfId="3706"/>
    <cellStyle name="Normalno 2 2 3 2 10 2" xfId="8544"/>
    <cellStyle name="Normalno 2 2 3 2 10 2 2" xfId="27896"/>
    <cellStyle name="Normalno 2 2 3 2 10 2 3" xfId="18220"/>
    <cellStyle name="Normalno 2 2 3 2 10 3" xfId="23058"/>
    <cellStyle name="Normalno 2 2 3 2 10 4" xfId="13382"/>
    <cellStyle name="Normalno 2 2 3 2 11" xfId="4912"/>
    <cellStyle name="Normalno 2 2 3 2 11 2" xfId="24264"/>
    <cellStyle name="Normalno 2 2 3 2 11 3" xfId="14588"/>
    <cellStyle name="Normalno 2 2 3 2 12" xfId="19426"/>
    <cellStyle name="Normalno 2 2 3 2 13" xfId="9750"/>
    <cellStyle name="Normalno 2 2 3 2 2" xfId="95"/>
    <cellStyle name="Normalno 2 2 3 2 2 10" xfId="9800"/>
    <cellStyle name="Normalno 2 2 3 2 2 2" xfId="206"/>
    <cellStyle name="Normalno 2 2 3 2 2 2 2" xfId="526"/>
    <cellStyle name="Normalno 2 2 3 2 2 2 2 2" xfId="1130"/>
    <cellStyle name="Normalno 2 2 3 2 2 2 2 2 2" xfId="2340"/>
    <cellStyle name="Normalno 2 2 3 2 2 2 2 2 2 2" xfId="7178"/>
    <cellStyle name="Normalno 2 2 3 2 2 2 2 2 2 2 2" xfId="26530"/>
    <cellStyle name="Normalno 2 2 3 2 2 2 2 2 2 2 3" xfId="16854"/>
    <cellStyle name="Normalno 2 2 3 2 2 2 2 2 2 3" xfId="21692"/>
    <cellStyle name="Normalno 2 2 3 2 2 2 2 2 2 4" xfId="12016"/>
    <cellStyle name="Normalno 2 2 3 2 2 2 2 2 3" xfId="3550"/>
    <cellStyle name="Normalno 2 2 3 2 2 2 2 2 3 2" xfId="8388"/>
    <cellStyle name="Normalno 2 2 3 2 2 2 2 2 3 2 2" xfId="27740"/>
    <cellStyle name="Normalno 2 2 3 2 2 2 2 2 3 2 3" xfId="18064"/>
    <cellStyle name="Normalno 2 2 3 2 2 2 2 2 3 3" xfId="22902"/>
    <cellStyle name="Normalno 2 2 3 2 2 2 2 2 3 4" xfId="13226"/>
    <cellStyle name="Normalno 2 2 3 2 2 2 2 2 4" xfId="4759"/>
    <cellStyle name="Normalno 2 2 3 2 2 2 2 2 4 2" xfId="9597"/>
    <cellStyle name="Normalno 2 2 3 2 2 2 2 2 4 2 2" xfId="28949"/>
    <cellStyle name="Normalno 2 2 3 2 2 2 2 2 4 2 3" xfId="19273"/>
    <cellStyle name="Normalno 2 2 3 2 2 2 2 2 4 3" xfId="24111"/>
    <cellStyle name="Normalno 2 2 3 2 2 2 2 2 4 4" xfId="14435"/>
    <cellStyle name="Normalno 2 2 3 2 2 2 2 2 5" xfId="5968"/>
    <cellStyle name="Normalno 2 2 3 2 2 2 2 2 5 2" xfId="25320"/>
    <cellStyle name="Normalno 2 2 3 2 2 2 2 2 5 3" xfId="15644"/>
    <cellStyle name="Normalno 2 2 3 2 2 2 2 2 6" xfId="20482"/>
    <cellStyle name="Normalno 2 2 3 2 2 2 2 2 7" xfId="10806"/>
    <cellStyle name="Normalno 2 2 3 2 2 2 2 3" xfId="1736"/>
    <cellStyle name="Normalno 2 2 3 2 2 2 2 3 2" xfId="6574"/>
    <cellStyle name="Normalno 2 2 3 2 2 2 2 3 2 2" xfId="25926"/>
    <cellStyle name="Normalno 2 2 3 2 2 2 2 3 2 3" xfId="16250"/>
    <cellStyle name="Normalno 2 2 3 2 2 2 2 3 3" xfId="21088"/>
    <cellStyle name="Normalno 2 2 3 2 2 2 2 3 4" xfId="11412"/>
    <cellStyle name="Normalno 2 2 3 2 2 2 2 4" xfId="2946"/>
    <cellStyle name="Normalno 2 2 3 2 2 2 2 4 2" xfId="7784"/>
    <cellStyle name="Normalno 2 2 3 2 2 2 2 4 2 2" xfId="27136"/>
    <cellStyle name="Normalno 2 2 3 2 2 2 2 4 2 3" xfId="17460"/>
    <cellStyle name="Normalno 2 2 3 2 2 2 2 4 3" xfId="22298"/>
    <cellStyle name="Normalno 2 2 3 2 2 2 2 4 4" xfId="12622"/>
    <cellStyle name="Normalno 2 2 3 2 2 2 2 5" xfId="4155"/>
    <cellStyle name="Normalno 2 2 3 2 2 2 2 5 2" xfId="8993"/>
    <cellStyle name="Normalno 2 2 3 2 2 2 2 5 2 2" xfId="28345"/>
    <cellStyle name="Normalno 2 2 3 2 2 2 2 5 2 3" xfId="18669"/>
    <cellStyle name="Normalno 2 2 3 2 2 2 2 5 3" xfId="23507"/>
    <cellStyle name="Normalno 2 2 3 2 2 2 2 5 4" xfId="13831"/>
    <cellStyle name="Normalno 2 2 3 2 2 2 2 6" xfId="5364"/>
    <cellStyle name="Normalno 2 2 3 2 2 2 2 6 2" xfId="24716"/>
    <cellStyle name="Normalno 2 2 3 2 2 2 2 6 3" xfId="15040"/>
    <cellStyle name="Normalno 2 2 3 2 2 2 2 7" xfId="19878"/>
    <cellStyle name="Normalno 2 2 3 2 2 2 2 8" xfId="10202"/>
    <cellStyle name="Normalno 2 2 3 2 2 2 3" xfId="828"/>
    <cellStyle name="Normalno 2 2 3 2 2 2 3 2" xfId="2038"/>
    <cellStyle name="Normalno 2 2 3 2 2 2 3 2 2" xfId="6876"/>
    <cellStyle name="Normalno 2 2 3 2 2 2 3 2 2 2" xfId="26228"/>
    <cellStyle name="Normalno 2 2 3 2 2 2 3 2 2 3" xfId="16552"/>
    <cellStyle name="Normalno 2 2 3 2 2 2 3 2 3" xfId="21390"/>
    <cellStyle name="Normalno 2 2 3 2 2 2 3 2 4" xfId="11714"/>
    <cellStyle name="Normalno 2 2 3 2 2 2 3 3" xfId="3248"/>
    <cellStyle name="Normalno 2 2 3 2 2 2 3 3 2" xfId="8086"/>
    <cellStyle name="Normalno 2 2 3 2 2 2 3 3 2 2" xfId="27438"/>
    <cellStyle name="Normalno 2 2 3 2 2 2 3 3 2 3" xfId="17762"/>
    <cellStyle name="Normalno 2 2 3 2 2 2 3 3 3" xfId="22600"/>
    <cellStyle name="Normalno 2 2 3 2 2 2 3 3 4" xfId="12924"/>
    <cellStyle name="Normalno 2 2 3 2 2 2 3 4" xfId="4457"/>
    <cellStyle name="Normalno 2 2 3 2 2 2 3 4 2" xfId="9295"/>
    <cellStyle name="Normalno 2 2 3 2 2 2 3 4 2 2" xfId="28647"/>
    <cellStyle name="Normalno 2 2 3 2 2 2 3 4 2 3" xfId="18971"/>
    <cellStyle name="Normalno 2 2 3 2 2 2 3 4 3" xfId="23809"/>
    <cellStyle name="Normalno 2 2 3 2 2 2 3 4 4" xfId="14133"/>
    <cellStyle name="Normalno 2 2 3 2 2 2 3 5" xfId="5666"/>
    <cellStyle name="Normalno 2 2 3 2 2 2 3 5 2" xfId="25018"/>
    <cellStyle name="Normalno 2 2 3 2 2 2 3 5 3" xfId="15342"/>
    <cellStyle name="Normalno 2 2 3 2 2 2 3 6" xfId="20180"/>
    <cellStyle name="Normalno 2 2 3 2 2 2 3 7" xfId="10504"/>
    <cellStyle name="Normalno 2 2 3 2 2 2 4" xfId="1434"/>
    <cellStyle name="Normalno 2 2 3 2 2 2 4 2" xfId="6272"/>
    <cellStyle name="Normalno 2 2 3 2 2 2 4 2 2" xfId="25624"/>
    <cellStyle name="Normalno 2 2 3 2 2 2 4 2 3" xfId="15948"/>
    <cellStyle name="Normalno 2 2 3 2 2 2 4 3" xfId="20786"/>
    <cellStyle name="Normalno 2 2 3 2 2 2 4 4" xfId="11110"/>
    <cellStyle name="Normalno 2 2 3 2 2 2 5" xfId="2644"/>
    <cellStyle name="Normalno 2 2 3 2 2 2 5 2" xfId="7482"/>
    <cellStyle name="Normalno 2 2 3 2 2 2 5 2 2" xfId="26834"/>
    <cellStyle name="Normalno 2 2 3 2 2 2 5 2 3" xfId="17158"/>
    <cellStyle name="Normalno 2 2 3 2 2 2 5 3" xfId="21996"/>
    <cellStyle name="Normalno 2 2 3 2 2 2 5 4" xfId="12320"/>
    <cellStyle name="Normalno 2 2 3 2 2 2 6" xfId="3854"/>
    <cellStyle name="Normalno 2 2 3 2 2 2 6 2" xfId="8692"/>
    <cellStyle name="Normalno 2 2 3 2 2 2 6 2 2" xfId="28044"/>
    <cellStyle name="Normalno 2 2 3 2 2 2 6 2 3" xfId="18368"/>
    <cellStyle name="Normalno 2 2 3 2 2 2 6 3" xfId="23206"/>
    <cellStyle name="Normalno 2 2 3 2 2 2 6 4" xfId="13530"/>
    <cellStyle name="Normalno 2 2 3 2 2 2 7" xfId="5062"/>
    <cellStyle name="Normalno 2 2 3 2 2 2 7 2" xfId="24414"/>
    <cellStyle name="Normalno 2 2 3 2 2 2 7 3" xfId="14738"/>
    <cellStyle name="Normalno 2 2 3 2 2 2 8" xfId="19576"/>
    <cellStyle name="Normalno 2 2 3 2 2 2 9" xfId="9900"/>
    <cellStyle name="Normalno 2 2 3 2 2 3" xfId="426"/>
    <cellStyle name="Normalno 2 2 3 2 2 3 2" xfId="1030"/>
    <cellStyle name="Normalno 2 2 3 2 2 3 2 2" xfId="2240"/>
    <cellStyle name="Normalno 2 2 3 2 2 3 2 2 2" xfId="7078"/>
    <cellStyle name="Normalno 2 2 3 2 2 3 2 2 2 2" xfId="26430"/>
    <cellStyle name="Normalno 2 2 3 2 2 3 2 2 2 3" xfId="16754"/>
    <cellStyle name="Normalno 2 2 3 2 2 3 2 2 3" xfId="21592"/>
    <cellStyle name="Normalno 2 2 3 2 2 3 2 2 4" xfId="11916"/>
    <cellStyle name="Normalno 2 2 3 2 2 3 2 3" xfId="3450"/>
    <cellStyle name="Normalno 2 2 3 2 2 3 2 3 2" xfId="8288"/>
    <cellStyle name="Normalno 2 2 3 2 2 3 2 3 2 2" xfId="27640"/>
    <cellStyle name="Normalno 2 2 3 2 2 3 2 3 2 3" xfId="17964"/>
    <cellStyle name="Normalno 2 2 3 2 2 3 2 3 3" xfId="22802"/>
    <cellStyle name="Normalno 2 2 3 2 2 3 2 3 4" xfId="13126"/>
    <cellStyle name="Normalno 2 2 3 2 2 3 2 4" xfId="4659"/>
    <cellStyle name="Normalno 2 2 3 2 2 3 2 4 2" xfId="9497"/>
    <cellStyle name="Normalno 2 2 3 2 2 3 2 4 2 2" xfId="28849"/>
    <cellStyle name="Normalno 2 2 3 2 2 3 2 4 2 3" xfId="19173"/>
    <cellStyle name="Normalno 2 2 3 2 2 3 2 4 3" xfId="24011"/>
    <cellStyle name="Normalno 2 2 3 2 2 3 2 4 4" xfId="14335"/>
    <cellStyle name="Normalno 2 2 3 2 2 3 2 5" xfId="5868"/>
    <cellStyle name="Normalno 2 2 3 2 2 3 2 5 2" xfId="25220"/>
    <cellStyle name="Normalno 2 2 3 2 2 3 2 5 3" xfId="15544"/>
    <cellStyle name="Normalno 2 2 3 2 2 3 2 6" xfId="20382"/>
    <cellStyle name="Normalno 2 2 3 2 2 3 2 7" xfId="10706"/>
    <cellStyle name="Normalno 2 2 3 2 2 3 3" xfId="1636"/>
    <cellStyle name="Normalno 2 2 3 2 2 3 3 2" xfId="6474"/>
    <cellStyle name="Normalno 2 2 3 2 2 3 3 2 2" xfId="25826"/>
    <cellStyle name="Normalno 2 2 3 2 2 3 3 2 3" xfId="16150"/>
    <cellStyle name="Normalno 2 2 3 2 2 3 3 3" xfId="20988"/>
    <cellStyle name="Normalno 2 2 3 2 2 3 3 4" xfId="11312"/>
    <cellStyle name="Normalno 2 2 3 2 2 3 4" xfId="2846"/>
    <cellStyle name="Normalno 2 2 3 2 2 3 4 2" xfId="7684"/>
    <cellStyle name="Normalno 2 2 3 2 2 3 4 2 2" xfId="27036"/>
    <cellStyle name="Normalno 2 2 3 2 2 3 4 2 3" xfId="17360"/>
    <cellStyle name="Normalno 2 2 3 2 2 3 4 3" xfId="22198"/>
    <cellStyle name="Normalno 2 2 3 2 2 3 4 4" xfId="12522"/>
    <cellStyle name="Normalno 2 2 3 2 2 3 5" xfId="4055"/>
    <cellStyle name="Normalno 2 2 3 2 2 3 5 2" xfId="8893"/>
    <cellStyle name="Normalno 2 2 3 2 2 3 5 2 2" xfId="28245"/>
    <cellStyle name="Normalno 2 2 3 2 2 3 5 2 3" xfId="18569"/>
    <cellStyle name="Normalno 2 2 3 2 2 3 5 3" xfId="23407"/>
    <cellStyle name="Normalno 2 2 3 2 2 3 5 4" xfId="13731"/>
    <cellStyle name="Normalno 2 2 3 2 2 3 6" xfId="5264"/>
    <cellStyle name="Normalno 2 2 3 2 2 3 6 2" xfId="24616"/>
    <cellStyle name="Normalno 2 2 3 2 2 3 6 3" xfId="14940"/>
    <cellStyle name="Normalno 2 2 3 2 2 3 7" xfId="19778"/>
    <cellStyle name="Normalno 2 2 3 2 2 3 8" xfId="10102"/>
    <cellStyle name="Normalno 2 2 3 2 2 4" xfId="728"/>
    <cellStyle name="Normalno 2 2 3 2 2 4 2" xfId="1938"/>
    <cellStyle name="Normalno 2 2 3 2 2 4 2 2" xfId="6776"/>
    <cellStyle name="Normalno 2 2 3 2 2 4 2 2 2" xfId="26128"/>
    <cellStyle name="Normalno 2 2 3 2 2 4 2 2 3" xfId="16452"/>
    <cellStyle name="Normalno 2 2 3 2 2 4 2 3" xfId="21290"/>
    <cellStyle name="Normalno 2 2 3 2 2 4 2 4" xfId="11614"/>
    <cellStyle name="Normalno 2 2 3 2 2 4 3" xfId="3148"/>
    <cellStyle name="Normalno 2 2 3 2 2 4 3 2" xfId="7986"/>
    <cellStyle name="Normalno 2 2 3 2 2 4 3 2 2" xfId="27338"/>
    <cellStyle name="Normalno 2 2 3 2 2 4 3 2 3" xfId="17662"/>
    <cellStyle name="Normalno 2 2 3 2 2 4 3 3" xfId="22500"/>
    <cellStyle name="Normalno 2 2 3 2 2 4 3 4" xfId="12824"/>
    <cellStyle name="Normalno 2 2 3 2 2 4 4" xfId="4357"/>
    <cellStyle name="Normalno 2 2 3 2 2 4 4 2" xfId="9195"/>
    <cellStyle name="Normalno 2 2 3 2 2 4 4 2 2" xfId="28547"/>
    <cellStyle name="Normalno 2 2 3 2 2 4 4 2 3" xfId="18871"/>
    <cellStyle name="Normalno 2 2 3 2 2 4 4 3" xfId="23709"/>
    <cellStyle name="Normalno 2 2 3 2 2 4 4 4" xfId="14033"/>
    <cellStyle name="Normalno 2 2 3 2 2 4 5" xfId="5566"/>
    <cellStyle name="Normalno 2 2 3 2 2 4 5 2" xfId="24918"/>
    <cellStyle name="Normalno 2 2 3 2 2 4 5 3" xfId="15242"/>
    <cellStyle name="Normalno 2 2 3 2 2 4 6" xfId="20080"/>
    <cellStyle name="Normalno 2 2 3 2 2 4 7" xfId="10404"/>
    <cellStyle name="Normalno 2 2 3 2 2 5" xfId="1334"/>
    <cellStyle name="Normalno 2 2 3 2 2 5 2" xfId="6172"/>
    <cellStyle name="Normalno 2 2 3 2 2 5 2 2" xfId="25524"/>
    <cellStyle name="Normalno 2 2 3 2 2 5 2 3" xfId="15848"/>
    <cellStyle name="Normalno 2 2 3 2 2 5 3" xfId="20686"/>
    <cellStyle name="Normalno 2 2 3 2 2 5 4" xfId="11010"/>
    <cellStyle name="Normalno 2 2 3 2 2 6" xfId="2544"/>
    <cellStyle name="Normalno 2 2 3 2 2 6 2" xfId="7382"/>
    <cellStyle name="Normalno 2 2 3 2 2 6 2 2" xfId="26734"/>
    <cellStyle name="Normalno 2 2 3 2 2 6 2 3" xfId="17058"/>
    <cellStyle name="Normalno 2 2 3 2 2 6 3" xfId="21896"/>
    <cellStyle name="Normalno 2 2 3 2 2 6 4" xfId="12220"/>
    <cellStyle name="Normalno 2 2 3 2 2 7" xfId="3754"/>
    <cellStyle name="Normalno 2 2 3 2 2 7 2" xfId="8592"/>
    <cellStyle name="Normalno 2 2 3 2 2 7 2 2" xfId="27944"/>
    <cellStyle name="Normalno 2 2 3 2 2 7 2 3" xfId="18268"/>
    <cellStyle name="Normalno 2 2 3 2 2 7 3" xfId="23106"/>
    <cellStyle name="Normalno 2 2 3 2 2 7 4" xfId="13430"/>
    <cellStyle name="Normalno 2 2 3 2 2 8" xfId="4962"/>
    <cellStyle name="Normalno 2 2 3 2 2 8 2" xfId="24314"/>
    <cellStyle name="Normalno 2 2 3 2 2 8 3" xfId="14638"/>
    <cellStyle name="Normalno 2 2 3 2 2 9" xfId="19476"/>
    <cellStyle name="Normalno 2 2 3 2 3" xfId="156"/>
    <cellStyle name="Normalno 2 2 3 2 3 2" xfId="476"/>
    <cellStyle name="Normalno 2 2 3 2 3 2 2" xfId="1080"/>
    <cellStyle name="Normalno 2 2 3 2 3 2 2 2" xfId="2290"/>
    <cellStyle name="Normalno 2 2 3 2 3 2 2 2 2" xfId="7128"/>
    <cellStyle name="Normalno 2 2 3 2 3 2 2 2 2 2" xfId="26480"/>
    <cellStyle name="Normalno 2 2 3 2 3 2 2 2 2 3" xfId="16804"/>
    <cellStyle name="Normalno 2 2 3 2 3 2 2 2 3" xfId="21642"/>
    <cellStyle name="Normalno 2 2 3 2 3 2 2 2 4" xfId="11966"/>
    <cellStyle name="Normalno 2 2 3 2 3 2 2 3" xfId="3500"/>
    <cellStyle name="Normalno 2 2 3 2 3 2 2 3 2" xfId="8338"/>
    <cellStyle name="Normalno 2 2 3 2 3 2 2 3 2 2" xfId="27690"/>
    <cellStyle name="Normalno 2 2 3 2 3 2 2 3 2 3" xfId="18014"/>
    <cellStyle name="Normalno 2 2 3 2 3 2 2 3 3" xfId="22852"/>
    <cellStyle name="Normalno 2 2 3 2 3 2 2 3 4" xfId="13176"/>
    <cellStyle name="Normalno 2 2 3 2 3 2 2 4" xfId="4709"/>
    <cellStyle name="Normalno 2 2 3 2 3 2 2 4 2" xfId="9547"/>
    <cellStyle name="Normalno 2 2 3 2 3 2 2 4 2 2" xfId="28899"/>
    <cellStyle name="Normalno 2 2 3 2 3 2 2 4 2 3" xfId="19223"/>
    <cellStyle name="Normalno 2 2 3 2 3 2 2 4 3" xfId="24061"/>
    <cellStyle name="Normalno 2 2 3 2 3 2 2 4 4" xfId="14385"/>
    <cellStyle name="Normalno 2 2 3 2 3 2 2 5" xfId="5918"/>
    <cellStyle name="Normalno 2 2 3 2 3 2 2 5 2" xfId="25270"/>
    <cellStyle name="Normalno 2 2 3 2 3 2 2 5 3" xfId="15594"/>
    <cellStyle name="Normalno 2 2 3 2 3 2 2 6" xfId="20432"/>
    <cellStyle name="Normalno 2 2 3 2 3 2 2 7" xfId="10756"/>
    <cellStyle name="Normalno 2 2 3 2 3 2 3" xfId="1686"/>
    <cellStyle name="Normalno 2 2 3 2 3 2 3 2" xfId="6524"/>
    <cellStyle name="Normalno 2 2 3 2 3 2 3 2 2" xfId="25876"/>
    <cellStyle name="Normalno 2 2 3 2 3 2 3 2 3" xfId="16200"/>
    <cellStyle name="Normalno 2 2 3 2 3 2 3 3" xfId="21038"/>
    <cellStyle name="Normalno 2 2 3 2 3 2 3 4" xfId="11362"/>
    <cellStyle name="Normalno 2 2 3 2 3 2 4" xfId="2896"/>
    <cellStyle name="Normalno 2 2 3 2 3 2 4 2" xfId="7734"/>
    <cellStyle name="Normalno 2 2 3 2 3 2 4 2 2" xfId="27086"/>
    <cellStyle name="Normalno 2 2 3 2 3 2 4 2 3" xfId="17410"/>
    <cellStyle name="Normalno 2 2 3 2 3 2 4 3" xfId="22248"/>
    <cellStyle name="Normalno 2 2 3 2 3 2 4 4" xfId="12572"/>
    <cellStyle name="Normalno 2 2 3 2 3 2 5" xfId="4105"/>
    <cellStyle name="Normalno 2 2 3 2 3 2 5 2" xfId="8943"/>
    <cellStyle name="Normalno 2 2 3 2 3 2 5 2 2" xfId="28295"/>
    <cellStyle name="Normalno 2 2 3 2 3 2 5 2 3" xfId="18619"/>
    <cellStyle name="Normalno 2 2 3 2 3 2 5 3" xfId="23457"/>
    <cellStyle name="Normalno 2 2 3 2 3 2 5 4" xfId="13781"/>
    <cellStyle name="Normalno 2 2 3 2 3 2 6" xfId="5314"/>
    <cellStyle name="Normalno 2 2 3 2 3 2 6 2" xfId="24666"/>
    <cellStyle name="Normalno 2 2 3 2 3 2 6 3" xfId="14990"/>
    <cellStyle name="Normalno 2 2 3 2 3 2 7" xfId="19828"/>
    <cellStyle name="Normalno 2 2 3 2 3 2 8" xfId="10152"/>
    <cellStyle name="Normalno 2 2 3 2 3 3" xfId="778"/>
    <cellStyle name="Normalno 2 2 3 2 3 3 2" xfId="1988"/>
    <cellStyle name="Normalno 2 2 3 2 3 3 2 2" xfId="6826"/>
    <cellStyle name="Normalno 2 2 3 2 3 3 2 2 2" xfId="26178"/>
    <cellStyle name="Normalno 2 2 3 2 3 3 2 2 3" xfId="16502"/>
    <cellStyle name="Normalno 2 2 3 2 3 3 2 3" xfId="21340"/>
    <cellStyle name="Normalno 2 2 3 2 3 3 2 4" xfId="11664"/>
    <cellStyle name="Normalno 2 2 3 2 3 3 3" xfId="3198"/>
    <cellStyle name="Normalno 2 2 3 2 3 3 3 2" xfId="8036"/>
    <cellStyle name="Normalno 2 2 3 2 3 3 3 2 2" xfId="27388"/>
    <cellStyle name="Normalno 2 2 3 2 3 3 3 2 3" xfId="17712"/>
    <cellStyle name="Normalno 2 2 3 2 3 3 3 3" xfId="22550"/>
    <cellStyle name="Normalno 2 2 3 2 3 3 3 4" xfId="12874"/>
    <cellStyle name="Normalno 2 2 3 2 3 3 4" xfId="4407"/>
    <cellStyle name="Normalno 2 2 3 2 3 3 4 2" xfId="9245"/>
    <cellStyle name="Normalno 2 2 3 2 3 3 4 2 2" xfId="28597"/>
    <cellStyle name="Normalno 2 2 3 2 3 3 4 2 3" xfId="18921"/>
    <cellStyle name="Normalno 2 2 3 2 3 3 4 3" xfId="23759"/>
    <cellStyle name="Normalno 2 2 3 2 3 3 4 4" xfId="14083"/>
    <cellStyle name="Normalno 2 2 3 2 3 3 5" xfId="5616"/>
    <cellStyle name="Normalno 2 2 3 2 3 3 5 2" xfId="24968"/>
    <cellStyle name="Normalno 2 2 3 2 3 3 5 3" xfId="15292"/>
    <cellStyle name="Normalno 2 2 3 2 3 3 6" xfId="20130"/>
    <cellStyle name="Normalno 2 2 3 2 3 3 7" xfId="10454"/>
    <cellStyle name="Normalno 2 2 3 2 3 4" xfId="1384"/>
    <cellStyle name="Normalno 2 2 3 2 3 4 2" xfId="6222"/>
    <cellStyle name="Normalno 2 2 3 2 3 4 2 2" xfId="25574"/>
    <cellStyle name="Normalno 2 2 3 2 3 4 2 3" xfId="15898"/>
    <cellStyle name="Normalno 2 2 3 2 3 4 3" xfId="20736"/>
    <cellStyle name="Normalno 2 2 3 2 3 4 4" xfId="11060"/>
    <cellStyle name="Normalno 2 2 3 2 3 5" xfId="2594"/>
    <cellStyle name="Normalno 2 2 3 2 3 5 2" xfId="7432"/>
    <cellStyle name="Normalno 2 2 3 2 3 5 2 2" xfId="26784"/>
    <cellStyle name="Normalno 2 2 3 2 3 5 2 3" xfId="17108"/>
    <cellStyle name="Normalno 2 2 3 2 3 5 3" xfId="21946"/>
    <cellStyle name="Normalno 2 2 3 2 3 5 4" xfId="12270"/>
    <cellStyle name="Normalno 2 2 3 2 3 6" xfId="3804"/>
    <cellStyle name="Normalno 2 2 3 2 3 6 2" xfId="8642"/>
    <cellStyle name="Normalno 2 2 3 2 3 6 2 2" xfId="27994"/>
    <cellStyle name="Normalno 2 2 3 2 3 6 2 3" xfId="18318"/>
    <cellStyle name="Normalno 2 2 3 2 3 6 3" xfId="23156"/>
    <cellStyle name="Normalno 2 2 3 2 3 6 4" xfId="13480"/>
    <cellStyle name="Normalno 2 2 3 2 3 7" xfId="5012"/>
    <cellStyle name="Normalno 2 2 3 2 3 7 2" xfId="24364"/>
    <cellStyle name="Normalno 2 2 3 2 3 7 3" xfId="14688"/>
    <cellStyle name="Normalno 2 2 3 2 3 8" xfId="19526"/>
    <cellStyle name="Normalno 2 2 3 2 3 9" xfId="9850"/>
    <cellStyle name="Normalno 2 2 3 2 4" xfId="272"/>
    <cellStyle name="Normalno 2 2 3 2 4 2" xfId="576"/>
    <cellStyle name="Normalno 2 2 3 2 4 2 2" xfId="1180"/>
    <cellStyle name="Normalno 2 2 3 2 4 2 2 2" xfId="2390"/>
    <cellStyle name="Normalno 2 2 3 2 4 2 2 2 2" xfId="7228"/>
    <cellStyle name="Normalno 2 2 3 2 4 2 2 2 2 2" xfId="26580"/>
    <cellStyle name="Normalno 2 2 3 2 4 2 2 2 2 3" xfId="16904"/>
    <cellStyle name="Normalno 2 2 3 2 4 2 2 2 3" xfId="21742"/>
    <cellStyle name="Normalno 2 2 3 2 4 2 2 2 4" xfId="12066"/>
    <cellStyle name="Normalno 2 2 3 2 4 2 2 3" xfId="3600"/>
    <cellStyle name="Normalno 2 2 3 2 4 2 2 3 2" xfId="8438"/>
    <cellStyle name="Normalno 2 2 3 2 4 2 2 3 2 2" xfId="27790"/>
    <cellStyle name="Normalno 2 2 3 2 4 2 2 3 2 3" xfId="18114"/>
    <cellStyle name="Normalno 2 2 3 2 4 2 2 3 3" xfId="22952"/>
    <cellStyle name="Normalno 2 2 3 2 4 2 2 3 4" xfId="13276"/>
    <cellStyle name="Normalno 2 2 3 2 4 2 2 4" xfId="4809"/>
    <cellStyle name="Normalno 2 2 3 2 4 2 2 4 2" xfId="9647"/>
    <cellStyle name="Normalno 2 2 3 2 4 2 2 4 2 2" xfId="28999"/>
    <cellStyle name="Normalno 2 2 3 2 4 2 2 4 2 3" xfId="19323"/>
    <cellStyle name="Normalno 2 2 3 2 4 2 2 4 3" xfId="24161"/>
    <cellStyle name="Normalno 2 2 3 2 4 2 2 4 4" xfId="14485"/>
    <cellStyle name="Normalno 2 2 3 2 4 2 2 5" xfId="6018"/>
    <cellStyle name="Normalno 2 2 3 2 4 2 2 5 2" xfId="25370"/>
    <cellStyle name="Normalno 2 2 3 2 4 2 2 5 3" xfId="15694"/>
    <cellStyle name="Normalno 2 2 3 2 4 2 2 6" xfId="20532"/>
    <cellStyle name="Normalno 2 2 3 2 4 2 2 7" xfId="10856"/>
    <cellStyle name="Normalno 2 2 3 2 4 2 3" xfId="1786"/>
    <cellStyle name="Normalno 2 2 3 2 4 2 3 2" xfId="6624"/>
    <cellStyle name="Normalno 2 2 3 2 4 2 3 2 2" xfId="25976"/>
    <cellStyle name="Normalno 2 2 3 2 4 2 3 2 3" xfId="16300"/>
    <cellStyle name="Normalno 2 2 3 2 4 2 3 3" xfId="21138"/>
    <cellStyle name="Normalno 2 2 3 2 4 2 3 4" xfId="11462"/>
    <cellStyle name="Normalno 2 2 3 2 4 2 4" xfId="2996"/>
    <cellStyle name="Normalno 2 2 3 2 4 2 4 2" xfId="7834"/>
    <cellStyle name="Normalno 2 2 3 2 4 2 4 2 2" xfId="27186"/>
    <cellStyle name="Normalno 2 2 3 2 4 2 4 2 3" xfId="17510"/>
    <cellStyle name="Normalno 2 2 3 2 4 2 4 3" xfId="22348"/>
    <cellStyle name="Normalno 2 2 3 2 4 2 4 4" xfId="12672"/>
    <cellStyle name="Normalno 2 2 3 2 4 2 5" xfId="4205"/>
    <cellStyle name="Normalno 2 2 3 2 4 2 5 2" xfId="9043"/>
    <cellStyle name="Normalno 2 2 3 2 4 2 5 2 2" xfId="28395"/>
    <cellStyle name="Normalno 2 2 3 2 4 2 5 2 3" xfId="18719"/>
    <cellStyle name="Normalno 2 2 3 2 4 2 5 3" xfId="23557"/>
    <cellStyle name="Normalno 2 2 3 2 4 2 5 4" xfId="13881"/>
    <cellStyle name="Normalno 2 2 3 2 4 2 6" xfId="5414"/>
    <cellStyle name="Normalno 2 2 3 2 4 2 6 2" xfId="24766"/>
    <cellStyle name="Normalno 2 2 3 2 4 2 6 3" xfId="15090"/>
    <cellStyle name="Normalno 2 2 3 2 4 2 7" xfId="19928"/>
    <cellStyle name="Normalno 2 2 3 2 4 2 8" xfId="10252"/>
    <cellStyle name="Normalno 2 2 3 2 4 3" xfId="878"/>
    <cellStyle name="Normalno 2 2 3 2 4 3 2" xfId="2088"/>
    <cellStyle name="Normalno 2 2 3 2 4 3 2 2" xfId="6926"/>
    <cellStyle name="Normalno 2 2 3 2 4 3 2 2 2" xfId="26278"/>
    <cellStyle name="Normalno 2 2 3 2 4 3 2 2 3" xfId="16602"/>
    <cellStyle name="Normalno 2 2 3 2 4 3 2 3" xfId="21440"/>
    <cellStyle name="Normalno 2 2 3 2 4 3 2 4" xfId="11764"/>
    <cellStyle name="Normalno 2 2 3 2 4 3 3" xfId="3298"/>
    <cellStyle name="Normalno 2 2 3 2 4 3 3 2" xfId="8136"/>
    <cellStyle name="Normalno 2 2 3 2 4 3 3 2 2" xfId="27488"/>
    <cellStyle name="Normalno 2 2 3 2 4 3 3 2 3" xfId="17812"/>
    <cellStyle name="Normalno 2 2 3 2 4 3 3 3" xfId="22650"/>
    <cellStyle name="Normalno 2 2 3 2 4 3 3 4" xfId="12974"/>
    <cellStyle name="Normalno 2 2 3 2 4 3 4" xfId="4507"/>
    <cellStyle name="Normalno 2 2 3 2 4 3 4 2" xfId="9345"/>
    <cellStyle name="Normalno 2 2 3 2 4 3 4 2 2" xfId="28697"/>
    <cellStyle name="Normalno 2 2 3 2 4 3 4 2 3" xfId="19021"/>
    <cellStyle name="Normalno 2 2 3 2 4 3 4 3" xfId="23859"/>
    <cellStyle name="Normalno 2 2 3 2 4 3 4 4" xfId="14183"/>
    <cellStyle name="Normalno 2 2 3 2 4 3 5" xfId="5716"/>
    <cellStyle name="Normalno 2 2 3 2 4 3 5 2" xfId="25068"/>
    <cellStyle name="Normalno 2 2 3 2 4 3 5 3" xfId="15392"/>
    <cellStyle name="Normalno 2 2 3 2 4 3 6" xfId="20230"/>
    <cellStyle name="Normalno 2 2 3 2 4 3 7" xfId="10554"/>
    <cellStyle name="Normalno 2 2 3 2 4 4" xfId="1484"/>
    <cellStyle name="Normalno 2 2 3 2 4 4 2" xfId="6322"/>
    <cellStyle name="Normalno 2 2 3 2 4 4 2 2" xfId="25674"/>
    <cellStyle name="Normalno 2 2 3 2 4 4 2 3" xfId="15998"/>
    <cellStyle name="Normalno 2 2 3 2 4 4 3" xfId="20836"/>
    <cellStyle name="Normalno 2 2 3 2 4 4 4" xfId="11160"/>
    <cellStyle name="Normalno 2 2 3 2 4 5" xfId="2694"/>
    <cellStyle name="Normalno 2 2 3 2 4 5 2" xfId="7532"/>
    <cellStyle name="Normalno 2 2 3 2 4 5 2 2" xfId="26884"/>
    <cellStyle name="Normalno 2 2 3 2 4 5 2 3" xfId="17208"/>
    <cellStyle name="Normalno 2 2 3 2 4 5 3" xfId="22046"/>
    <cellStyle name="Normalno 2 2 3 2 4 5 4" xfId="12370"/>
    <cellStyle name="Normalno 2 2 3 2 4 6" xfId="3904"/>
    <cellStyle name="Normalno 2 2 3 2 4 6 2" xfId="8742"/>
    <cellStyle name="Normalno 2 2 3 2 4 6 2 2" xfId="28094"/>
    <cellStyle name="Normalno 2 2 3 2 4 6 2 3" xfId="18418"/>
    <cellStyle name="Normalno 2 2 3 2 4 6 3" xfId="23256"/>
    <cellStyle name="Normalno 2 2 3 2 4 6 4" xfId="13580"/>
    <cellStyle name="Normalno 2 2 3 2 4 7" xfId="5112"/>
    <cellStyle name="Normalno 2 2 3 2 4 7 2" xfId="24464"/>
    <cellStyle name="Normalno 2 2 3 2 4 7 3" xfId="14788"/>
    <cellStyle name="Normalno 2 2 3 2 4 8" xfId="19626"/>
    <cellStyle name="Normalno 2 2 3 2 4 9" xfId="9950"/>
    <cellStyle name="Normalno 2 2 3 2 5" xfId="325"/>
    <cellStyle name="Normalno 2 2 3 2 5 2" xfId="628"/>
    <cellStyle name="Normalno 2 2 3 2 5 2 2" xfId="1232"/>
    <cellStyle name="Normalno 2 2 3 2 5 2 2 2" xfId="2442"/>
    <cellStyle name="Normalno 2 2 3 2 5 2 2 2 2" xfId="7280"/>
    <cellStyle name="Normalno 2 2 3 2 5 2 2 2 2 2" xfId="26632"/>
    <cellStyle name="Normalno 2 2 3 2 5 2 2 2 2 3" xfId="16956"/>
    <cellStyle name="Normalno 2 2 3 2 5 2 2 2 3" xfId="21794"/>
    <cellStyle name="Normalno 2 2 3 2 5 2 2 2 4" xfId="12118"/>
    <cellStyle name="Normalno 2 2 3 2 5 2 2 3" xfId="3652"/>
    <cellStyle name="Normalno 2 2 3 2 5 2 2 3 2" xfId="8490"/>
    <cellStyle name="Normalno 2 2 3 2 5 2 2 3 2 2" xfId="27842"/>
    <cellStyle name="Normalno 2 2 3 2 5 2 2 3 2 3" xfId="18166"/>
    <cellStyle name="Normalno 2 2 3 2 5 2 2 3 3" xfId="23004"/>
    <cellStyle name="Normalno 2 2 3 2 5 2 2 3 4" xfId="13328"/>
    <cellStyle name="Normalno 2 2 3 2 5 2 2 4" xfId="4861"/>
    <cellStyle name="Normalno 2 2 3 2 5 2 2 4 2" xfId="9699"/>
    <cellStyle name="Normalno 2 2 3 2 5 2 2 4 2 2" xfId="29051"/>
    <cellStyle name="Normalno 2 2 3 2 5 2 2 4 2 3" xfId="19375"/>
    <cellStyle name="Normalno 2 2 3 2 5 2 2 4 3" xfId="24213"/>
    <cellStyle name="Normalno 2 2 3 2 5 2 2 4 4" xfId="14537"/>
    <cellStyle name="Normalno 2 2 3 2 5 2 2 5" xfId="6070"/>
    <cellStyle name="Normalno 2 2 3 2 5 2 2 5 2" xfId="25422"/>
    <cellStyle name="Normalno 2 2 3 2 5 2 2 5 3" xfId="15746"/>
    <cellStyle name="Normalno 2 2 3 2 5 2 2 6" xfId="20584"/>
    <cellStyle name="Normalno 2 2 3 2 5 2 2 7" xfId="10908"/>
    <cellStyle name="Normalno 2 2 3 2 5 2 3" xfId="1838"/>
    <cellStyle name="Normalno 2 2 3 2 5 2 3 2" xfId="6676"/>
    <cellStyle name="Normalno 2 2 3 2 5 2 3 2 2" xfId="26028"/>
    <cellStyle name="Normalno 2 2 3 2 5 2 3 2 3" xfId="16352"/>
    <cellStyle name="Normalno 2 2 3 2 5 2 3 3" xfId="21190"/>
    <cellStyle name="Normalno 2 2 3 2 5 2 3 4" xfId="11514"/>
    <cellStyle name="Normalno 2 2 3 2 5 2 4" xfId="3048"/>
    <cellStyle name="Normalno 2 2 3 2 5 2 4 2" xfId="7886"/>
    <cellStyle name="Normalno 2 2 3 2 5 2 4 2 2" xfId="27238"/>
    <cellStyle name="Normalno 2 2 3 2 5 2 4 2 3" xfId="17562"/>
    <cellStyle name="Normalno 2 2 3 2 5 2 4 3" xfId="22400"/>
    <cellStyle name="Normalno 2 2 3 2 5 2 4 4" xfId="12724"/>
    <cellStyle name="Normalno 2 2 3 2 5 2 5" xfId="4257"/>
    <cellStyle name="Normalno 2 2 3 2 5 2 5 2" xfId="9095"/>
    <cellStyle name="Normalno 2 2 3 2 5 2 5 2 2" xfId="28447"/>
    <cellStyle name="Normalno 2 2 3 2 5 2 5 2 3" xfId="18771"/>
    <cellStyle name="Normalno 2 2 3 2 5 2 5 3" xfId="23609"/>
    <cellStyle name="Normalno 2 2 3 2 5 2 5 4" xfId="13933"/>
    <cellStyle name="Normalno 2 2 3 2 5 2 6" xfId="5466"/>
    <cellStyle name="Normalno 2 2 3 2 5 2 6 2" xfId="24818"/>
    <cellStyle name="Normalno 2 2 3 2 5 2 6 3" xfId="15142"/>
    <cellStyle name="Normalno 2 2 3 2 5 2 7" xfId="19980"/>
    <cellStyle name="Normalno 2 2 3 2 5 2 8" xfId="10304"/>
    <cellStyle name="Normalno 2 2 3 2 5 3" xfId="930"/>
    <cellStyle name="Normalno 2 2 3 2 5 3 2" xfId="2140"/>
    <cellStyle name="Normalno 2 2 3 2 5 3 2 2" xfId="6978"/>
    <cellStyle name="Normalno 2 2 3 2 5 3 2 2 2" xfId="26330"/>
    <cellStyle name="Normalno 2 2 3 2 5 3 2 2 3" xfId="16654"/>
    <cellStyle name="Normalno 2 2 3 2 5 3 2 3" xfId="21492"/>
    <cellStyle name="Normalno 2 2 3 2 5 3 2 4" xfId="11816"/>
    <cellStyle name="Normalno 2 2 3 2 5 3 3" xfId="3350"/>
    <cellStyle name="Normalno 2 2 3 2 5 3 3 2" xfId="8188"/>
    <cellStyle name="Normalno 2 2 3 2 5 3 3 2 2" xfId="27540"/>
    <cellStyle name="Normalno 2 2 3 2 5 3 3 2 3" xfId="17864"/>
    <cellStyle name="Normalno 2 2 3 2 5 3 3 3" xfId="22702"/>
    <cellStyle name="Normalno 2 2 3 2 5 3 3 4" xfId="13026"/>
    <cellStyle name="Normalno 2 2 3 2 5 3 4" xfId="4559"/>
    <cellStyle name="Normalno 2 2 3 2 5 3 4 2" xfId="9397"/>
    <cellStyle name="Normalno 2 2 3 2 5 3 4 2 2" xfId="28749"/>
    <cellStyle name="Normalno 2 2 3 2 5 3 4 2 3" xfId="19073"/>
    <cellStyle name="Normalno 2 2 3 2 5 3 4 3" xfId="23911"/>
    <cellStyle name="Normalno 2 2 3 2 5 3 4 4" xfId="14235"/>
    <cellStyle name="Normalno 2 2 3 2 5 3 5" xfId="5768"/>
    <cellStyle name="Normalno 2 2 3 2 5 3 5 2" xfId="25120"/>
    <cellStyle name="Normalno 2 2 3 2 5 3 5 3" xfId="15444"/>
    <cellStyle name="Normalno 2 2 3 2 5 3 6" xfId="20282"/>
    <cellStyle name="Normalno 2 2 3 2 5 3 7" xfId="10606"/>
    <cellStyle name="Normalno 2 2 3 2 5 4" xfId="1536"/>
    <cellStyle name="Normalno 2 2 3 2 5 4 2" xfId="6374"/>
    <cellStyle name="Normalno 2 2 3 2 5 4 2 2" xfId="25726"/>
    <cellStyle name="Normalno 2 2 3 2 5 4 2 3" xfId="16050"/>
    <cellStyle name="Normalno 2 2 3 2 5 4 3" xfId="20888"/>
    <cellStyle name="Normalno 2 2 3 2 5 4 4" xfId="11212"/>
    <cellStyle name="Normalno 2 2 3 2 5 5" xfId="2746"/>
    <cellStyle name="Normalno 2 2 3 2 5 5 2" xfId="7584"/>
    <cellStyle name="Normalno 2 2 3 2 5 5 2 2" xfId="26936"/>
    <cellStyle name="Normalno 2 2 3 2 5 5 2 3" xfId="17260"/>
    <cellStyle name="Normalno 2 2 3 2 5 5 3" xfId="22098"/>
    <cellStyle name="Normalno 2 2 3 2 5 5 4" xfId="12422"/>
    <cellStyle name="Normalno 2 2 3 2 5 6" xfId="3955"/>
    <cellStyle name="Normalno 2 2 3 2 5 6 2" xfId="8793"/>
    <cellStyle name="Normalno 2 2 3 2 5 6 2 2" xfId="28145"/>
    <cellStyle name="Normalno 2 2 3 2 5 6 2 3" xfId="18469"/>
    <cellStyle name="Normalno 2 2 3 2 5 6 3" xfId="23307"/>
    <cellStyle name="Normalno 2 2 3 2 5 6 4" xfId="13631"/>
    <cellStyle name="Normalno 2 2 3 2 5 7" xfId="5164"/>
    <cellStyle name="Normalno 2 2 3 2 5 7 2" xfId="24516"/>
    <cellStyle name="Normalno 2 2 3 2 5 7 3" xfId="14840"/>
    <cellStyle name="Normalno 2 2 3 2 5 8" xfId="19678"/>
    <cellStyle name="Normalno 2 2 3 2 5 9" xfId="10002"/>
    <cellStyle name="Normalno 2 2 3 2 6" xfId="376"/>
    <cellStyle name="Normalno 2 2 3 2 6 2" xfId="980"/>
    <cellStyle name="Normalno 2 2 3 2 6 2 2" xfId="2190"/>
    <cellStyle name="Normalno 2 2 3 2 6 2 2 2" xfId="7028"/>
    <cellStyle name="Normalno 2 2 3 2 6 2 2 2 2" xfId="26380"/>
    <cellStyle name="Normalno 2 2 3 2 6 2 2 2 3" xfId="16704"/>
    <cellStyle name="Normalno 2 2 3 2 6 2 2 3" xfId="21542"/>
    <cellStyle name="Normalno 2 2 3 2 6 2 2 4" xfId="11866"/>
    <cellStyle name="Normalno 2 2 3 2 6 2 3" xfId="3400"/>
    <cellStyle name="Normalno 2 2 3 2 6 2 3 2" xfId="8238"/>
    <cellStyle name="Normalno 2 2 3 2 6 2 3 2 2" xfId="27590"/>
    <cellStyle name="Normalno 2 2 3 2 6 2 3 2 3" xfId="17914"/>
    <cellStyle name="Normalno 2 2 3 2 6 2 3 3" xfId="22752"/>
    <cellStyle name="Normalno 2 2 3 2 6 2 3 4" xfId="13076"/>
    <cellStyle name="Normalno 2 2 3 2 6 2 4" xfId="4609"/>
    <cellStyle name="Normalno 2 2 3 2 6 2 4 2" xfId="9447"/>
    <cellStyle name="Normalno 2 2 3 2 6 2 4 2 2" xfId="28799"/>
    <cellStyle name="Normalno 2 2 3 2 6 2 4 2 3" xfId="19123"/>
    <cellStyle name="Normalno 2 2 3 2 6 2 4 3" xfId="23961"/>
    <cellStyle name="Normalno 2 2 3 2 6 2 4 4" xfId="14285"/>
    <cellStyle name="Normalno 2 2 3 2 6 2 5" xfId="5818"/>
    <cellStyle name="Normalno 2 2 3 2 6 2 5 2" xfId="25170"/>
    <cellStyle name="Normalno 2 2 3 2 6 2 5 3" xfId="15494"/>
    <cellStyle name="Normalno 2 2 3 2 6 2 6" xfId="20332"/>
    <cellStyle name="Normalno 2 2 3 2 6 2 7" xfId="10656"/>
    <cellStyle name="Normalno 2 2 3 2 6 3" xfId="1586"/>
    <cellStyle name="Normalno 2 2 3 2 6 3 2" xfId="6424"/>
    <cellStyle name="Normalno 2 2 3 2 6 3 2 2" xfId="25776"/>
    <cellStyle name="Normalno 2 2 3 2 6 3 2 3" xfId="16100"/>
    <cellStyle name="Normalno 2 2 3 2 6 3 3" xfId="20938"/>
    <cellStyle name="Normalno 2 2 3 2 6 3 4" xfId="11262"/>
    <cellStyle name="Normalno 2 2 3 2 6 4" xfId="2796"/>
    <cellStyle name="Normalno 2 2 3 2 6 4 2" xfId="7634"/>
    <cellStyle name="Normalno 2 2 3 2 6 4 2 2" xfId="26986"/>
    <cellStyle name="Normalno 2 2 3 2 6 4 2 3" xfId="17310"/>
    <cellStyle name="Normalno 2 2 3 2 6 4 3" xfId="22148"/>
    <cellStyle name="Normalno 2 2 3 2 6 4 4" xfId="12472"/>
    <cellStyle name="Normalno 2 2 3 2 6 5" xfId="4005"/>
    <cellStyle name="Normalno 2 2 3 2 6 5 2" xfId="8843"/>
    <cellStyle name="Normalno 2 2 3 2 6 5 2 2" xfId="28195"/>
    <cellStyle name="Normalno 2 2 3 2 6 5 2 3" xfId="18519"/>
    <cellStyle name="Normalno 2 2 3 2 6 5 3" xfId="23357"/>
    <cellStyle name="Normalno 2 2 3 2 6 5 4" xfId="13681"/>
    <cellStyle name="Normalno 2 2 3 2 6 6" xfId="5214"/>
    <cellStyle name="Normalno 2 2 3 2 6 6 2" xfId="24566"/>
    <cellStyle name="Normalno 2 2 3 2 6 6 3" xfId="14890"/>
    <cellStyle name="Normalno 2 2 3 2 6 7" xfId="19728"/>
    <cellStyle name="Normalno 2 2 3 2 6 8" xfId="10052"/>
    <cellStyle name="Normalno 2 2 3 2 7" xfId="678"/>
    <cellStyle name="Normalno 2 2 3 2 7 2" xfId="1888"/>
    <cellStyle name="Normalno 2 2 3 2 7 2 2" xfId="6726"/>
    <cellStyle name="Normalno 2 2 3 2 7 2 2 2" xfId="26078"/>
    <cellStyle name="Normalno 2 2 3 2 7 2 2 3" xfId="16402"/>
    <cellStyle name="Normalno 2 2 3 2 7 2 3" xfId="21240"/>
    <cellStyle name="Normalno 2 2 3 2 7 2 4" xfId="11564"/>
    <cellStyle name="Normalno 2 2 3 2 7 3" xfId="3098"/>
    <cellStyle name="Normalno 2 2 3 2 7 3 2" xfId="7936"/>
    <cellStyle name="Normalno 2 2 3 2 7 3 2 2" xfId="27288"/>
    <cellStyle name="Normalno 2 2 3 2 7 3 2 3" xfId="17612"/>
    <cellStyle name="Normalno 2 2 3 2 7 3 3" xfId="22450"/>
    <cellStyle name="Normalno 2 2 3 2 7 3 4" xfId="12774"/>
    <cellStyle name="Normalno 2 2 3 2 7 4" xfId="4307"/>
    <cellStyle name="Normalno 2 2 3 2 7 4 2" xfId="9145"/>
    <cellStyle name="Normalno 2 2 3 2 7 4 2 2" xfId="28497"/>
    <cellStyle name="Normalno 2 2 3 2 7 4 2 3" xfId="18821"/>
    <cellStyle name="Normalno 2 2 3 2 7 4 3" xfId="23659"/>
    <cellStyle name="Normalno 2 2 3 2 7 4 4" xfId="13983"/>
    <cellStyle name="Normalno 2 2 3 2 7 5" xfId="5516"/>
    <cellStyle name="Normalno 2 2 3 2 7 5 2" xfId="24868"/>
    <cellStyle name="Normalno 2 2 3 2 7 5 3" xfId="15192"/>
    <cellStyle name="Normalno 2 2 3 2 7 6" xfId="20030"/>
    <cellStyle name="Normalno 2 2 3 2 7 7" xfId="10354"/>
    <cellStyle name="Normalno 2 2 3 2 8" xfId="1284"/>
    <cellStyle name="Normalno 2 2 3 2 8 2" xfId="6122"/>
    <cellStyle name="Normalno 2 2 3 2 8 2 2" xfId="25474"/>
    <cellStyle name="Normalno 2 2 3 2 8 2 3" xfId="15798"/>
    <cellStyle name="Normalno 2 2 3 2 8 3" xfId="20636"/>
    <cellStyle name="Normalno 2 2 3 2 8 4" xfId="10960"/>
    <cellStyle name="Normalno 2 2 3 2 9" xfId="2494"/>
    <cellStyle name="Normalno 2 2 3 2 9 2" xfId="7332"/>
    <cellStyle name="Normalno 2 2 3 2 9 2 2" xfId="26684"/>
    <cellStyle name="Normalno 2 2 3 2 9 2 3" xfId="17008"/>
    <cellStyle name="Normalno 2 2 3 2 9 3" xfId="21846"/>
    <cellStyle name="Normalno 2 2 3 2 9 4" xfId="12170"/>
    <cellStyle name="Normalno 2 2 3 3" xfId="72"/>
    <cellStyle name="Normalno 2 2 3 3 10" xfId="9779"/>
    <cellStyle name="Normalno 2 2 3 3 2" xfId="185"/>
    <cellStyle name="Normalno 2 2 3 3 2 2" xfId="505"/>
    <cellStyle name="Normalno 2 2 3 3 2 2 2" xfId="1109"/>
    <cellStyle name="Normalno 2 2 3 3 2 2 2 2" xfId="2319"/>
    <cellStyle name="Normalno 2 2 3 3 2 2 2 2 2" xfId="7157"/>
    <cellStyle name="Normalno 2 2 3 3 2 2 2 2 2 2" xfId="26509"/>
    <cellStyle name="Normalno 2 2 3 3 2 2 2 2 2 3" xfId="16833"/>
    <cellStyle name="Normalno 2 2 3 3 2 2 2 2 3" xfId="21671"/>
    <cellStyle name="Normalno 2 2 3 3 2 2 2 2 4" xfId="11995"/>
    <cellStyle name="Normalno 2 2 3 3 2 2 2 3" xfId="3529"/>
    <cellStyle name="Normalno 2 2 3 3 2 2 2 3 2" xfId="8367"/>
    <cellStyle name="Normalno 2 2 3 3 2 2 2 3 2 2" xfId="27719"/>
    <cellStyle name="Normalno 2 2 3 3 2 2 2 3 2 3" xfId="18043"/>
    <cellStyle name="Normalno 2 2 3 3 2 2 2 3 3" xfId="22881"/>
    <cellStyle name="Normalno 2 2 3 3 2 2 2 3 4" xfId="13205"/>
    <cellStyle name="Normalno 2 2 3 3 2 2 2 4" xfId="4738"/>
    <cellStyle name="Normalno 2 2 3 3 2 2 2 4 2" xfId="9576"/>
    <cellStyle name="Normalno 2 2 3 3 2 2 2 4 2 2" xfId="28928"/>
    <cellStyle name="Normalno 2 2 3 3 2 2 2 4 2 3" xfId="19252"/>
    <cellStyle name="Normalno 2 2 3 3 2 2 2 4 3" xfId="24090"/>
    <cellStyle name="Normalno 2 2 3 3 2 2 2 4 4" xfId="14414"/>
    <cellStyle name="Normalno 2 2 3 3 2 2 2 5" xfId="5947"/>
    <cellStyle name="Normalno 2 2 3 3 2 2 2 5 2" xfId="25299"/>
    <cellStyle name="Normalno 2 2 3 3 2 2 2 5 3" xfId="15623"/>
    <cellStyle name="Normalno 2 2 3 3 2 2 2 6" xfId="20461"/>
    <cellStyle name="Normalno 2 2 3 3 2 2 2 7" xfId="10785"/>
    <cellStyle name="Normalno 2 2 3 3 2 2 3" xfId="1715"/>
    <cellStyle name="Normalno 2 2 3 3 2 2 3 2" xfId="6553"/>
    <cellStyle name="Normalno 2 2 3 3 2 2 3 2 2" xfId="25905"/>
    <cellStyle name="Normalno 2 2 3 3 2 2 3 2 3" xfId="16229"/>
    <cellStyle name="Normalno 2 2 3 3 2 2 3 3" xfId="21067"/>
    <cellStyle name="Normalno 2 2 3 3 2 2 3 4" xfId="11391"/>
    <cellStyle name="Normalno 2 2 3 3 2 2 4" xfId="2925"/>
    <cellStyle name="Normalno 2 2 3 3 2 2 4 2" xfId="7763"/>
    <cellStyle name="Normalno 2 2 3 3 2 2 4 2 2" xfId="27115"/>
    <cellStyle name="Normalno 2 2 3 3 2 2 4 2 3" xfId="17439"/>
    <cellStyle name="Normalno 2 2 3 3 2 2 4 3" xfId="22277"/>
    <cellStyle name="Normalno 2 2 3 3 2 2 4 4" xfId="12601"/>
    <cellStyle name="Normalno 2 2 3 3 2 2 5" xfId="4134"/>
    <cellStyle name="Normalno 2 2 3 3 2 2 5 2" xfId="8972"/>
    <cellStyle name="Normalno 2 2 3 3 2 2 5 2 2" xfId="28324"/>
    <cellStyle name="Normalno 2 2 3 3 2 2 5 2 3" xfId="18648"/>
    <cellStyle name="Normalno 2 2 3 3 2 2 5 3" xfId="23486"/>
    <cellStyle name="Normalno 2 2 3 3 2 2 5 4" xfId="13810"/>
    <cellStyle name="Normalno 2 2 3 3 2 2 6" xfId="5343"/>
    <cellStyle name="Normalno 2 2 3 3 2 2 6 2" xfId="24695"/>
    <cellStyle name="Normalno 2 2 3 3 2 2 6 3" xfId="15019"/>
    <cellStyle name="Normalno 2 2 3 3 2 2 7" xfId="19857"/>
    <cellStyle name="Normalno 2 2 3 3 2 2 8" xfId="10181"/>
    <cellStyle name="Normalno 2 2 3 3 2 3" xfId="807"/>
    <cellStyle name="Normalno 2 2 3 3 2 3 2" xfId="2017"/>
    <cellStyle name="Normalno 2 2 3 3 2 3 2 2" xfId="6855"/>
    <cellStyle name="Normalno 2 2 3 3 2 3 2 2 2" xfId="26207"/>
    <cellStyle name="Normalno 2 2 3 3 2 3 2 2 3" xfId="16531"/>
    <cellStyle name="Normalno 2 2 3 3 2 3 2 3" xfId="21369"/>
    <cellStyle name="Normalno 2 2 3 3 2 3 2 4" xfId="11693"/>
    <cellStyle name="Normalno 2 2 3 3 2 3 3" xfId="3227"/>
    <cellStyle name="Normalno 2 2 3 3 2 3 3 2" xfId="8065"/>
    <cellStyle name="Normalno 2 2 3 3 2 3 3 2 2" xfId="27417"/>
    <cellStyle name="Normalno 2 2 3 3 2 3 3 2 3" xfId="17741"/>
    <cellStyle name="Normalno 2 2 3 3 2 3 3 3" xfId="22579"/>
    <cellStyle name="Normalno 2 2 3 3 2 3 3 4" xfId="12903"/>
    <cellStyle name="Normalno 2 2 3 3 2 3 4" xfId="4436"/>
    <cellStyle name="Normalno 2 2 3 3 2 3 4 2" xfId="9274"/>
    <cellStyle name="Normalno 2 2 3 3 2 3 4 2 2" xfId="28626"/>
    <cellStyle name="Normalno 2 2 3 3 2 3 4 2 3" xfId="18950"/>
    <cellStyle name="Normalno 2 2 3 3 2 3 4 3" xfId="23788"/>
    <cellStyle name="Normalno 2 2 3 3 2 3 4 4" xfId="14112"/>
    <cellStyle name="Normalno 2 2 3 3 2 3 5" xfId="5645"/>
    <cellStyle name="Normalno 2 2 3 3 2 3 5 2" xfId="24997"/>
    <cellStyle name="Normalno 2 2 3 3 2 3 5 3" xfId="15321"/>
    <cellStyle name="Normalno 2 2 3 3 2 3 6" xfId="20159"/>
    <cellStyle name="Normalno 2 2 3 3 2 3 7" xfId="10483"/>
    <cellStyle name="Normalno 2 2 3 3 2 4" xfId="1413"/>
    <cellStyle name="Normalno 2 2 3 3 2 4 2" xfId="6251"/>
    <cellStyle name="Normalno 2 2 3 3 2 4 2 2" xfId="25603"/>
    <cellStyle name="Normalno 2 2 3 3 2 4 2 3" xfId="15927"/>
    <cellStyle name="Normalno 2 2 3 3 2 4 3" xfId="20765"/>
    <cellStyle name="Normalno 2 2 3 3 2 4 4" xfId="11089"/>
    <cellStyle name="Normalno 2 2 3 3 2 5" xfId="2623"/>
    <cellStyle name="Normalno 2 2 3 3 2 5 2" xfId="7461"/>
    <cellStyle name="Normalno 2 2 3 3 2 5 2 2" xfId="26813"/>
    <cellStyle name="Normalno 2 2 3 3 2 5 2 3" xfId="17137"/>
    <cellStyle name="Normalno 2 2 3 3 2 5 3" xfId="21975"/>
    <cellStyle name="Normalno 2 2 3 3 2 5 4" xfId="12299"/>
    <cellStyle name="Normalno 2 2 3 3 2 6" xfId="3833"/>
    <cellStyle name="Normalno 2 2 3 3 2 6 2" xfId="8671"/>
    <cellStyle name="Normalno 2 2 3 3 2 6 2 2" xfId="28023"/>
    <cellStyle name="Normalno 2 2 3 3 2 6 2 3" xfId="18347"/>
    <cellStyle name="Normalno 2 2 3 3 2 6 3" xfId="23185"/>
    <cellStyle name="Normalno 2 2 3 3 2 6 4" xfId="13509"/>
    <cellStyle name="Normalno 2 2 3 3 2 7" xfId="5041"/>
    <cellStyle name="Normalno 2 2 3 3 2 7 2" xfId="24393"/>
    <cellStyle name="Normalno 2 2 3 3 2 7 3" xfId="14717"/>
    <cellStyle name="Normalno 2 2 3 3 2 8" xfId="19555"/>
    <cellStyle name="Normalno 2 2 3 3 2 9" xfId="9879"/>
    <cellStyle name="Normalno 2 2 3 3 3" xfId="405"/>
    <cellStyle name="Normalno 2 2 3 3 3 2" xfId="1009"/>
    <cellStyle name="Normalno 2 2 3 3 3 2 2" xfId="2219"/>
    <cellStyle name="Normalno 2 2 3 3 3 2 2 2" xfId="7057"/>
    <cellStyle name="Normalno 2 2 3 3 3 2 2 2 2" xfId="26409"/>
    <cellStyle name="Normalno 2 2 3 3 3 2 2 2 3" xfId="16733"/>
    <cellStyle name="Normalno 2 2 3 3 3 2 2 3" xfId="21571"/>
    <cellStyle name="Normalno 2 2 3 3 3 2 2 4" xfId="11895"/>
    <cellStyle name="Normalno 2 2 3 3 3 2 3" xfId="3429"/>
    <cellStyle name="Normalno 2 2 3 3 3 2 3 2" xfId="8267"/>
    <cellStyle name="Normalno 2 2 3 3 3 2 3 2 2" xfId="27619"/>
    <cellStyle name="Normalno 2 2 3 3 3 2 3 2 3" xfId="17943"/>
    <cellStyle name="Normalno 2 2 3 3 3 2 3 3" xfId="22781"/>
    <cellStyle name="Normalno 2 2 3 3 3 2 3 4" xfId="13105"/>
    <cellStyle name="Normalno 2 2 3 3 3 2 4" xfId="4638"/>
    <cellStyle name="Normalno 2 2 3 3 3 2 4 2" xfId="9476"/>
    <cellStyle name="Normalno 2 2 3 3 3 2 4 2 2" xfId="28828"/>
    <cellStyle name="Normalno 2 2 3 3 3 2 4 2 3" xfId="19152"/>
    <cellStyle name="Normalno 2 2 3 3 3 2 4 3" xfId="23990"/>
    <cellStyle name="Normalno 2 2 3 3 3 2 4 4" xfId="14314"/>
    <cellStyle name="Normalno 2 2 3 3 3 2 5" xfId="5847"/>
    <cellStyle name="Normalno 2 2 3 3 3 2 5 2" xfId="25199"/>
    <cellStyle name="Normalno 2 2 3 3 3 2 5 3" xfId="15523"/>
    <cellStyle name="Normalno 2 2 3 3 3 2 6" xfId="20361"/>
    <cellStyle name="Normalno 2 2 3 3 3 2 7" xfId="10685"/>
    <cellStyle name="Normalno 2 2 3 3 3 3" xfId="1615"/>
    <cellStyle name="Normalno 2 2 3 3 3 3 2" xfId="6453"/>
    <cellStyle name="Normalno 2 2 3 3 3 3 2 2" xfId="25805"/>
    <cellStyle name="Normalno 2 2 3 3 3 3 2 3" xfId="16129"/>
    <cellStyle name="Normalno 2 2 3 3 3 3 3" xfId="20967"/>
    <cellStyle name="Normalno 2 2 3 3 3 3 4" xfId="11291"/>
    <cellStyle name="Normalno 2 2 3 3 3 4" xfId="2825"/>
    <cellStyle name="Normalno 2 2 3 3 3 4 2" xfId="7663"/>
    <cellStyle name="Normalno 2 2 3 3 3 4 2 2" xfId="27015"/>
    <cellStyle name="Normalno 2 2 3 3 3 4 2 3" xfId="17339"/>
    <cellStyle name="Normalno 2 2 3 3 3 4 3" xfId="22177"/>
    <cellStyle name="Normalno 2 2 3 3 3 4 4" xfId="12501"/>
    <cellStyle name="Normalno 2 2 3 3 3 5" xfId="4034"/>
    <cellStyle name="Normalno 2 2 3 3 3 5 2" xfId="8872"/>
    <cellStyle name="Normalno 2 2 3 3 3 5 2 2" xfId="28224"/>
    <cellStyle name="Normalno 2 2 3 3 3 5 2 3" xfId="18548"/>
    <cellStyle name="Normalno 2 2 3 3 3 5 3" xfId="23386"/>
    <cellStyle name="Normalno 2 2 3 3 3 5 4" xfId="13710"/>
    <cellStyle name="Normalno 2 2 3 3 3 6" xfId="5243"/>
    <cellStyle name="Normalno 2 2 3 3 3 6 2" xfId="24595"/>
    <cellStyle name="Normalno 2 2 3 3 3 6 3" xfId="14919"/>
    <cellStyle name="Normalno 2 2 3 3 3 7" xfId="19757"/>
    <cellStyle name="Normalno 2 2 3 3 3 8" xfId="10081"/>
    <cellStyle name="Normalno 2 2 3 3 4" xfId="707"/>
    <cellStyle name="Normalno 2 2 3 3 4 2" xfId="1917"/>
    <cellStyle name="Normalno 2 2 3 3 4 2 2" xfId="6755"/>
    <cellStyle name="Normalno 2 2 3 3 4 2 2 2" xfId="26107"/>
    <cellStyle name="Normalno 2 2 3 3 4 2 2 3" xfId="16431"/>
    <cellStyle name="Normalno 2 2 3 3 4 2 3" xfId="21269"/>
    <cellStyle name="Normalno 2 2 3 3 4 2 4" xfId="11593"/>
    <cellStyle name="Normalno 2 2 3 3 4 3" xfId="3127"/>
    <cellStyle name="Normalno 2 2 3 3 4 3 2" xfId="7965"/>
    <cellStyle name="Normalno 2 2 3 3 4 3 2 2" xfId="27317"/>
    <cellStyle name="Normalno 2 2 3 3 4 3 2 3" xfId="17641"/>
    <cellStyle name="Normalno 2 2 3 3 4 3 3" xfId="22479"/>
    <cellStyle name="Normalno 2 2 3 3 4 3 4" xfId="12803"/>
    <cellStyle name="Normalno 2 2 3 3 4 4" xfId="4336"/>
    <cellStyle name="Normalno 2 2 3 3 4 4 2" xfId="9174"/>
    <cellStyle name="Normalno 2 2 3 3 4 4 2 2" xfId="28526"/>
    <cellStyle name="Normalno 2 2 3 3 4 4 2 3" xfId="18850"/>
    <cellStyle name="Normalno 2 2 3 3 4 4 3" xfId="23688"/>
    <cellStyle name="Normalno 2 2 3 3 4 4 4" xfId="14012"/>
    <cellStyle name="Normalno 2 2 3 3 4 5" xfId="5545"/>
    <cellStyle name="Normalno 2 2 3 3 4 5 2" xfId="24897"/>
    <cellStyle name="Normalno 2 2 3 3 4 5 3" xfId="15221"/>
    <cellStyle name="Normalno 2 2 3 3 4 6" xfId="20059"/>
    <cellStyle name="Normalno 2 2 3 3 4 7" xfId="10383"/>
    <cellStyle name="Normalno 2 2 3 3 5" xfId="1313"/>
    <cellStyle name="Normalno 2 2 3 3 5 2" xfId="6151"/>
    <cellStyle name="Normalno 2 2 3 3 5 2 2" xfId="25503"/>
    <cellStyle name="Normalno 2 2 3 3 5 2 3" xfId="15827"/>
    <cellStyle name="Normalno 2 2 3 3 5 3" xfId="20665"/>
    <cellStyle name="Normalno 2 2 3 3 5 4" xfId="10989"/>
    <cellStyle name="Normalno 2 2 3 3 6" xfId="2523"/>
    <cellStyle name="Normalno 2 2 3 3 6 2" xfId="7361"/>
    <cellStyle name="Normalno 2 2 3 3 6 2 2" xfId="26713"/>
    <cellStyle name="Normalno 2 2 3 3 6 2 3" xfId="17037"/>
    <cellStyle name="Normalno 2 2 3 3 6 3" xfId="21875"/>
    <cellStyle name="Normalno 2 2 3 3 6 4" xfId="12199"/>
    <cellStyle name="Normalno 2 2 3 3 7" xfId="3733"/>
    <cellStyle name="Normalno 2 2 3 3 7 2" xfId="8571"/>
    <cellStyle name="Normalno 2 2 3 3 7 2 2" xfId="27923"/>
    <cellStyle name="Normalno 2 2 3 3 7 2 3" xfId="18247"/>
    <cellStyle name="Normalno 2 2 3 3 7 3" xfId="23085"/>
    <cellStyle name="Normalno 2 2 3 3 7 4" xfId="13409"/>
    <cellStyle name="Normalno 2 2 3 3 8" xfId="4941"/>
    <cellStyle name="Normalno 2 2 3 3 8 2" xfId="24293"/>
    <cellStyle name="Normalno 2 2 3 3 8 3" xfId="14617"/>
    <cellStyle name="Normalno 2 2 3 3 9" xfId="19455"/>
    <cellStyle name="Normalno 2 2 3 4" xfId="134"/>
    <cellStyle name="Normalno 2 2 3 4 2" xfId="455"/>
    <cellStyle name="Normalno 2 2 3 4 2 2" xfId="1059"/>
    <cellStyle name="Normalno 2 2 3 4 2 2 2" xfId="2269"/>
    <cellStyle name="Normalno 2 2 3 4 2 2 2 2" xfId="7107"/>
    <cellStyle name="Normalno 2 2 3 4 2 2 2 2 2" xfId="26459"/>
    <cellStyle name="Normalno 2 2 3 4 2 2 2 2 3" xfId="16783"/>
    <cellStyle name="Normalno 2 2 3 4 2 2 2 3" xfId="21621"/>
    <cellStyle name="Normalno 2 2 3 4 2 2 2 4" xfId="11945"/>
    <cellStyle name="Normalno 2 2 3 4 2 2 3" xfId="3479"/>
    <cellStyle name="Normalno 2 2 3 4 2 2 3 2" xfId="8317"/>
    <cellStyle name="Normalno 2 2 3 4 2 2 3 2 2" xfId="27669"/>
    <cellStyle name="Normalno 2 2 3 4 2 2 3 2 3" xfId="17993"/>
    <cellStyle name="Normalno 2 2 3 4 2 2 3 3" xfId="22831"/>
    <cellStyle name="Normalno 2 2 3 4 2 2 3 4" xfId="13155"/>
    <cellStyle name="Normalno 2 2 3 4 2 2 4" xfId="4688"/>
    <cellStyle name="Normalno 2 2 3 4 2 2 4 2" xfId="9526"/>
    <cellStyle name="Normalno 2 2 3 4 2 2 4 2 2" xfId="28878"/>
    <cellStyle name="Normalno 2 2 3 4 2 2 4 2 3" xfId="19202"/>
    <cellStyle name="Normalno 2 2 3 4 2 2 4 3" xfId="24040"/>
    <cellStyle name="Normalno 2 2 3 4 2 2 4 4" xfId="14364"/>
    <cellStyle name="Normalno 2 2 3 4 2 2 5" xfId="5897"/>
    <cellStyle name="Normalno 2 2 3 4 2 2 5 2" xfId="25249"/>
    <cellStyle name="Normalno 2 2 3 4 2 2 5 3" xfId="15573"/>
    <cellStyle name="Normalno 2 2 3 4 2 2 6" xfId="20411"/>
    <cellStyle name="Normalno 2 2 3 4 2 2 7" xfId="10735"/>
    <cellStyle name="Normalno 2 2 3 4 2 3" xfId="1665"/>
    <cellStyle name="Normalno 2 2 3 4 2 3 2" xfId="6503"/>
    <cellStyle name="Normalno 2 2 3 4 2 3 2 2" xfId="25855"/>
    <cellStyle name="Normalno 2 2 3 4 2 3 2 3" xfId="16179"/>
    <cellStyle name="Normalno 2 2 3 4 2 3 3" xfId="21017"/>
    <cellStyle name="Normalno 2 2 3 4 2 3 4" xfId="11341"/>
    <cellStyle name="Normalno 2 2 3 4 2 4" xfId="2875"/>
    <cellStyle name="Normalno 2 2 3 4 2 4 2" xfId="7713"/>
    <cellStyle name="Normalno 2 2 3 4 2 4 2 2" xfId="27065"/>
    <cellStyle name="Normalno 2 2 3 4 2 4 2 3" xfId="17389"/>
    <cellStyle name="Normalno 2 2 3 4 2 4 3" xfId="22227"/>
    <cellStyle name="Normalno 2 2 3 4 2 4 4" xfId="12551"/>
    <cellStyle name="Normalno 2 2 3 4 2 5" xfId="4084"/>
    <cellStyle name="Normalno 2 2 3 4 2 5 2" xfId="8922"/>
    <cellStyle name="Normalno 2 2 3 4 2 5 2 2" xfId="28274"/>
    <cellStyle name="Normalno 2 2 3 4 2 5 2 3" xfId="18598"/>
    <cellStyle name="Normalno 2 2 3 4 2 5 3" xfId="23436"/>
    <cellStyle name="Normalno 2 2 3 4 2 5 4" xfId="13760"/>
    <cellStyle name="Normalno 2 2 3 4 2 6" xfId="5293"/>
    <cellStyle name="Normalno 2 2 3 4 2 6 2" xfId="24645"/>
    <cellStyle name="Normalno 2 2 3 4 2 6 3" xfId="14969"/>
    <cellStyle name="Normalno 2 2 3 4 2 7" xfId="19807"/>
    <cellStyle name="Normalno 2 2 3 4 2 8" xfId="10131"/>
    <cellStyle name="Normalno 2 2 3 4 3" xfId="757"/>
    <cellStyle name="Normalno 2 2 3 4 3 2" xfId="1967"/>
    <cellStyle name="Normalno 2 2 3 4 3 2 2" xfId="6805"/>
    <cellStyle name="Normalno 2 2 3 4 3 2 2 2" xfId="26157"/>
    <cellStyle name="Normalno 2 2 3 4 3 2 2 3" xfId="16481"/>
    <cellStyle name="Normalno 2 2 3 4 3 2 3" xfId="21319"/>
    <cellStyle name="Normalno 2 2 3 4 3 2 4" xfId="11643"/>
    <cellStyle name="Normalno 2 2 3 4 3 3" xfId="3177"/>
    <cellStyle name="Normalno 2 2 3 4 3 3 2" xfId="8015"/>
    <cellStyle name="Normalno 2 2 3 4 3 3 2 2" xfId="27367"/>
    <cellStyle name="Normalno 2 2 3 4 3 3 2 3" xfId="17691"/>
    <cellStyle name="Normalno 2 2 3 4 3 3 3" xfId="22529"/>
    <cellStyle name="Normalno 2 2 3 4 3 3 4" xfId="12853"/>
    <cellStyle name="Normalno 2 2 3 4 3 4" xfId="4386"/>
    <cellStyle name="Normalno 2 2 3 4 3 4 2" xfId="9224"/>
    <cellStyle name="Normalno 2 2 3 4 3 4 2 2" xfId="28576"/>
    <cellStyle name="Normalno 2 2 3 4 3 4 2 3" xfId="18900"/>
    <cellStyle name="Normalno 2 2 3 4 3 4 3" xfId="23738"/>
    <cellStyle name="Normalno 2 2 3 4 3 4 4" xfId="14062"/>
    <cellStyle name="Normalno 2 2 3 4 3 5" xfId="5595"/>
    <cellStyle name="Normalno 2 2 3 4 3 5 2" xfId="24947"/>
    <cellStyle name="Normalno 2 2 3 4 3 5 3" xfId="15271"/>
    <cellStyle name="Normalno 2 2 3 4 3 6" xfId="20109"/>
    <cellStyle name="Normalno 2 2 3 4 3 7" xfId="10433"/>
    <cellStyle name="Normalno 2 2 3 4 4" xfId="1363"/>
    <cellStyle name="Normalno 2 2 3 4 4 2" xfId="6201"/>
    <cellStyle name="Normalno 2 2 3 4 4 2 2" xfId="25553"/>
    <cellStyle name="Normalno 2 2 3 4 4 2 3" xfId="15877"/>
    <cellStyle name="Normalno 2 2 3 4 4 3" xfId="20715"/>
    <cellStyle name="Normalno 2 2 3 4 4 4" xfId="11039"/>
    <cellStyle name="Normalno 2 2 3 4 5" xfId="2573"/>
    <cellStyle name="Normalno 2 2 3 4 5 2" xfId="7411"/>
    <cellStyle name="Normalno 2 2 3 4 5 2 2" xfId="26763"/>
    <cellStyle name="Normalno 2 2 3 4 5 2 3" xfId="17087"/>
    <cellStyle name="Normalno 2 2 3 4 5 3" xfId="21925"/>
    <cellStyle name="Normalno 2 2 3 4 5 4" xfId="12249"/>
    <cellStyle name="Normalno 2 2 3 4 6" xfId="3783"/>
    <cellStyle name="Normalno 2 2 3 4 6 2" xfId="8621"/>
    <cellStyle name="Normalno 2 2 3 4 6 2 2" xfId="27973"/>
    <cellStyle name="Normalno 2 2 3 4 6 2 3" xfId="18297"/>
    <cellStyle name="Normalno 2 2 3 4 6 3" xfId="23135"/>
    <cellStyle name="Normalno 2 2 3 4 6 4" xfId="13459"/>
    <cellStyle name="Normalno 2 2 3 4 7" xfId="4991"/>
    <cellStyle name="Normalno 2 2 3 4 7 2" xfId="24343"/>
    <cellStyle name="Normalno 2 2 3 4 7 3" xfId="14667"/>
    <cellStyle name="Normalno 2 2 3 4 8" xfId="19505"/>
    <cellStyle name="Normalno 2 2 3 4 9" xfId="9829"/>
    <cellStyle name="Normalno 2 2 3 5" xfId="251"/>
    <cellStyle name="Normalno 2 2 3 5 2" xfId="555"/>
    <cellStyle name="Normalno 2 2 3 5 2 2" xfId="1159"/>
    <cellStyle name="Normalno 2 2 3 5 2 2 2" xfId="2369"/>
    <cellStyle name="Normalno 2 2 3 5 2 2 2 2" xfId="7207"/>
    <cellStyle name="Normalno 2 2 3 5 2 2 2 2 2" xfId="26559"/>
    <cellStyle name="Normalno 2 2 3 5 2 2 2 2 3" xfId="16883"/>
    <cellStyle name="Normalno 2 2 3 5 2 2 2 3" xfId="21721"/>
    <cellStyle name="Normalno 2 2 3 5 2 2 2 4" xfId="12045"/>
    <cellStyle name="Normalno 2 2 3 5 2 2 3" xfId="3579"/>
    <cellStyle name="Normalno 2 2 3 5 2 2 3 2" xfId="8417"/>
    <cellStyle name="Normalno 2 2 3 5 2 2 3 2 2" xfId="27769"/>
    <cellStyle name="Normalno 2 2 3 5 2 2 3 2 3" xfId="18093"/>
    <cellStyle name="Normalno 2 2 3 5 2 2 3 3" xfId="22931"/>
    <cellStyle name="Normalno 2 2 3 5 2 2 3 4" xfId="13255"/>
    <cellStyle name="Normalno 2 2 3 5 2 2 4" xfId="4788"/>
    <cellStyle name="Normalno 2 2 3 5 2 2 4 2" xfId="9626"/>
    <cellStyle name="Normalno 2 2 3 5 2 2 4 2 2" xfId="28978"/>
    <cellStyle name="Normalno 2 2 3 5 2 2 4 2 3" xfId="19302"/>
    <cellStyle name="Normalno 2 2 3 5 2 2 4 3" xfId="24140"/>
    <cellStyle name="Normalno 2 2 3 5 2 2 4 4" xfId="14464"/>
    <cellStyle name="Normalno 2 2 3 5 2 2 5" xfId="5997"/>
    <cellStyle name="Normalno 2 2 3 5 2 2 5 2" xfId="25349"/>
    <cellStyle name="Normalno 2 2 3 5 2 2 5 3" xfId="15673"/>
    <cellStyle name="Normalno 2 2 3 5 2 2 6" xfId="20511"/>
    <cellStyle name="Normalno 2 2 3 5 2 2 7" xfId="10835"/>
    <cellStyle name="Normalno 2 2 3 5 2 3" xfId="1765"/>
    <cellStyle name="Normalno 2 2 3 5 2 3 2" xfId="6603"/>
    <cellStyle name="Normalno 2 2 3 5 2 3 2 2" xfId="25955"/>
    <cellStyle name="Normalno 2 2 3 5 2 3 2 3" xfId="16279"/>
    <cellStyle name="Normalno 2 2 3 5 2 3 3" xfId="21117"/>
    <cellStyle name="Normalno 2 2 3 5 2 3 4" xfId="11441"/>
    <cellStyle name="Normalno 2 2 3 5 2 4" xfId="2975"/>
    <cellStyle name="Normalno 2 2 3 5 2 4 2" xfId="7813"/>
    <cellStyle name="Normalno 2 2 3 5 2 4 2 2" xfId="27165"/>
    <cellStyle name="Normalno 2 2 3 5 2 4 2 3" xfId="17489"/>
    <cellStyle name="Normalno 2 2 3 5 2 4 3" xfId="22327"/>
    <cellStyle name="Normalno 2 2 3 5 2 4 4" xfId="12651"/>
    <cellStyle name="Normalno 2 2 3 5 2 5" xfId="4184"/>
    <cellStyle name="Normalno 2 2 3 5 2 5 2" xfId="9022"/>
    <cellStyle name="Normalno 2 2 3 5 2 5 2 2" xfId="28374"/>
    <cellStyle name="Normalno 2 2 3 5 2 5 2 3" xfId="18698"/>
    <cellStyle name="Normalno 2 2 3 5 2 5 3" xfId="23536"/>
    <cellStyle name="Normalno 2 2 3 5 2 5 4" xfId="13860"/>
    <cellStyle name="Normalno 2 2 3 5 2 6" xfId="5393"/>
    <cellStyle name="Normalno 2 2 3 5 2 6 2" xfId="24745"/>
    <cellStyle name="Normalno 2 2 3 5 2 6 3" xfId="15069"/>
    <cellStyle name="Normalno 2 2 3 5 2 7" xfId="19907"/>
    <cellStyle name="Normalno 2 2 3 5 2 8" xfId="10231"/>
    <cellStyle name="Normalno 2 2 3 5 3" xfId="857"/>
    <cellStyle name="Normalno 2 2 3 5 3 2" xfId="2067"/>
    <cellStyle name="Normalno 2 2 3 5 3 2 2" xfId="6905"/>
    <cellStyle name="Normalno 2 2 3 5 3 2 2 2" xfId="26257"/>
    <cellStyle name="Normalno 2 2 3 5 3 2 2 3" xfId="16581"/>
    <cellStyle name="Normalno 2 2 3 5 3 2 3" xfId="21419"/>
    <cellStyle name="Normalno 2 2 3 5 3 2 4" xfId="11743"/>
    <cellStyle name="Normalno 2 2 3 5 3 3" xfId="3277"/>
    <cellStyle name="Normalno 2 2 3 5 3 3 2" xfId="8115"/>
    <cellStyle name="Normalno 2 2 3 5 3 3 2 2" xfId="27467"/>
    <cellStyle name="Normalno 2 2 3 5 3 3 2 3" xfId="17791"/>
    <cellStyle name="Normalno 2 2 3 5 3 3 3" xfId="22629"/>
    <cellStyle name="Normalno 2 2 3 5 3 3 4" xfId="12953"/>
    <cellStyle name="Normalno 2 2 3 5 3 4" xfId="4486"/>
    <cellStyle name="Normalno 2 2 3 5 3 4 2" xfId="9324"/>
    <cellStyle name="Normalno 2 2 3 5 3 4 2 2" xfId="28676"/>
    <cellStyle name="Normalno 2 2 3 5 3 4 2 3" xfId="19000"/>
    <cellStyle name="Normalno 2 2 3 5 3 4 3" xfId="23838"/>
    <cellStyle name="Normalno 2 2 3 5 3 4 4" xfId="14162"/>
    <cellStyle name="Normalno 2 2 3 5 3 5" xfId="5695"/>
    <cellStyle name="Normalno 2 2 3 5 3 5 2" xfId="25047"/>
    <cellStyle name="Normalno 2 2 3 5 3 5 3" xfId="15371"/>
    <cellStyle name="Normalno 2 2 3 5 3 6" xfId="20209"/>
    <cellStyle name="Normalno 2 2 3 5 3 7" xfId="10533"/>
    <cellStyle name="Normalno 2 2 3 5 4" xfId="1463"/>
    <cellStyle name="Normalno 2 2 3 5 4 2" xfId="6301"/>
    <cellStyle name="Normalno 2 2 3 5 4 2 2" xfId="25653"/>
    <cellStyle name="Normalno 2 2 3 5 4 2 3" xfId="15977"/>
    <cellStyle name="Normalno 2 2 3 5 4 3" xfId="20815"/>
    <cellStyle name="Normalno 2 2 3 5 4 4" xfId="11139"/>
    <cellStyle name="Normalno 2 2 3 5 5" xfId="2673"/>
    <cellStyle name="Normalno 2 2 3 5 5 2" xfId="7511"/>
    <cellStyle name="Normalno 2 2 3 5 5 2 2" xfId="26863"/>
    <cellStyle name="Normalno 2 2 3 5 5 2 3" xfId="17187"/>
    <cellStyle name="Normalno 2 2 3 5 5 3" xfId="22025"/>
    <cellStyle name="Normalno 2 2 3 5 5 4" xfId="12349"/>
    <cellStyle name="Normalno 2 2 3 5 6" xfId="3883"/>
    <cellStyle name="Normalno 2 2 3 5 6 2" xfId="8721"/>
    <cellStyle name="Normalno 2 2 3 5 6 2 2" xfId="28073"/>
    <cellStyle name="Normalno 2 2 3 5 6 2 3" xfId="18397"/>
    <cellStyle name="Normalno 2 2 3 5 6 3" xfId="23235"/>
    <cellStyle name="Normalno 2 2 3 5 6 4" xfId="13559"/>
    <cellStyle name="Normalno 2 2 3 5 7" xfId="5091"/>
    <cellStyle name="Normalno 2 2 3 5 7 2" xfId="24443"/>
    <cellStyle name="Normalno 2 2 3 5 7 3" xfId="14767"/>
    <cellStyle name="Normalno 2 2 3 5 8" xfId="19605"/>
    <cellStyle name="Normalno 2 2 3 5 9" xfId="9929"/>
    <cellStyle name="Normalno 2 2 3 6" xfId="304"/>
    <cellStyle name="Normalno 2 2 3 6 2" xfId="607"/>
    <cellStyle name="Normalno 2 2 3 6 2 2" xfId="1211"/>
    <cellStyle name="Normalno 2 2 3 6 2 2 2" xfId="2421"/>
    <cellStyle name="Normalno 2 2 3 6 2 2 2 2" xfId="7259"/>
    <cellStyle name="Normalno 2 2 3 6 2 2 2 2 2" xfId="26611"/>
    <cellStyle name="Normalno 2 2 3 6 2 2 2 2 3" xfId="16935"/>
    <cellStyle name="Normalno 2 2 3 6 2 2 2 3" xfId="21773"/>
    <cellStyle name="Normalno 2 2 3 6 2 2 2 4" xfId="12097"/>
    <cellStyle name="Normalno 2 2 3 6 2 2 3" xfId="3631"/>
    <cellStyle name="Normalno 2 2 3 6 2 2 3 2" xfId="8469"/>
    <cellStyle name="Normalno 2 2 3 6 2 2 3 2 2" xfId="27821"/>
    <cellStyle name="Normalno 2 2 3 6 2 2 3 2 3" xfId="18145"/>
    <cellStyle name="Normalno 2 2 3 6 2 2 3 3" xfId="22983"/>
    <cellStyle name="Normalno 2 2 3 6 2 2 3 4" xfId="13307"/>
    <cellStyle name="Normalno 2 2 3 6 2 2 4" xfId="4840"/>
    <cellStyle name="Normalno 2 2 3 6 2 2 4 2" xfId="9678"/>
    <cellStyle name="Normalno 2 2 3 6 2 2 4 2 2" xfId="29030"/>
    <cellStyle name="Normalno 2 2 3 6 2 2 4 2 3" xfId="19354"/>
    <cellStyle name="Normalno 2 2 3 6 2 2 4 3" xfId="24192"/>
    <cellStyle name="Normalno 2 2 3 6 2 2 4 4" xfId="14516"/>
    <cellStyle name="Normalno 2 2 3 6 2 2 5" xfId="6049"/>
    <cellStyle name="Normalno 2 2 3 6 2 2 5 2" xfId="25401"/>
    <cellStyle name="Normalno 2 2 3 6 2 2 5 3" xfId="15725"/>
    <cellStyle name="Normalno 2 2 3 6 2 2 6" xfId="20563"/>
    <cellStyle name="Normalno 2 2 3 6 2 2 7" xfId="10887"/>
    <cellStyle name="Normalno 2 2 3 6 2 3" xfId="1817"/>
    <cellStyle name="Normalno 2 2 3 6 2 3 2" xfId="6655"/>
    <cellStyle name="Normalno 2 2 3 6 2 3 2 2" xfId="26007"/>
    <cellStyle name="Normalno 2 2 3 6 2 3 2 3" xfId="16331"/>
    <cellStyle name="Normalno 2 2 3 6 2 3 3" xfId="21169"/>
    <cellStyle name="Normalno 2 2 3 6 2 3 4" xfId="11493"/>
    <cellStyle name="Normalno 2 2 3 6 2 4" xfId="3027"/>
    <cellStyle name="Normalno 2 2 3 6 2 4 2" xfId="7865"/>
    <cellStyle name="Normalno 2 2 3 6 2 4 2 2" xfId="27217"/>
    <cellStyle name="Normalno 2 2 3 6 2 4 2 3" xfId="17541"/>
    <cellStyle name="Normalno 2 2 3 6 2 4 3" xfId="22379"/>
    <cellStyle name="Normalno 2 2 3 6 2 4 4" xfId="12703"/>
    <cellStyle name="Normalno 2 2 3 6 2 5" xfId="4236"/>
    <cellStyle name="Normalno 2 2 3 6 2 5 2" xfId="9074"/>
    <cellStyle name="Normalno 2 2 3 6 2 5 2 2" xfId="28426"/>
    <cellStyle name="Normalno 2 2 3 6 2 5 2 3" xfId="18750"/>
    <cellStyle name="Normalno 2 2 3 6 2 5 3" xfId="23588"/>
    <cellStyle name="Normalno 2 2 3 6 2 5 4" xfId="13912"/>
    <cellStyle name="Normalno 2 2 3 6 2 6" xfId="5445"/>
    <cellStyle name="Normalno 2 2 3 6 2 6 2" xfId="24797"/>
    <cellStyle name="Normalno 2 2 3 6 2 6 3" xfId="15121"/>
    <cellStyle name="Normalno 2 2 3 6 2 7" xfId="19959"/>
    <cellStyle name="Normalno 2 2 3 6 2 8" xfId="10283"/>
    <cellStyle name="Normalno 2 2 3 6 3" xfId="909"/>
    <cellStyle name="Normalno 2 2 3 6 3 2" xfId="2119"/>
    <cellStyle name="Normalno 2 2 3 6 3 2 2" xfId="6957"/>
    <cellStyle name="Normalno 2 2 3 6 3 2 2 2" xfId="26309"/>
    <cellStyle name="Normalno 2 2 3 6 3 2 2 3" xfId="16633"/>
    <cellStyle name="Normalno 2 2 3 6 3 2 3" xfId="21471"/>
    <cellStyle name="Normalno 2 2 3 6 3 2 4" xfId="11795"/>
    <cellStyle name="Normalno 2 2 3 6 3 3" xfId="3329"/>
    <cellStyle name="Normalno 2 2 3 6 3 3 2" xfId="8167"/>
    <cellStyle name="Normalno 2 2 3 6 3 3 2 2" xfId="27519"/>
    <cellStyle name="Normalno 2 2 3 6 3 3 2 3" xfId="17843"/>
    <cellStyle name="Normalno 2 2 3 6 3 3 3" xfId="22681"/>
    <cellStyle name="Normalno 2 2 3 6 3 3 4" xfId="13005"/>
    <cellStyle name="Normalno 2 2 3 6 3 4" xfId="4538"/>
    <cellStyle name="Normalno 2 2 3 6 3 4 2" xfId="9376"/>
    <cellStyle name="Normalno 2 2 3 6 3 4 2 2" xfId="28728"/>
    <cellStyle name="Normalno 2 2 3 6 3 4 2 3" xfId="19052"/>
    <cellStyle name="Normalno 2 2 3 6 3 4 3" xfId="23890"/>
    <cellStyle name="Normalno 2 2 3 6 3 4 4" xfId="14214"/>
    <cellStyle name="Normalno 2 2 3 6 3 5" xfId="5747"/>
    <cellStyle name="Normalno 2 2 3 6 3 5 2" xfId="25099"/>
    <cellStyle name="Normalno 2 2 3 6 3 5 3" xfId="15423"/>
    <cellStyle name="Normalno 2 2 3 6 3 6" xfId="20261"/>
    <cellStyle name="Normalno 2 2 3 6 3 7" xfId="10585"/>
    <cellStyle name="Normalno 2 2 3 6 4" xfId="1515"/>
    <cellStyle name="Normalno 2 2 3 6 4 2" xfId="6353"/>
    <cellStyle name="Normalno 2 2 3 6 4 2 2" xfId="25705"/>
    <cellStyle name="Normalno 2 2 3 6 4 2 3" xfId="16029"/>
    <cellStyle name="Normalno 2 2 3 6 4 3" xfId="20867"/>
    <cellStyle name="Normalno 2 2 3 6 4 4" xfId="11191"/>
    <cellStyle name="Normalno 2 2 3 6 5" xfId="2725"/>
    <cellStyle name="Normalno 2 2 3 6 5 2" xfId="7563"/>
    <cellStyle name="Normalno 2 2 3 6 5 2 2" xfId="26915"/>
    <cellStyle name="Normalno 2 2 3 6 5 2 3" xfId="17239"/>
    <cellStyle name="Normalno 2 2 3 6 5 3" xfId="22077"/>
    <cellStyle name="Normalno 2 2 3 6 5 4" xfId="12401"/>
    <cellStyle name="Normalno 2 2 3 6 6" xfId="3934"/>
    <cellStyle name="Normalno 2 2 3 6 6 2" xfId="8772"/>
    <cellStyle name="Normalno 2 2 3 6 6 2 2" xfId="28124"/>
    <cellStyle name="Normalno 2 2 3 6 6 2 3" xfId="18448"/>
    <cellStyle name="Normalno 2 2 3 6 6 3" xfId="23286"/>
    <cellStyle name="Normalno 2 2 3 6 6 4" xfId="13610"/>
    <cellStyle name="Normalno 2 2 3 6 7" xfId="5143"/>
    <cellStyle name="Normalno 2 2 3 6 7 2" xfId="24495"/>
    <cellStyle name="Normalno 2 2 3 6 7 3" xfId="14819"/>
    <cellStyle name="Normalno 2 2 3 6 8" xfId="19657"/>
    <cellStyle name="Normalno 2 2 3 6 9" xfId="9981"/>
    <cellStyle name="Normalno 2 2 3 7" xfId="355"/>
    <cellStyle name="Normalno 2 2 3 7 2" xfId="959"/>
    <cellStyle name="Normalno 2 2 3 7 2 2" xfId="2169"/>
    <cellStyle name="Normalno 2 2 3 7 2 2 2" xfId="7007"/>
    <cellStyle name="Normalno 2 2 3 7 2 2 2 2" xfId="26359"/>
    <cellStyle name="Normalno 2 2 3 7 2 2 2 3" xfId="16683"/>
    <cellStyle name="Normalno 2 2 3 7 2 2 3" xfId="21521"/>
    <cellStyle name="Normalno 2 2 3 7 2 2 4" xfId="11845"/>
    <cellStyle name="Normalno 2 2 3 7 2 3" xfId="3379"/>
    <cellStyle name="Normalno 2 2 3 7 2 3 2" xfId="8217"/>
    <cellStyle name="Normalno 2 2 3 7 2 3 2 2" xfId="27569"/>
    <cellStyle name="Normalno 2 2 3 7 2 3 2 3" xfId="17893"/>
    <cellStyle name="Normalno 2 2 3 7 2 3 3" xfId="22731"/>
    <cellStyle name="Normalno 2 2 3 7 2 3 4" xfId="13055"/>
    <cellStyle name="Normalno 2 2 3 7 2 4" xfId="4588"/>
    <cellStyle name="Normalno 2 2 3 7 2 4 2" xfId="9426"/>
    <cellStyle name="Normalno 2 2 3 7 2 4 2 2" xfId="28778"/>
    <cellStyle name="Normalno 2 2 3 7 2 4 2 3" xfId="19102"/>
    <cellStyle name="Normalno 2 2 3 7 2 4 3" xfId="23940"/>
    <cellStyle name="Normalno 2 2 3 7 2 4 4" xfId="14264"/>
    <cellStyle name="Normalno 2 2 3 7 2 5" xfId="5797"/>
    <cellStyle name="Normalno 2 2 3 7 2 5 2" xfId="25149"/>
    <cellStyle name="Normalno 2 2 3 7 2 5 3" xfId="15473"/>
    <cellStyle name="Normalno 2 2 3 7 2 6" xfId="20311"/>
    <cellStyle name="Normalno 2 2 3 7 2 7" xfId="10635"/>
    <cellStyle name="Normalno 2 2 3 7 3" xfId="1565"/>
    <cellStyle name="Normalno 2 2 3 7 3 2" xfId="6403"/>
    <cellStyle name="Normalno 2 2 3 7 3 2 2" xfId="25755"/>
    <cellStyle name="Normalno 2 2 3 7 3 2 3" xfId="16079"/>
    <cellStyle name="Normalno 2 2 3 7 3 3" xfId="20917"/>
    <cellStyle name="Normalno 2 2 3 7 3 4" xfId="11241"/>
    <cellStyle name="Normalno 2 2 3 7 4" xfId="2775"/>
    <cellStyle name="Normalno 2 2 3 7 4 2" xfId="7613"/>
    <cellStyle name="Normalno 2 2 3 7 4 2 2" xfId="26965"/>
    <cellStyle name="Normalno 2 2 3 7 4 2 3" xfId="17289"/>
    <cellStyle name="Normalno 2 2 3 7 4 3" xfId="22127"/>
    <cellStyle name="Normalno 2 2 3 7 4 4" xfId="12451"/>
    <cellStyle name="Normalno 2 2 3 7 5" xfId="3984"/>
    <cellStyle name="Normalno 2 2 3 7 5 2" xfId="8822"/>
    <cellStyle name="Normalno 2 2 3 7 5 2 2" xfId="28174"/>
    <cellStyle name="Normalno 2 2 3 7 5 2 3" xfId="18498"/>
    <cellStyle name="Normalno 2 2 3 7 5 3" xfId="23336"/>
    <cellStyle name="Normalno 2 2 3 7 5 4" xfId="13660"/>
    <cellStyle name="Normalno 2 2 3 7 6" xfId="5193"/>
    <cellStyle name="Normalno 2 2 3 7 6 2" xfId="24545"/>
    <cellStyle name="Normalno 2 2 3 7 6 3" xfId="14869"/>
    <cellStyle name="Normalno 2 2 3 7 7" xfId="19707"/>
    <cellStyle name="Normalno 2 2 3 7 8" xfId="10031"/>
    <cellStyle name="Normalno 2 2 3 8" xfId="657"/>
    <cellStyle name="Normalno 2 2 3 8 2" xfId="1867"/>
    <cellStyle name="Normalno 2 2 3 8 2 2" xfId="6705"/>
    <cellStyle name="Normalno 2 2 3 8 2 2 2" xfId="26057"/>
    <cellStyle name="Normalno 2 2 3 8 2 2 3" xfId="16381"/>
    <cellStyle name="Normalno 2 2 3 8 2 3" xfId="21219"/>
    <cellStyle name="Normalno 2 2 3 8 2 4" xfId="11543"/>
    <cellStyle name="Normalno 2 2 3 8 3" xfId="3077"/>
    <cellStyle name="Normalno 2 2 3 8 3 2" xfId="7915"/>
    <cellStyle name="Normalno 2 2 3 8 3 2 2" xfId="27267"/>
    <cellStyle name="Normalno 2 2 3 8 3 2 3" xfId="17591"/>
    <cellStyle name="Normalno 2 2 3 8 3 3" xfId="22429"/>
    <cellStyle name="Normalno 2 2 3 8 3 4" xfId="12753"/>
    <cellStyle name="Normalno 2 2 3 8 4" xfId="4286"/>
    <cellStyle name="Normalno 2 2 3 8 4 2" xfId="9124"/>
    <cellStyle name="Normalno 2 2 3 8 4 2 2" xfId="28476"/>
    <cellStyle name="Normalno 2 2 3 8 4 2 3" xfId="18800"/>
    <cellStyle name="Normalno 2 2 3 8 4 3" xfId="23638"/>
    <cellStyle name="Normalno 2 2 3 8 4 4" xfId="13962"/>
    <cellStyle name="Normalno 2 2 3 8 5" xfId="5495"/>
    <cellStyle name="Normalno 2 2 3 8 5 2" xfId="24847"/>
    <cellStyle name="Normalno 2 2 3 8 5 3" xfId="15171"/>
    <cellStyle name="Normalno 2 2 3 8 6" xfId="20009"/>
    <cellStyle name="Normalno 2 2 3 8 7" xfId="10333"/>
    <cellStyle name="Normalno 2 2 3 9" xfId="1263"/>
    <cellStyle name="Normalno 2 2 3 9 2" xfId="6101"/>
    <cellStyle name="Normalno 2 2 3 9 2 2" xfId="25453"/>
    <cellStyle name="Normalno 2 2 3 9 2 3" xfId="15777"/>
    <cellStyle name="Normalno 2 2 3 9 3" xfId="20615"/>
    <cellStyle name="Normalno 2 2 3 9 4" xfId="10939"/>
    <cellStyle name="Normalno 2 2 4" xfId="30"/>
    <cellStyle name="Normalno 2 2 4 10" xfId="3695"/>
    <cellStyle name="Normalno 2 2 4 10 2" xfId="8533"/>
    <cellStyle name="Normalno 2 2 4 10 2 2" xfId="27885"/>
    <cellStyle name="Normalno 2 2 4 10 2 3" xfId="18209"/>
    <cellStyle name="Normalno 2 2 4 10 3" xfId="23047"/>
    <cellStyle name="Normalno 2 2 4 10 4" xfId="13371"/>
    <cellStyle name="Normalno 2 2 4 11" xfId="4901"/>
    <cellStyle name="Normalno 2 2 4 11 2" xfId="24253"/>
    <cellStyle name="Normalno 2 2 4 11 3" xfId="14577"/>
    <cellStyle name="Normalno 2 2 4 12" xfId="19415"/>
    <cellStyle name="Normalno 2 2 4 13" xfId="9739"/>
    <cellStyle name="Normalno 2 2 4 2" xfId="84"/>
    <cellStyle name="Normalno 2 2 4 2 10" xfId="9789"/>
    <cellStyle name="Normalno 2 2 4 2 2" xfId="195"/>
    <cellStyle name="Normalno 2 2 4 2 2 2" xfId="515"/>
    <cellStyle name="Normalno 2 2 4 2 2 2 2" xfId="1119"/>
    <cellStyle name="Normalno 2 2 4 2 2 2 2 2" xfId="2329"/>
    <cellStyle name="Normalno 2 2 4 2 2 2 2 2 2" xfId="7167"/>
    <cellStyle name="Normalno 2 2 4 2 2 2 2 2 2 2" xfId="26519"/>
    <cellStyle name="Normalno 2 2 4 2 2 2 2 2 2 3" xfId="16843"/>
    <cellStyle name="Normalno 2 2 4 2 2 2 2 2 3" xfId="21681"/>
    <cellStyle name="Normalno 2 2 4 2 2 2 2 2 4" xfId="12005"/>
    <cellStyle name="Normalno 2 2 4 2 2 2 2 3" xfId="3539"/>
    <cellStyle name="Normalno 2 2 4 2 2 2 2 3 2" xfId="8377"/>
    <cellStyle name="Normalno 2 2 4 2 2 2 2 3 2 2" xfId="27729"/>
    <cellStyle name="Normalno 2 2 4 2 2 2 2 3 2 3" xfId="18053"/>
    <cellStyle name="Normalno 2 2 4 2 2 2 2 3 3" xfId="22891"/>
    <cellStyle name="Normalno 2 2 4 2 2 2 2 3 4" xfId="13215"/>
    <cellStyle name="Normalno 2 2 4 2 2 2 2 4" xfId="4748"/>
    <cellStyle name="Normalno 2 2 4 2 2 2 2 4 2" xfId="9586"/>
    <cellStyle name="Normalno 2 2 4 2 2 2 2 4 2 2" xfId="28938"/>
    <cellStyle name="Normalno 2 2 4 2 2 2 2 4 2 3" xfId="19262"/>
    <cellStyle name="Normalno 2 2 4 2 2 2 2 4 3" xfId="24100"/>
    <cellStyle name="Normalno 2 2 4 2 2 2 2 4 4" xfId="14424"/>
    <cellStyle name="Normalno 2 2 4 2 2 2 2 5" xfId="5957"/>
    <cellStyle name="Normalno 2 2 4 2 2 2 2 5 2" xfId="25309"/>
    <cellStyle name="Normalno 2 2 4 2 2 2 2 5 3" xfId="15633"/>
    <cellStyle name="Normalno 2 2 4 2 2 2 2 6" xfId="20471"/>
    <cellStyle name="Normalno 2 2 4 2 2 2 2 7" xfId="10795"/>
    <cellStyle name="Normalno 2 2 4 2 2 2 3" xfId="1725"/>
    <cellStyle name="Normalno 2 2 4 2 2 2 3 2" xfId="6563"/>
    <cellStyle name="Normalno 2 2 4 2 2 2 3 2 2" xfId="25915"/>
    <cellStyle name="Normalno 2 2 4 2 2 2 3 2 3" xfId="16239"/>
    <cellStyle name="Normalno 2 2 4 2 2 2 3 3" xfId="21077"/>
    <cellStyle name="Normalno 2 2 4 2 2 2 3 4" xfId="11401"/>
    <cellStyle name="Normalno 2 2 4 2 2 2 4" xfId="2935"/>
    <cellStyle name="Normalno 2 2 4 2 2 2 4 2" xfId="7773"/>
    <cellStyle name="Normalno 2 2 4 2 2 2 4 2 2" xfId="27125"/>
    <cellStyle name="Normalno 2 2 4 2 2 2 4 2 3" xfId="17449"/>
    <cellStyle name="Normalno 2 2 4 2 2 2 4 3" xfId="22287"/>
    <cellStyle name="Normalno 2 2 4 2 2 2 4 4" xfId="12611"/>
    <cellStyle name="Normalno 2 2 4 2 2 2 5" xfId="4144"/>
    <cellStyle name="Normalno 2 2 4 2 2 2 5 2" xfId="8982"/>
    <cellStyle name="Normalno 2 2 4 2 2 2 5 2 2" xfId="28334"/>
    <cellStyle name="Normalno 2 2 4 2 2 2 5 2 3" xfId="18658"/>
    <cellStyle name="Normalno 2 2 4 2 2 2 5 3" xfId="23496"/>
    <cellStyle name="Normalno 2 2 4 2 2 2 5 4" xfId="13820"/>
    <cellStyle name="Normalno 2 2 4 2 2 2 6" xfId="5353"/>
    <cellStyle name="Normalno 2 2 4 2 2 2 6 2" xfId="24705"/>
    <cellStyle name="Normalno 2 2 4 2 2 2 6 3" xfId="15029"/>
    <cellStyle name="Normalno 2 2 4 2 2 2 7" xfId="19867"/>
    <cellStyle name="Normalno 2 2 4 2 2 2 8" xfId="10191"/>
    <cellStyle name="Normalno 2 2 4 2 2 3" xfId="817"/>
    <cellStyle name="Normalno 2 2 4 2 2 3 2" xfId="2027"/>
    <cellStyle name="Normalno 2 2 4 2 2 3 2 2" xfId="6865"/>
    <cellStyle name="Normalno 2 2 4 2 2 3 2 2 2" xfId="26217"/>
    <cellStyle name="Normalno 2 2 4 2 2 3 2 2 3" xfId="16541"/>
    <cellStyle name="Normalno 2 2 4 2 2 3 2 3" xfId="21379"/>
    <cellStyle name="Normalno 2 2 4 2 2 3 2 4" xfId="11703"/>
    <cellStyle name="Normalno 2 2 4 2 2 3 3" xfId="3237"/>
    <cellStyle name="Normalno 2 2 4 2 2 3 3 2" xfId="8075"/>
    <cellStyle name="Normalno 2 2 4 2 2 3 3 2 2" xfId="27427"/>
    <cellStyle name="Normalno 2 2 4 2 2 3 3 2 3" xfId="17751"/>
    <cellStyle name="Normalno 2 2 4 2 2 3 3 3" xfId="22589"/>
    <cellStyle name="Normalno 2 2 4 2 2 3 3 4" xfId="12913"/>
    <cellStyle name="Normalno 2 2 4 2 2 3 4" xfId="4446"/>
    <cellStyle name="Normalno 2 2 4 2 2 3 4 2" xfId="9284"/>
    <cellStyle name="Normalno 2 2 4 2 2 3 4 2 2" xfId="28636"/>
    <cellStyle name="Normalno 2 2 4 2 2 3 4 2 3" xfId="18960"/>
    <cellStyle name="Normalno 2 2 4 2 2 3 4 3" xfId="23798"/>
    <cellStyle name="Normalno 2 2 4 2 2 3 4 4" xfId="14122"/>
    <cellStyle name="Normalno 2 2 4 2 2 3 5" xfId="5655"/>
    <cellStyle name="Normalno 2 2 4 2 2 3 5 2" xfId="25007"/>
    <cellStyle name="Normalno 2 2 4 2 2 3 5 3" xfId="15331"/>
    <cellStyle name="Normalno 2 2 4 2 2 3 6" xfId="20169"/>
    <cellStyle name="Normalno 2 2 4 2 2 3 7" xfId="10493"/>
    <cellStyle name="Normalno 2 2 4 2 2 4" xfId="1423"/>
    <cellStyle name="Normalno 2 2 4 2 2 4 2" xfId="6261"/>
    <cellStyle name="Normalno 2 2 4 2 2 4 2 2" xfId="25613"/>
    <cellStyle name="Normalno 2 2 4 2 2 4 2 3" xfId="15937"/>
    <cellStyle name="Normalno 2 2 4 2 2 4 3" xfId="20775"/>
    <cellStyle name="Normalno 2 2 4 2 2 4 4" xfId="11099"/>
    <cellStyle name="Normalno 2 2 4 2 2 5" xfId="2633"/>
    <cellStyle name="Normalno 2 2 4 2 2 5 2" xfId="7471"/>
    <cellStyle name="Normalno 2 2 4 2 2 5 2 2" xfId="26823"/>
    <cellStyle name="Normalno 2 2 4 2 2 5 2 3" xfId="17147"/>
    <cellStyle name="Normalno 2 2 4 2 2 5 3" xfId="21985"/>
    <cellStyle name="Normalno 2 2 4 2 2 5 4" xfId="12309"/>
    <cellStyle name="Normalno 2 2 4 2 2 6" xfId="3843"/>
    <cellStyle name="Normalno 2 2 4 2 2 6 2" xfId="8681"/>
    <cellStyle name="Normalno 2 2 4 2 2 6 2 2" xfId="28033"/>
    <cellStyle name="Normalno 2 2 4 2 2 6 2 3" xfId="18357"/>
    <cellStyle name="Normalno 2 2 4 2 2 6 3" xfId="23195"/>
    <cellStyle name="Normalno 2 2 4 2 2 6 4" xfId="13519"/>
    <cellStyle name="Normalno 2 2 4 2 2 7" xfId="5051"/>
    <cellStyle name="Normalno 2 2 4 2 2 7 2" xfId="24403"/>
    <cellStyle name="Normalno 2 2 4 2 2 7 3" xfId="14727"/>
    <cellStyle name="Normalno 2 2 4 2 2 8" xfId="19565"/>
    <cellStyle name="Normalno 2 2 4 2 2 9" xfId="9889"/>
    <cellStyle name="Normalno 2 2 4 2 3" xfId="415"/>
    <cellStyle name="Normalno 2 2 4 2 3 2" xfId="1019"/>
    <cellStyle name="Normalno 2 2 4 2 3 2 2" xfId="2229"/>
    <cellStyle name="Normalno 2 2 4 2 3 2 2 2" xfId="7067"/>
    <cellStyle name="Normalno 2 2 4 2 3 2 2 2 2" xfId="26419"/>
    <cellStyle name="Normalno 2 2 4 2 3 2 2 2 3" xfId="16743"/>
    <cellStyle name="Normalno 2 2 4 2 3 2 2 3" xfId="21581"/>
    <cellStyle name="Normalno 2 2 4 2 3 2 2 4" xfId="11905"/>
    <cellStyle name="Normalno 2 2 4 2 3 2 3" xfId="3439"/>
    <cellStyle name="Normalno 2 2 4 2 3 2 3 2" xfId="8277"/>
    <cellStyle name="Normalno 2 2 4 2 3 2 3 2 2" xfId="27629"/>
    <cellStyle name="Normalno 2 2 4 2 3 2 3 2 3" xfId="17953"/>
    <cellStyle name="Normalno 2 2 4 2 3 2 3 3" xfId="22791"/>
    <cellStyle name="Normalno 2 2 4 2 3 2 3 4" xfId="13115"/>
    <cellStyle name="Normalno 2 2 4 2 3 2 4" xfId="4648"/>
    <cellStyle name="Normalno 2 2 4 2 3 2 4 2" xfId="9486"/>
    <cellStyle name="Normalno 2 2 4 2 3 2 4 2 2" xfId="28838"/>
    <cellStyle name="Normalno 2 2 4 2 3 2 4 2 3" xfId="19162"/>
    <cellStyle name="Normalno 2 2 4 2 3 2 4 3" xfId="24000"/>
    <cellStyle name="Normalno 2 2 4 2 3 2 4 4" xfId="14324"/>
    <cellStyle name="Normalno 2 2 4 2 3 2 5" xfId="5857"/>
    <cellStyle name="Normalno 2 2 4 2 3 2 5 2" xfId="25209"/>
    <cellStyle name="Normalno 2 2 4 2 3 2 5 3" xfId="15533"/>
    <cellStyle name="Normalno 2 2 4 2 3 2 6" xfId="20371"/>
    <cellStyle name="Normalno 2 2 4 2 3 2 7" xfId="10695"/>
    <cellStyle name="Normalno 2 2 4 2 3 3" xfId="1625"/>
    <cellStyle name="Normalno 2 2 4 2 3 3 2" xfId="6463"/>
    <cellStyle name="Normalno 2 2 4 2 3 3 2 2" xfId="25815"/>
    <cellStyle name="Normalno 2 2 4 2 3 3 2 3" xfId="16139"/>
    <cellStyle name="Normalno 2 2 4 2 3 3 3" xfId="20977"/>
    <cellStyle name="Normalno 2 2 4 2 3 3 4" xfId="11301"/>
    <cellStyle name="Normalno 2 2 4 2 3 4" xfId="2835"/>
    <cellStyle name="Normalno 2 2 4 2 3 4 2" xfId="7673"/>
    <cellStyle name="Normalno 2 2 4 2 3 4 2 2" xfId="27025"/>
    <cellStyle name="Normalno 2 2 4 2 3 4 2 3" xfId="17349"/>
    <cellStyle name="Normalno 2 2 4 2 3 4 3" xfId="22187"/>
    <cellStyle name="Normalno 2 2 4 2 3 4 4" xfId="12511"/>
    <cellStyle name="Normalno 2 2 4 2 3 5" xfId="4044"/>
    <cellStyle name="Normalno 2 2 4 2 3 5 2" xfId="8882"/>
    <cellStyle name="Normalno 2 2 4 2 3 5 2 2" xfId="28234"/>
    <cellStyle name="Normalno 2 2 4 2 3 5 2 3" xfId="18558"/>
    <cellStyle name="Normalno 2 2 4 2 3 5 3" xfId="23396"/>
    <cellStyle name="Normalno 2 2 4 2 3 5 4" xfId="13720"/>
    <cellStyle name="Normalno 2 2 4 2 3 6" xfId="5253"/>
    <cellStyle name="Normalno 2 2 4 2 3 6 2" xfId="24605"/>
    <cellStyle name="Normalno 2 2 4 2 3 6 3" xfId="14929"/>
    <cellStyle name="Normalno 2 2 4 2 3 7" xfId="19767"/>
    <cellStyle name="Normalno 2 2 4 2 3 8" xfId="10091"/>
    <cellStyle name="Normalno 2 2 4 2 4" xfId="717"/>
    <cellStyle name="Normalno 2 2 4 2 4 2" xfId="1927"/>
    <cellStyle name="Normalno 2 2 4 2 4 2 2" xfId="6765"/>
    <cellStyle name="Normalno 2 2 4 2 4 2 2 2" xfId="26117"/>
    <cellStyle name="Normalno 2 2 4 2 4 2 2 3" xfId="16441"/>
    <cellStyle name="Normalno 2 2 4 2 4 2 3" xfId="21279"/>
    <cellStyle name="Normalno 2 2 4 2 4 2 4" xfId="11603"/>
    <cellStyle name="Normalno 2 2 4 2 4 3" xfId="3137"/>
    <cellStyle name="Normalno 2 2 4 2 4 3 2" xfId="7975"/>
    <cellStyle name="Normalno 2 2 4 2 4 3 2 2" xfId="27327"/>
    <cellStyle name="Normalno 2 2 4 2 4 3 2 3" xfId="17651"/>
    <cellStyle name="Normalno 2 2 4 2 4 3 3" xfId="22489"/>
    <cellStyle name="Normalno 2 2 4 2 4 3 4" xfId="12813"/>
    <cellStyle name="Normalno 2 2 4 2 4 4" xfId="4346"/>
    <cellStyle name="Normalno 2 2 4 2 4 4 2" xfId="9184"/>
    <cellStyle name="Normalno 2 2 4 2 4 4 2 2" xfId="28536"/>
    <cellStyle name="Normalno 2 2 4 2 4 4 2 3" xfId="18860"/>
    <cellStyle name="Normalno 2 2 4 2 4 4 3" xfId="23698"/>
    <cellStyle name="Normalno 2 2 4 2 4 4 4" xfId="14022"/>
    <cellStyle name="Normalno 2 2 4 2 4 5" xfId="5555"/>
    <cellStyle name="Normalno 2 2 4 2 4 5 2" xfId="24907"/>
    <cellStyle name="Normalno 2 2 4 2 4 5 3" xfId="15231"/>
    <cellStyle name="Normalno 2 2 4 2 4 6" xfId="20069"/>
    <cellStyle name="Normalno 2 2 4 2 4 7" xfId="10393"/>
    <cellStyle name="Normalno 2 2 4 2 5" xfId="1323"/>
    <cellStyle name="Normalno 2 2 4 2 5 2" xfId="6161"/>
    <cellStyle name="Normalno 2 2 4 2 5 2 2" xfId="25513"/>
    <cellStyle name="Normalno 2 2 4 2 5 2 3" xfId="15837"/>
    <cellStyle name="Normalno 2 2 4 2 5 3" xfId="20675"/>
    <cellStyle name="Normalno 2 2 4 2 5 4" xfId="10999"/>
    <cellStyle name="Normalno 2 2 4 2 6" xfId="2533"/>
    <cellStyle name="Normalno 2 2 4 2 6 2" xfId="7371"/>
    <cellStyle name="Normalno 2 2 4 2 6 2 2" xfId="26723"/>
    <cellStyle name="Normalno 2 2 4 2 6 2 3" xfId="17047"/>
    <cellStyle name="Normalno 2 2 4 2 6 3" xfId="21885"/>
    <cellStyle name="Normalno 2 2 4 2 6 4" xfId="12209"/>
    <cellStyle name="Normalno 2 2 4 2 7" xfId="3743"/>
    <cellStyle name="Normalno 2 2 4 2 7 2" xfId="8581"/>
    <cellStyle name="Normalno 2 2 4 2 7 2 2" xfId="27933"/>
    <cellStyle name="Normalno 2 2 4 2 7 2 3" xfId="18257"/>
    <cellStyle name="Normalno 2 2 4 2 7 3" xfId="23095"/>
    <cellStyle name="Normalno 2 2 4 2 7 4" xfId="13419"/>
    <cellStyle name="Normalno 2 2 4 2 8" xfId="4951"/>
    <cellStyle name="Normalno 2 2 4 2 8 2" xfId="24303"/>
    <cellStyle name="Normalno 2 2 4 2 8 3" xfId="14627"/>
    <cellStyle name="Normalno 2 2 4 2 9" xfId="19465"/>
    <cellStyle name="Normalno 2 2 4 3" xfId="145"/>
    <cellStyle name="Normalno 2 2 4 3 2" xfId="465"/>
    <cellStyle name="Normalno 2 2 4 3 2 2" xfId="1069"/>
    <cellStyle name="Normalno 2 2 4 3 2 2 2" xfId="2279"/>
    <cellStyle name="Normalno 2 2 4 3 2 2 2 2" xfId="7117"/>
    <cellStyle name="Normalno 2 2 4 3 2 2 2 2 2" xfId="26469"/>
    <cellStyle name="Normalno 2 2 4 3 2 2 2 2 3" xfId="16793"/>
    <cellStyle name="Normalno 2 2 4 3 2 2 2 3" xfId="21631"/>
    <cellStyle name="Normalno 2 2 4 3 2 2 2 4" xfId="11955"/>
    <cellStyle name="Normalno 2 2 4 3 2 2 3" xfId="3489"/>
    <cellStyle name="Normalno 2 2 4 3 2 2 3 2" xfId="8327"/>
    <cellStyle name="Normalno 2 2 4 3 2 2 3 2 2" xfId="27679"/>
    <cellStyle name="Normalno 2 2 4 3 2 2 3 2 3" xfId="18003"/>
    <cellStyle name="Normalno 2 2 4 3 2 2 3 3" xfId="22841"/>
    <cellStyle name="Normalno 2 2 4 3 2 2 3 4" xfId="13165"/>
    <cellStyle name="Normalno 2 2 4 3 2 2 4" xfId="4698"/>
    <cellStyle name="Normalno 2 2 4 3 2 2 4 2" xfId="9536"/>
    <cellStyle name="Normalno 2 2 4 3 2 2 4 2 2" xfId="28888"/>
    <cellStyle name="Normalno 2 2 4 3 2 2 4 2 3" xfId="19212"/>
    <cellStyle name="Normalno 2 2 4 3 2 2 4 3" xfId="24050"/>
    <cellStyle name="Normalno 2 2 4 3 2 2 4 4" xfId="14374"/>
    <cellStyle name="Normalno 2 2 4 3 2 2 5" xfId="5907"/>
    <cellStyle name="Normalno 2 2 4 3 2 2 5 2" xfId="25259"/>
    <cellStyle name="Normalno 2 2 4 3 2 2 5 3" xfId="15583"/>
    <cellStyle name="Normalno 2 2 4 3 2 2 6" xfId="20421"/>
    <cellStyle name="Normalno 2 2 4 3 2 2 7" xfId="10745"/>
    <cellStyle name="Normalno 2 2 4 3 2 3" xfId="1675"/>
    <cellStyle name="Normalno 2 2 4 3 2 3 2" xfId="6513"/>
    <cellStyle name="Normalno 2 2 4 3 2 3 2 2" xfId="25865"/>
    <cellStyle name="Normalno 2 2 4 3 2 3 2 3" xfId="16189"/>
    <cellStyle name="Normalno 2 2 4 3 2 3 3" xfId="21027"/>
    <cellStyle name="Normalno 2 2 4 3 2 3 4" xfId="11351"/>
    <cellStyle name="Normalno 2 2 4 3 2 4" xfId="2885"/>
    <cellStyle name="Normalno 2 2 4 3 2 4 2" xfId="7723"/>
    <cellStyle name="Normalno 2 2 4 3 2 4 2 2" xfId="27075"/>
    <cellStyle name="Normalno 2 2 4 3 2 4 2 3" xfId="17399"/>
    <cellStyle name="Normalno 2 2 4 3 2 4 3" xfId="22237"/>
    <cellStyle name="Normalno 2 2 4 3 2 4 4" xfId="12561"/>
    <cellStyle name="Normalno 2 2 4 3 2 5" xfId="4094"/>
    <cellStyle name="Normalno 2 2 4 3 2 5 2" xfId="8932"/>
    <cellStyle name="Normalno 2 2 4 3 2 5 2 2" xfId="28284"/>
    <cellStyle name="Normalno 2 2 4 3 2 5 2 3" xfId="18608"/>
    <cellStyle name="Normalno 2 2 4 3 2 5 3" xfId="23446"/>
    <cellStyle name="Normalno 2 2 4 3 2 5 4" xfId="13770"/>
    <cellStyle name="Normalno 2 2 4 3 2 6" xfId="5303"/>
    <cellStyle name="Normalno 2 2 4 3 2 6 2" xfId="24655"/>
    <cellStyle name="Normalno 2 2 4 3 2 6 3" xfId="14979"/>
    <cellStyle name="Normalno 2 2 4 3 2 7" xfId="19817"/>
    <cellStyle name="Normalno 2 2 4 3 2 8" xfId="10141"/>
    <cellStyle name="Normalno 2 2 4 3 3" xfId="767"/>
    <cellStyle name="Normalno 2 2 4 3 3 2" xfId="1977"/>
    <cellStyle name="Normalno 2 2 4 3 3 2 2" xfId="6815"/>
    <cellStyle name="Normalno 2 2 4 3 3 2 2 2" xfId="26167"/>
    <cellStyle name="Normalno 2 2 4 3 3 2 2 3" xfId="16491"/>
    <cellStyle name="Normalno 2 2 4 3 3 2 3" xfId="21329"/>
    <cellStyle name="Normalno 2 2 4 3 3 2 4" xfId="11653"/>
    <cellStyle name="Normalno 2 2 4 3 3 3" xfId="3187"/>
    <cellStyle name="Normalno 2 2 4 3 3 3 2" xfId="8025"/>
    <cellStyle name="Normalno 2 2 4 3 3 3 2 2" xfId="27377"/>
    <cellStyle name="Normalno 2 2 4 3 3 3 2 3" xfId="17701"/>
    <cellStyle name="Normalno 2 2 4 3 3 3 3" xfId="22539"/>
    <cellStyle name="Normalno 2 2 4 3 3 3 4" xfId="12863"/>
    <cellStyle name="Normalno 2 2 4 3 3 4" xfId="4396"/>
    <cellStyle name="Normalno 2 2 4 3 3 4 2" xfId="9234"/>
    <cellStyle name="Normalno 2 2 4 3 3 4 2 2" xfId="28586"/>
    <cellStyle name="Normalno 2 2 4 3 3 4 2 3" xfId="18910"/>
    <cellStyle name="Normalno 2 2 4 3 3 4 3" xfId="23748"/>
    <cellStyle name="Normalno 2 2 4 3 3 4 4" xfId="14072"/>
    <cellStyle name="Normalno 2 2 4 3 3 5" xfId="5605"/>
    <cellStyle name="Normalno 2 2 4 3 3 5 2" xfId="24957"/>
    <cellStyle name="Normalno 2 2 4 3 3 5 3" xfId="15281"/>
    <cellStyle name="Normalno 2 2 4 3 3 6" xfId="20119"/>
    <cellStyle name="Normalno 2 2 4 3 3 7" xfId="10443"/>
    <cellStyle name="Normalno 2 2 4 3 4" xfId="1373"/>
    <cellStyle name="Normalno 2 2 4 3 4 2" xfId="6211"/>
    <cellStyle name="Normalno 2 2 4 3 4 2 2" xfId="25563"/>
    <cellStyle name="Normalno 2 2 4 3 4 2 3" xfId="15887"/>
    <cellStyle name="Normalno 2 2 4 3 4 3" xfId="20725"/>
    <cellStyle name="Normalno 2 2 4 3 4 4" xfId="11049"/>
    <cellStyle name="Normalno 2 2 4 3 5" xfId="2583"/>
    <cellStyle name="Normalno 2 2 4 3 5 2" xfId="7421"/>
    <cellStyle name="Normalno 2 2 4 3 5 2 2" xfId="26773"/>
    <cellStyle name="Normalno 2 2 4 3 5 2 3" xfId="17097"/>
    <cellStyle name="Normalno 2 2 4 3 5 3" xfId="21935"/>
    <cellStyle name="Normalno 2 2 4 3 5 4" xfId="12259"/>
    <cellStyle name="Normalno 2 2 4 3 6" xfId="3793"/>
    <cellStyle name="Normalno 2 2 4 3 6 2" xfId="8631"/>
    <cellStyle name="Normalno 2 2 4 3 6 2 2" xfId="27983"/>
    <cellStyle name="Normalno 2 2 4 3 6 2 3" xfId="18307"/>
    <cellStyle name="Normalno 2 2 4 3 6 3" xfId="23145"/>
    <cellStyle name="Normalno 2 2 4 3 6 4" xfId="13469"/>
    <cellStyle name="Normalno 2 2 4 3 7" xfId="5001"/>
    <cellStyle name="Normalno 2 2 4 3 7 2" xfId="24353"/>
    <cellStyle name="Normalno 2 2 4 3 7 3" xfId="14677"/>
    <cellStyle name="Normalno 2 2 4 3 8" xfId="19515"/>
    <cellStyle name="Normalno 2 2 4 3 9" xfId="9839"/>
    <cellStyle name="Normalno 2 2 4 4" xfId="261"/>
    <cellStyle name="Normalno 2 2 4 4 2" xfId="565"/>
    <cellStyle name="Normalno 2 2 4 4 2 2" xfId="1169"/>
    <cellStyle name="Normalno 2 2 4 4 2 2 2" xfId="2379"/>
    <cellStyle name="Normalno 2 2 4 4 2 2 2 2" xfId="7217"/>
    <cellStyle name="Normalno 2 2 4 4 2 2 2 2 2" xfId="26569"/>
    <cellStyle name="Normalno 2 2 4 4 2 2 2 2 3" xfId="16893"/>
    <cellStyle name="Normalno 2 2 4 4 2 2 2 3" xfId="21731"/>
    <cellStyle name="Normalno 2 2 4 4 2 2 2 4" xfId="12055"/>
    <cellStyle name="Normalno 2 2 4 4 2 2 3" xfId="3589"/>
    <cellStyle name="Normalno 2 2 4 4 2 2 3 2" xfId="8427"/>
    <cellStyle name="Normalno 2 2 4 4 2 2 3 2 2" xfId="27779"/>
    <cellStyle name="Normalno 2 2 4 4 2 2 3 2 3" xfId="18103"/>
    <cellStyle name="Normalno 2 2 4 4 2 2 3 3" xfId="22941"/>
    <cellStyle name="Normalno 2 2 4 4 2 2 3 4" xfId="13265"/>
    <cellStyle name="Normalno 2 2 4 4 2 2 4" xfId="4798"/>
    <cellStyle name="Normalno 2 2 4 4 2 2 4 2" xfId="9636"/>
    <cellStyle name="Normalno 2 2 4 4 2 2 4 2 2" xfId="28988"/>
    <cellStyle name="Normalno 2 2 4 4 2 2 4 2 3" xfId="19312"/>
    <cellStyle name="Normalno 2 2 4 4 2 2 4 3" xfId="24150"/>
    <cellStyle name="Normalno 2 2 4 4 2 2 4 4" xfId="14474"/>
    <cellStyle name="Normalno 2 2 4 4 2 2 5" xfId="6007"/>
    <cellStyle name="Normalno 2 2 4 4 2 2 5 2" xfId="25359"/>
    <cellStyle name="Normalno 2 2 4 4 2 2 5 3" xfId="15683"/>
    <cellStyle name="Normalno 2 2 4 4 2 2 6" xfId="20521"/>
    <cellStyle name="Normalno 2 2 4 4 2 2 7" xfId="10845"/>
    <cellStyle name="Normalno 2 2 4 4 2 3" xfId="1775"/>
    <cellStyle name="Normalno 2 2 4 4 2 3 2" xfId="6613"/>
    <cellStyle name="Normalno 2 2 4 4 2 3 2 2" xfId="25965"/>
    <cellStyle name="Normalno 2 2 4 4 2 3 2 3" xfId="16289"/>
    <cellStyle name="Normalno 2 2 4 4 2 3 3" xfId="21127"/>
    <cellStyle name="Normalno 2 2 4 4 2 3 4" xfId="11451"/>
    <cellStyle name="Normalno 2 2 4 4 2 4" xfId="2985"/>
    <cellStyle name="Normalno 2 2 4 4 2 4 2" xfId="7823"/>
    <cellStyle name="Normalno 2 2 4 4 2 4 2 2" xfId="27175"/>
    <cellStyle name="Normalno 2 2 4 4 2 4 2 3" xfId="17499"/>
    <cellStyle name="Normalno 2 2 4 4 2 4 3" xfId="22337"/>
    <cellStyle name="Normalno 2 2 4 4 2 4 4" xfId="12661"/>
    <cellStyle name="Normalno 2 2 4 4 2 5" xfId="4194"/>
    <cellStyle name="Normalno 2 2 4 4 2 5 2" xfId="9032"/>
    <cellStyle name="Normalno 2 2 4 4 2 5 2 2" xfId="28384"/>
    <cellStyle name="Normalno 2 2 4 4 2 5 2 3" xfId="18708"/>
    <cellStyle name="Normalno 2 2 4 4 2 5 3" xfId="23546"/>
    <cellStyle name="Normalno 2 2 4 4 2 5 4" xfId="13870"/>
    <cellStyle name="Normalno 2 2 4 4 2 6" xfId="5403"/>
    <cellStyle name="Normalno 2 2 4 4 2 6 2" xfId="24755"/>
    <cellStyle name="Normalno 2 2 4 4 2 6 3" xfId="15079"/>
    <cellStyle name="Normalno 2 2 4 4 2 7" xfId="19917"/>
    <cellStyle name="Normalno 2 2 4 4 2 8" xfId="10241"/>
    <cellStyle name="Normalno 2 2 4 4 3" xfId="867"/>
    <cellStyle name="Normalno 2 2 4 4 3 2" xfId="2077"/>
    <cellStyle name="Normalno 2 2 4 4 3 2 2" xfId="6915"/>
    <cellStyle name="Normalno 2 2 4 4 3 2 2 2" xfId="26267"/>
    <cellStyle name="Normalno 2 2 4 4 3 2 2 3" xfId="16591"/>
    <cellStyle name="Normalno 2 2 4 4 3 2 3" xfId="21429"/>
    <cellStyle name="Normalno 2 2 4 4 3 2 4" xfId="11753"/>
    <cellStyle name="Normalno 2 2 4 4 3 3" xfId="3287"/>
    <cellStyle name="Normalno 2 2 4 4 3 3 2" xfId="8125"/>
    <cellStyle name="Normalno 2 2 4 4 3 3 2 2" xfId="27477"/>
    <cellStyle name="Normalno 2 2 4 4 3 3 2 3" xfId="17801"/>
    <cellStyle name="Normalno 2 2 4 4 3 3 3" xfId="22639"/>
    <cellStyle name="Normalno 2 2 4 4 3 3 4" xfId="12963"/>
    <cellStyle name="Normalno 2 2 4 4 3 4" xfId="4496"/>
    <cellStyle name="Normalno 2 2 4 4 3 4 2" xfId="9334"/>
    <cellStyle name="Normalno 2 2 4 4 3 4 2 2" xfId="28686"/>
    <cellStyle name="Normalno 2 2 4 4 3 4 2 3" xfId="19010"/>
    <cellStyle name="Normalno 2 2 4 4 3 4 3" xfId="23848"/>
    <cellStyle name="Normalno 2 2 4 4 3 4 4" xfId="14172"/>
    <cellStyle name="Normalno 2 2 4 4 3 5" xfId="5705"/>
    <cellStyle name="Normalno 2 2 4 4 3 5 2" xfId="25057"/>
    <cellStyle name="Normalno 2 2 4 4 3 5 3" xfId="15381"/>
    <cellStyle name="Normalno 2 2 4 4 3 6" xfId="20219"/>
    <cellStyle name="Normalno 2 2 4 4 3 7" xfId="10543"/>
    <cellStyle name="Normalno 2 2 4 4 4" xfId="1473"/>
    <cellStyle name="Normalno 2 2 4 4 4 2" xfId="6311"/>
    <cellStyle name="Normalno 2 2 4 4 4 2 2" xfId="25663"/>
    <cellStyle name="Normalno 2 2 4 4 4 2 3" xfId="15987"/>
    <cellStyle name="Normalno 2 2 4 4 4 3" xfId="20825"/>
    <cellStyle name="Normalno 2 2 4 4 4 4" xfId="11149"/>
    <cellStyle name="Normalno 2 2 4 4 5" xfId="2683"/>
    <cellStyle name="Normalno 2 2 4 4 5 2" xfId="7521"/>
    <cellStyle name="Normalno 2 2 4 4 5 2 2" xfId="26873"/>
    <cellStyle name="Normalno 2 2 4 4 5 2 3" xfId="17197"/>
    <cellStyle name="Normalno 2 2 4 4 5 3" xfId="22035"/>
    <cellStyle name="Normalno 2 2 4 4 5 4" xfId="12359"/>
    <cellStyle name="Normalno 2 2 4 4 6" xfId="3893"/>
    <cellStyle name="Normalno 2 2 4 4 6 2" xfId="8731"/>
    <cellStyle name="Normalno 2 2 4 4 6 2 2" xfId="28083"/>
    <cellStyle name="Normalno 2 2 4 4 6 2 3" xfId="18407"/>
    <cellStyle name="Normalno 2 2 4 4 6 3" xfId="23245"/>
    <cellStyle name="Normalno 2 2 4 4 6 4" xfId="13569"/>
    <cellStyle name="Normalno 2 2 4 4 7" xfId="5101"/>
    <cellStyle name="Normalno 2 2 4 4 7 2" xfId="24453"/>
    <cellStyle name="Normalno 2 2 4 4 7 3" xfId="14777"/>
    <cellStyle name="Normalno 2 2 4 4 8" xfId="19615"/>
    <cellStyle name="Normalno 2 2 4 4 9" xfId="9939"/>
    <cellStyle name="Normalno 2 2 4 5" xfId="314"/>
    <cellStyle name="Normalno 2 2 4 5 2" xfId="617"/>
    <cellStyle name="Normalno 2 2 4 5 2 2" xfId="1221"/>
    <cellStyle name="Normalno 2 2 4 5 2 2 2" xfId="2431"/>
    <cellStyle name="Normalno 2 2 4 5 2 2 2 2" xfId="7269"/>
    <cellStyle name="Normalno 2 2 4 5 2 2 2 2 2" xfId="26621"/>
    <cellStyle name="Normalno 2 2 4 5 2 2 2 2 3" xfId="16945"/>
    <cellStyle name="Normalno 2 2 4 5 2 2 2 3" xfId="21783"/>
    <cellStyle name="Normalno 2 2 4 5 2 2 2 4" xfId="12107"/>
    <cellStyle name="Normalno 2 2 4 5 2 2 3" xfId="3641"/>
    <cellStyle name="Normalno 2 2 4 5 2 2 3 2" xfId="8479"/>
    <cellStyle name="Normalno 2 2 4 5 2 2 3 2 2" xfId="27831"/>
    <cellStyle name="Normalno 2 2 4 5 2 2 3 2 3" xfId="18155"/>
    <cellStyle name="Normalno 2 2 4 5 2 2 3 3" xfId="22993"/>
    <cellStyle name="Normalno 2 2 4 5 2 2 3 4" xfId="13317"/>
    <cellStyle name="Normalno 2 2 4 5 2 2 4" xfId="4850"/>
    <cellStyle name="Normalno 2 2 4 5 2 2 4 2" xfId="9688"/>
    <cellStyle name="Normalno 2 2 4 5 2 2 4 2 2" xfId="29040"/>
    <cellStyle name="Normalno 2 2 4 5 2 2 4 2 3" xfId="19364"/>
    <cellStyle name="Normalno 2 2 4 5 2 2 4 3" xfId="24202"/>
    <cellStyle name="Normalno 2 2 4 5 2 2 4 4" xfId="14526"/>
    <cellStyle name="Normalno 2 2 4 5 2 2 5" xfId="6059"/>
    <cellStyle name="Normalno 2 2 4 5 2 2 5 2" xfId="25411"/>
    <cellStyle name="Normalno 2 2 4 5 2 2 5 3" xfId="15735"/>
    <cellStyle name="Normalno 2 2 4 5 2 2 6" xfId="20573"/>
    <cellStyle name="Normalno 2 2 4 5 2 2 7" xfId="10897"/>
    <cellStyle name="Normalno 2 2 4 5 2 3" xfId="1827"/>
    <cellStyle name="Normalno 2 2 4 5 2 3 2" xfId="6665"/>
    <cellStyle name="Normalno 2 2 4 5 2 3 2 2" xfId="26017"/>
    <cellStyle name="Normalno 2 2 4 5 2 3 2 3" xfId="16341"/>
    <cellStyle name="Normalno 2 2 4 5 2 3 3" xfId="21179"/>
    <cellStyle name="Normalno 2 2 4 5 2 3 4" xfId="11503"/>
    <cellStyle name="Normalno 2 2 4 5 2 4" xfId="3037"/>
    <cellStyle name="Normalno 2 2 4 5 2 4 2" xfId="7875"/>
    <cellStyle name="Normalno 2 2 4 5 2 4 2 2" xfId="27227"/>
    <cellStyle name="Normalno 2 2 4 5 2 4 2 3" xfId="17551"/>
    <cellStyle name="Normalno 2 2 4 5 2 4 3" xfId="22389"/>
    <cellStyle name="Normalno 2 2 4 5 2 4 4" xfId="12713"/>
    <cellStyle name="Normalno 2 2 4 5 2 5" xfId="4246"/>
    <cellStyle name="Normalno 2 2 4 5 2 5 2" xfId="9084"/>
    <cellStyle name="Normalno 2 2 4 5 2 5 2 2" xfId="28436"/>
    <cellStyle name="Normalno 2 2 4 5 2 5 2 3" xfId="18760"/>
    <cellStyle name="Normalno 2 2 4 5 2 5 3" xfId="23598"/>
    <cellStyle name="Normalno 2 2 4 5 2 5 4" xfId="13922"/>
    <cellStyle name="Normalno 2 2 4 5 2 6" xfId="5455"/>
    <cellStyle name="Normalno 2 2 4 5 2 6 2" xfId="24807"/>
    <cellStyle name="Normalno 2 2 4 5 2 6 3" xfId="15131"/>
    <cellStyle name="Normalno 2 2 4 5 2 7" xfId="19969"/>
    <cellStyle name="Normalno 2 2 4 5 2 8" xfId="10293"/>
    <cellStyle name="Normalno 2 2 4 5 3" xfId="919"/>
    <cellStyle name="Normalno 2 2 4 5 3 2" xfId="2129"/>
    <cellStyle name="Normalno 2 2 4 5 3 2 2" xfId="6967"/>
    <cellStyle name="Normalno 2 2 4 5 3 2 2 2" xfId="26319"/>
    <cellStyle name="Normalno 2 2 4 5 3 2 2 3" xfId="16643"/>
    <cellStyle name="Normalno 2 2 4 5 3 2 3" xfId="21481"/>
    <cellStyle name="Normalno 2 2 4 5 3 2 4" xfId="11805"/>
    <cellStyle name="Normalno 2 2 4 5 3 3" xfId="3339"/>
    <cellStyle name="Normalno 2 2 4 5 3 3 2" xfId="8177"/>
    <cellStyle name="Normalno 2 2 4 5 3 3 2 2" xfId="27529"/>
    <cellStyle name="Normalno 2 2 4 5 3 3 2 3" xfId="17853"/>
    <cellStyle name="Normalno 2 2 4 5 3 3 3" xfId="22691"/>
    <cellStyle name="Normalno 2 2 4 5 3 3 4" xfId="13015"/>
    <cellStyle name="Normalno 2 2 4 5 3 4" xfId="4548"/>
    <cellStyle name="Normalno 2 2 4 5 3 4 2" xfId="9386"/>
    <cellStyle name="Normalno 2 2 4 5 3 4 2 2" xfId="28738"/>
    <cellStyle name="Normalno 2 2 4 5 3 4 2 3" xfId="19062"/>
    <cellStyle name="Normalno 2 2 4 5 3 4 3" xfId="23900"/>
    <cellStyle name="Normalno 2 2 4 5 3 4 4" xfId="14224"/>
    <cellStyle name="Normalno 2 2 4 5 3 5" xfId="5757"/>
    <cellStyle name="Normalno 2 2 4 5 3 5 2" xfId="25109"/>
    <cellStyle name="Normalno 2 2 4 5 3 5 3" xfId="15433"/>
    <cellStyle name="Normalno 2 2 4 5 3 6" xfId="20271"/>
    <cellStyle name="Normalno 2 2 4 5 3 7" xfId="10595"/>
    <cellStyle name="Normalno 2 2 4 5 4" xfId="1525"/>
    <cellStyle name="Normalno 2 2 4 5 4 2" xfId="6363"/>
    <cellStyle name="Normalno 2 2 4 5 4 2 2" xfId="25715"/>
    <cellStyle name="Normalno 2 2 4 5 4 2 3" xfId="16039"/>
    <cellStyle name="Normalno 2 2 4 5 4 3" xfId="20877"/>
    <cellStyle name="Normalno 2 2 4 5 4 4" xfId="11201"/>
    <cellStyle name="Normalno 2 2 4 5 5" xfId="2735"/>
    <cellStyle name="Normalno 2 2 4 5 5 2" xfId="7573"/>
    <cellStyle name="Normalno 2 2 4 5 5 2 2" xfId="26925"/>
    <cellStyle name="Normalno 2 2 4 5 5 2 3" xfId="17249"/>
    <cellStyle name="Normalno 2 2 4 5 5 3" xfId="22087"/>
    <cellStyle name="Normalno 2 2 4 5 5 4" xfId="12411"/>
    <cellStyle name="Normalno 2 2 4 5 6" xfId="3944"/>
    <cellStyle name="Normalno 2 2 4 5 6 2" xfId="8782"/>
    <cellStyle name="Normalno 2 2 4 5 6 2 2" xfId="28134"/>
    <cellStyle name="Normalno 2 2 4 5 6 2 3" xfId="18458"/>
    <cellStyle name="Normalno 2 2 4 5 6 3" xfId="23296"/>
    <cellStyle name="Normalno 2 2 4 5 6 4" xfId="13620"/>
    <cellStyle name="Normalno 2 2 4 5 7" xfId="5153"/>
    <cellStyle name="Normalno 2 2 4 5 7 2" xfId="24505"/>
    <cellStyle name="Normalno 2 2 4 5 7 3" xfId="14829"/>
    <cellStyle name="Normalno 2 2 4 5 8" xfId="19667"/>
    <cellStyle name="Normalno 2 2 4 5 9" xfId="9991"/>
    <cellStyle name="Normalno 2 2 4 6" xfId="365"/>
    <cellStyle name="Normalno 2 2 4 6 2" xfId="969"/>
    <cellStyle name="Normalno 2 2 4 6 2 2" xfId="2179"/>
    <cellStyle name="Normalno 2 2 4 6 2 2 2" xfId="7017"/>
    <cellStyle name="Normalno 2 2 4 6 2 2 2 2" xfId="26369"/>
    <cellStyle name="Normalno 2 2 4 6 2 2 2 3" xfId="16693"/>
    <cellStyle name="Normalno 2 2 4 6 2 2 3" xfId="21531"/>
    <cellStyle name="Normalno 2 2 4 6 2 2 4" xfId="11855"/>
    <cellStyle name="Normalno 2 2 4 6 2 3" xfId="3389"/>
    <cellStyle name="Normalno 2 2 4 6 2 3 2" xfId="8227"/>
    <cellStyle name="Normalno 2 2 4 6 2 3 2 2" xfId="27579"/>
    <cellStyle name="Normalno 2 2 4 6 2 3 2 3" xfId="17903"/>
    <cellStyle name="Normalno 2 2 4 6 2 3 3" xfId="22741"/>
    <cellStyle name="Normalno 2 2 4 6 2 3 4" xfId="13065"/>
    <cellStyle name="Normalno 2 2 4 6 2 4" xfId="4598"/>
    <cellStyle name="Normalno 2 2 4 6 2 4 2" xfId="9436"/>
    <cellStyle name="Normalno 2 2 4 6 2 4 2 2" xfId="28788"/>
    <cellStyle name="Normalno 2 2 4 6 2 4 2 3" xfId="19112"/>
    <cellStyle name="Normalno 2 2 4 6 2 4 3" xfId="23950"/>
    <cellStyle name="Normalno 2 2 4 6 2 4 4" xfId="14274"/>
    <cellStyle name="Normalno 2 2 4 6 2 5" xfId="5807"/>
    <cellStyle name="Normalno 2 2 4 6 2 5 2" xfId="25159"/>
    <cellStyle name="Normalno 2 2 4 6 2 5 3" xfId="15483"/>
    <cellStyle name="Normalno 2 2 4 6 2 6" xfId="20321"/>
    <cellStyle name="Normalno 2 2 4 6 2 7" xfId="10645"/>
    <cellStyle name="Normalno 2 2 4 6 3" xfId="1575"/>
    <cellStyle name="Normalno 2 2 4 6 3 2" xfId="6413"/>
    <cellStyle name="Normalno 2 2 4 6 3 2 2" xfId="25765"/>
    <cellStyle name="Normalno 2 2 4 6 3 2 3" xfId="16089"/>
    <cellStyle name="Normalno 2 2 4 6 3 3" xfId="20927"/>
    <cellStyle name="Normalno 2 2 4 6 3 4" xfId="11251"/>
    <cellStyle name="Normalno 2 2 4 6 4" xfId="2785"/>
    <cellStyle name="Normalno 2 2 4 6 4 2" xfId="7623"/>
    <cellStyle name="Normalno 2 2 4 6 4 2 2" xfId="26975"/>
    <cellStyle name="Normalno 2 2 4 6 4 2 3" xfId="17299"/>
    <cellStyle name="Normalno 2 2 4 6 4 3" xfId="22137"/>
    <cellStyle name="Normalno 2 2 4 6 4 4" xfId="12461"/>
    <cellStyle name="Normalno 2 2 4 6 5" xfId="3994"/>
    <cellStyle name="Normalno 2 2 4 6 5 2" xfId="8832"/>
    <cellStyle name="Normalno 2 2 4 6 5 2 2" xfId="28184"/>
    <cellStyle name="Normalno 2 2 4 6 5 2 3" xfId="18508"/>
    <cellStyle name="Normalno 2 2 4 6 5 3" xfId="23346"/>
    <cellStyle name="Normalno 2 2 4 6 5 4" xfId="13670"/>
    <cellStyle name="Normalno 2 2 4 6 6" xfId="5203"/>
    <cellStyle name="Normalno 2 2 4 6 6 2" xfId="24555"/>
    <cellStyle name="Normalno 2 2 4 6 6 3" xfId="14879"/>
    <cellStyle name="Normalno 2 2 4 6 7" xfId="19717"/>
    <cellStyle name="Normalno 2 2 4 6 8" xfId="10041"/>
    <cellStyle name="Normalno 2 2 4 7" xfId="667"/>
    <cellStyle name="Normalno 2 2 4 7 2" xfId="1877"/>
    <cellStyle name="Normalno 2 2 4 7 2 2" xfId="6715"/>
    <cellStyle name="Normalno 2 2 4 7 2 2 2" xfId="26067"/>
    <cellStyle name="Normalno 2 2 4 7 2 2 3" xfId="16391"/>
    <cellStyle name="Normalno 2 2 4 7 2 3" xfId="21229"/>
    <cellStyle name="Normalno 2 2 4 7 2 4" xfId="11553"/>
    <cellStyle name="Normalno 2 2 4 7 3" xfId="3087"/>
    <cellStyle name="Normalno 2 2 4 7 3 2" xfId="7925"/>
    <cellStyle name="Normalno 2 2 4 7 3 2 2" xfId="27277"/>
    <cellStyle name="Normalno 2 2 4 7 3 2 3" xfId="17601"/>
    <cellStyle name="Normalno 2 2 4 7 3 3" xfId="22439"/>
    <cellStyle name="Normalno 2 2 4 7 3 4" xfId="12763"/>
    <cellStyle name="Normalno 2 2 4 7 4" xfId="4296"/>
    <cellStyle name="Normalno 2 2 4 7 4 2" xfId="9134"/>
    <cellStyle name="Normalno 2 2 4 7 4 2 2" xfId="28486"/>
    <cellStyle name="Normalno 2 2 4 7 4 2 3" xfId="18810"/>
    <cellStyle name="Normalno 2 2 4 7 4 3" xfId="23648"/>
    <cellStyle name="Normalno 2 2 4 7 4 4" xfId="13972"/>
    <cellStyle name="Normalno 2 2 4 7 5" xfId="5505"/>
    <cellStyle name="Normalno 2 2 4 7 5 2" xfId="24857"/>
    <cellStyle name="Normalno 2 2 4 7 5 3" xfId="15181"/>
    <cellStyle name="Normalno 2 2 4 7 6" xfId="20019"/>
    <cellStyle name="Normalno 2 2 4 7 7" xfId="10343"/>
    <cellStyle name="Normalno 2 2 4 8" xfId="1273"/>
    <cellStyle name="Normalno 2 2 4 8 2" xfId="6111"/>
    <cellStyle name="Normalno 2 2 4 8 2 2" xfId="25463"/>
    <cellStyle name="Normalno 2 2 4 8 2 3" xfId="15787"/>
    <cellStyle name="Normalno 2 2 4 8 3" xfId="20625"/>
    <cellStyle name="Normalno 2 2 4 8 4" xfId="10949"/>
    <cellStyle name="Normalno 2 2 4 9" xfId="2483"/>
    <cellStyle name="Normalno 2 2 4 9 2" xfId="7321"/>
    <cellStyle name="Normalno 2 2 4 9 2 2" xfId="26673"/>
    <cellStyle name="Normalno 2 2 4 9 2 3" xfId="16997"/>
    <cellStyle name="Normalno 2 2 4 9 3" xfId="21835"/>
    <cellStyle name="Normalno 2 2 4 9 4" xfId="12159"/>
    <cellStyle name="Normalno 2 2 5" xfId="61"/>
    <cellStyle name="Normalno 2 2 5 10" xfId="9768"/>
    <cellStyle name="Normalno 2 2 5 2" xfId="174"/>
    <cellStyle name="Normalno 2 2 5 2 2" xfId="494"/>
    <cellStyle name="Normalno 2 2 5 2 2 2" xfId="1098"/>
    <cellStyle name="Normalno 2 2 5 2 2 2 2" xfId="2308"/>
    <cellStyle name="Normalno 2 2 5 2 2 2 2 2" xfId="7146"/>
    <cellStyle name="Normalno 2 2 5 2 2 2 2 2 2" xfId="26498"/>
    <cellStyle name="Normalno 2 2 5 2 2 2 2 2 3" xfId="16822"/>
    <cellStyle name="Normalno 2 2 5 2 2 2 2 3" xfId="21660"/>
    <cellStyle name="Normalno 2 2 5 2 2 2 2 4" xfId="11984"/>
    <cellStyle name="Normalno 2 2 5 2 2 2 3" xfId="3518"/>
    <cellStyle name="Normalno 2 2 5 2 2 2 3 2" xfId="8356"/>
    <cellStyle name="Normalno 2 2 5 2 2 2 3 2 2" xfId="27708"/>
    <cellStyle name="Normalno 2 2 5 2 2 2 3 2 3" xfId="18032"/>
    <cellStyle name="Normalno 2 2 5 2 2 2 3 3" xfId="22870"/>
    <cellStyle name="Normalno 2 2 5 2 2 2 3 4" xfId="13194"/>
    <cellStyle name="Normalno 2 2 5 2 2 2 4" xfId="4727"/>
    <cellStyle name="Normalno 2 2 5 2 2 2 4 2" xfId="9565"/>
    <cellStyle name="Normalno 2 2 5 2 2 2 4 2 2" xfId="28917"/>
    <cellStyle name="Normalno 2 2 5 2 2 2 4 2 3" xfId="19241"/>
    <cellStyle name="Normalno 2 2 5 2 2 2 4 3" xfId="24079"/>
    <cellStyle name="Normalno 2 2 5 2 2 2 4 4" xfId="14403"/>
    <cellStyle name="Normalno 2 2 5 2 2 2 5" xfId="5936"/>
    <cellStyle name="Normalno 2 2 5 2 2 2 5 2" xfId="25288"/>
    <cellStyle name="Normalno 2 2 5 2 2 2 5 3" xfId="15612"/>
    <cellStyle name="Normalno 2 2 5 2 2 2 6" xfId="20450"/>
    <cellStyle name="Normalno 2 2 5 2 2 2 7" xfId="10774"/>
    <cellStyle name="Normalno 2 2 5 2 2 3" xfId="1704"/>
    <cellStyle name="Normalno 2 2 5 2 2 3 2" xfId="6542"/>
    <cellStyle name="Normalno 2 2 5 2 2 3 2 2" xfId="25894"/>
    <cellStyle name="Normalno 2 2 5 2 2 3 2 3" xfId="16218"/>
    <cellStyle name="Normalno 2 2 5 2 2 3 3" xfId="21056"/>
    <cellStyle name="Normalno 2 2 5 2 2 3 4" xfId="11380"/>
    <cellStyle name="Normalno 2 2 5 2 2 4" xfId="2914"/>
    <cellStyle name="Normalno 2 2 5 2 2 4 2" xfId="7752"/>
    <cellStyle name="Normalno 2 2 5 2 2 4 2 2" xfId="27104"/>
    <cellStyle name="Normalno 2 2 5 2 2 4 2 3" xfId="17428"/>
    <cellStyle name="Normalno 2 2 5 2 2 4 3" xfId="22266"/>
    <cellStyle name="Normalno 2 2 5 2 2 4 4" xfId="12590"/>
    <cellStyle name="Normalno 2 2 5 2 2 5" xfId="4123"/>
    <cellStyle name="Normalno 2 2 5 2 2 5 2" xfId="8961"/>
    <cellStyle name="Normalno 2 2 5 2 2 5 2 2" xfId="28313"/>
    <cellStyle name="Normalno 2 2 5 2 2 5 2 3" xfId="18637"/>
    <cellStyle name="Normalno 2 2 5 2 2 5 3" xfId="23475"/>
    <cellStyle name="Normalno 2 2 5 2 2 5 4" xfId="13799"/>
    <cellStyle name="Normalno 2 2 5 2 2 6" xfId="5332"/>
    <cellStyle name="Normalno 2 2 5 2 2 6 2" xfId="24684"/>
    <cellStyle name="Normalno 2 2 5 2 2 6 3" xfId="15008"/>
    <cellStyle name="Normalno 2 2 5 2 2 7" xfId="19846"/>
    <cellStyle name="Normalno 2 2 5 2 2 8" xfId="10170"/>
    <cellStyle name="Normalno 2 2 5 2 3" xfId="796"/>
    <cellStyle name="Normalno 2 2 5 2 3 2" xfId="2006"/>
    <cellStyle name="Normalno 2 2 5 2 3 2 2" xfId="6844"/>
    <cellStyle name="Normalno 2 2 5 2 3 2 2 2" xfId="26196"/>
    <cellStyle name="Normalno 2 2 5 2 3 2 2 3" xfId="16520"/>
    <cellStyle name="Normalno 2 2 5 2 3 2 3" xfId="21358"/>
    <cellStyle name="Normalno 2 2 5 2 3 2 4" xfId="11682"/>
    <cellStyle name="Normalno 2 2 5 2 3 3" xfId="3216"/>
    <cellStyle name="Normalno 2 2 5 2 3 3 2" xfId="8054"/>
    <cellStyle name="Normalno 2 2 5 2 3 3 2 2" xfId="27406"/>
    <cellStyle name="Normalno 2 2 5 2 3 3 2 3" xfId="17730"/>
    <cellStyle name="Normalno 2 2 5 2 3 3 3" xfId="22568"/>
    <cellStyle name="Normalno 2 2 5 2 3 3 4" xfId="12892"/>
    <cellStyle name="Normalno 2 2 5 2 3 4" xfId="4425"/>
    <cellStyle name="Normalno 2 2 5 2 3 4 2" xfId="9263"/>
    <cellStyle name="Normalno 2 2 5 2 3 4 2 2" xfId="28615"/>
    <cellStyle name="Normalno 2 2 5 2 3 4 2 3" xfId="18939"/>
    <cellStyle name="Normalno 2 2 5 2 3 4 3" xfId="23777"/>
    <cellStyle name="Normalno 2 2 5 2 3 4 4" xfId="14101"/>
    <cellStyle name="Normalno 2 2 5 2 3 5" xfId="5634"/>
    <cellStyle name="Normalno 2 2 5 2 3 5 2" xfId="24986"/>
    <cellStyle name="Normalno 2 2 5 2 3 5 3" xfId="15310"/>
    <cellStyle name="Normalno 2 2 5 2 3 6" xfId="20148"/>
    <cellStyle name="Normalno 2 2 5 2 3 7" xfId="10472"/>
    <cellStyle name="Normalno 2 2 5 2 4" xfId="1402"/>
    <cellStyle name="Normalno 2 2 5 2 4 2" xfId="6240"/>
    <cellStyle name="Normalno 2 2 5 2 4 2 2" xfId="25592"/>
    <cellStyle name="Normalno 2 2 5 2 4 2 3" xfId="15916"/>
    <cellStyle name="Normalno 2 2 5 2 4 3" xfId="20754"/>
    <cellStyle name="Normalno 2 2 5 2 4 4" xfId="11078"/>
    <cellStyle name="Normalno 2 2 5 2 5" xfId="2612"/>
    <cellStyle name="Normalno 2 2 5 2 5 2" xfId="7450"/>
    <cellStyle name="Normalno 2 2 5 2 5 2 2" xfId="26802"/>
    <cellStyle name="Normalno 2 2 5 2 5 2 3" xfId="17126"/>
    <cellStyle name="Normalno 2 2 5 2 5 3" xfId="21964"/>
    <cellStyle name="Normalno 2 2 5 2 5 4" xfId="12288"/>
    <cellStyle name="Normalno 2 2 5 2 6" xfId="3822"/>
    <cellStyle name="Normalno 2 2 5 2 6 2" xfId="8660"/>
    <cellStyle name="Normalno 2 2 5 2 6 2 2" xfId="28012"/>
    <cellStyle name="Normalno 2 2 5 2 6 2 3" xfId="18336"/>
    <cellStyle name="Normalno 2 2 5 2 6 3" xfId="23174"/>
    <cellStyle name="Normalno 2 2 5 2 6 4" xfId="13498"/>
    <cellStyle name="Normalno 2 2 5 2 7" xfId="5030"/>
    <cellStyle name="Normalno 2 2 5 2 7 2" xfId="24382"/>
    <cellStyle name="Normalno 2 2 5 2 7 3" xfId="14706"/>
    <cellStyle name="Normalno 2 2 5 2 8" xfId="19544"/>
    <cellStyle name="Normalno 2 2 5 2 9" xfId="9868"/>
    <cellStyle name="Normalno 2 2 5 3" xfId="394"/>
    <cellStyle name="Normalno 2 2 5 3 2" xfId="998"/>
    <cellStyle name="Normalno 2 2 5 3 2 2" xfId="2208"/>
    <cellStyle name="Normalno 2 2 5 3 2 2 2" xfId="7046"/>
    <cellStyle name="Normalno 2 2 5 3 2 2 2 2" xfId="26398"/>
    <cellStyle name="Normalno 2 2 5 3 2 2 2 3" xfId="16722"/>
    <cellStyle name="Normalno 2 2 5 3 2 2 3" xfId="21560"/>
    <cellStyle name="Normalno 2 2 5 3 2 2 4" xfId="11884"/>
    <cellStyle name="Normalno 2 2 5 3 2 3" xfId="3418"/>
    <cellStyle name="Normalno 2 2 5 3 2 3 2" xfId="8256"/>
    <cellStyle name="Normalno 2 2 5 3 2 3 2 2" xfId="27608"/>
    <cellStyle name="Normalno 2 2 5 3 2 3 2 3" xfId="17932"/>
    <cellStyle name="Normalno 2 2 5 3 2 3 3" xfId="22770"/>
    <cellStyle name="Normalno 2 2 5 3 2 3 4" xfId="13094"/>
    <cellStyle name="Normalno 2 2 5 3 2 4" xfId="4627"/>
    <cellStyle name="Normalno 2 2 5 3 2 4 2" xfId="9465"/>
    <cellStyle name="Normalno 2 2 5 3 2 4 2 2" xfId="28817"/>
    <cellStyle name="Normalno 2 2 5 3 2 4 2 3" xfId="19141"/>
    <cellStyle name="Normalno 2 2 5 3 2 4 3" xfId="23979"/>
    <cellStyle name="Normalno 2 2 5 3 2 4 4" xfId="14303"/>
    <cellStyle name="Normalno 2 2 5 3 2 5" xfId="5836"/>
    <cellStyle name="Normalno 2 2 5 3 2 5 2" xfId="25188"/>
    <cellStyle name="Normalno 2 2 5 3 2 5 3" xfId="15512"/>
    <cellStyle name="Normalno 2 2 5 3 2 6" xfId="20350"/>
    <cellStyle name="Normalno 2 2 5 3 2 7" xfId="10674"/>
    <cellStyle name="Normalno 2 2 5 3 3" xfId="1604"/>
    <cellStyle name="Normalno 2 2 5 3 3 2" xfId="6442"/>
    <cellStyle name="Normalno 2 2 5 3 3 2 2" xfId="25794"/>
    <cellStyle name="Normalno 2 2 5 3 3 2 3" xfId="16118"/>
    <cellStyle name="Normalno 2 2 5 3 3 3" xfId="20956"/>
    <cellStyle name="Normalno 2 2 5 3 3 4" xfId="11280"/>
    <cellStyle name="Normalno 2 2 5 3 4" xfId="2814"/>
    <cellStyle name="Normalno 2 2 5 3 4 2" xfId="7652"/>
    <cellStyle name="Normalno 2 2 5 3 4 2 2" xfId="27004"/>
    <cellStyle name="Normalno 2 2 5 3 4 2 3" xfId="17328"/>
    <cellStyle name="Normalno 2 2 5 3 4 3" xfId="22166"/>
    <cellStyle name="Normalno 2 2 5 3 4 4" xfId="12490"/>
    <cellStyle name="Normalno 2 2 5 3 5" xfId="4023"/>
    <cellStyle name="Normalno 2 2 5 3 5 2" xfId="8861"/>
    <cellStyle name="Normalno 2 2 5 3 5 2 2" xfId="28213"/>
    <cellStyle name="Normalno 2 2 5 3 5 2 3" xfId="18537"/>
    <cellStyle name="Normalno 2 2 5 3 5 3" xfId="23375"/>
    <cellStyle name="Normalno 2 2 5 3 5 4" xfId="13699"/>
    <cellStyle name="Normalno 2 2 5 3 6" xfId="5232"/>
    <cellStyle name="Normalno 2 2 5 3 6 2" xfId="24584"/>
    <cellStyle name="Normalno 2 2 5 3 6 3" xfId="14908"/>
    <cellStyle name="Normalno 2 2 5 3 7" xfId="19746"/>
    <cellStyle name="Normalno 2 2 5 3 8" xfId="10070"/>
    <cellStyle name="Normalno 2 2 5 4" xfId="696"/>
    <cellStyle name="Normalno 2 2 5 4 2" xfId="1906"/>
    <cellStyle name="Normalno 2 2 5 4 2 2" xfId="6744"/>
    <cellStyle name="Normalno 2 2 5 4 2 2 2" xfId="26096"/>
    <cellStyle name="Normalno 2 2 5 4 2 2 3" xfId="16420"/>
    <cellStyle name="Normalno 2 2 5 4 2 3" xfId="21258"/>
    <cellStyle name="Normalno 2 2 5 4 2 4" xfId="11582"/>
    <cellStyle name="Normalno 2 2 5 4 3" xfId="3116"/>
    <cellStyle name="Normalno 2 2 5 4 3 2" xfId="7954"/>
    <cellStyle name="Normalno 2 2 5 4 3 2 2" xfId="27306"/>
    <cellStyle name="Normalno 2 2 5 4 3 2 3" xfId="17630"/>
    <cellStyle name="Normalno 2 2 5 4 3 3" xfId="22468"/>
    <cellStyle name="Normalno 2 2 5 4 3 4" xfId="12792"/>
    <cellStyle name="Normalno 2 2 5 4 4" xfId="4325"/>
    <cellStyle name="Normalno 2 2 5 4 4 2" xfId="9163"/>
    <cellStyle name="Normalno 2 2 5 4 4 2 2" xfId="28515"/>
    <cellStyle name="Normalno 2 2 5 4 4 2 3" xfId="18839"/>
    <cellStyle name="Normalno 2 2 5 4 4 3" xfId="23677"/>
    <cellStyle name="Normalno 2 2 5 4 4 4" xfId="14001"/>
    <cellStyle name="Normalno 2 2 5 4 5" xfId="5534"/>
    <cellStyle name="Normalno 2 2 5 4 5 2" xfId="24886"/>
    <cellStyle name="Normalno 2 2 5 4 5 3" xfId="15210"/>
    <cellStyle name="Normalno 2 2 5 4 6" xfId="20048"/>
    <cellStyle name="Normalno 2 2 5 4 7" xfId="10372"/>
    <cellStyle name="Normalno 2 2 5 5" xfId="1302"/>
    <cellStyle name="Normalno 2 2 5 5 2" xfId="6140"/>
    <cellStyle name="Normalno 2 2 5 5 2 2" xfId="25492"/>
    <cellStyle name="Normalno 2 2 5 5 2 3" xfId="15816"/>
    <cellStyle name="Normalno 2 2 5 5 3" xfId="20654"/>
    <cellStyle name="Normalno 2 2 5 5 4" xfId="10978"/>
    <cellStyle name="Normalno 2 2 5 6" xfId="2512"/>
    <cellStyle name="Normalno 2 2 5 6 2" xfId="7350"/>
    <cellStyle name="Normalno 2 2 5 6 2 2" xfId="26702"/>
    <cellStyle name="Normalno 2 2 5 6 2 3" xfId="17026"/>
    <cellStyle name="Normalno 2 2 5 6 3" xfId="21864"/>
    <cellStyle name="Normalno 2 2 5 6 4" xfId="12188"/>
    <cellStyle name="Normalno 2 2 5 7" xfId="3722"/>
    <cellStyle name="Normalno 2 2 5 7 2" xfId="8560"/>
    <cellStyle name="Normalno 2 2 5 7 2 2" xfId="27912"/>
    <cellStyle name="Normalno 2 2 5 7 2 3" xfId="18236"/>
    <cellStyle name="Normalno 2 2 5 7 3" xfId="23074"/>
    <cellStyle name="Normalno 2 2 5 7 4" xfId="13398"/>
    <cellStyle name="Normalno 2 2 5 8" xfId="4930"/>
    <cellStyle name="Normalno 2 2 5 8 2" xfId="24282"/>
    <cellStyle name="Normalno 2 2 5 8 3" xfId="14606"/>
    <cellStyle name="Normalno 2 2 5 9" xfId="19444"/>
    <cellStyle name="Normalno 2 2 6" xfId="123"/>
    <cellStyle name="Normalno 2 2 6 2" xfId="444"/>
    <cellStyle name="Normalno 2 2 6 2 2" xfId="1048"/>
    <cellStyle name="Normalno 2 2 6 2 2 2" xfId="2258"/>
    <cellStyle name="Normalno 2 2 6 2 2 2 2" xfId="7096"/>
    <cellStyle name="Normalno 2 2 6 2 2 2 2 2" xfId="26448"/>
    <cellStyle name="Normalno 2 2 6 2 2 2 2 3" xfId="16772"/>
    <cellStyle name="Normalno 2 2 6 2 2 2 3" xfId="21610"/>
    <cellStyle name="Normalno 2 2 6 2 2 2 4" xfId="11934"/>
    <cellStyle name="Normalno 2 2 6 2 2 3" xfId="3468"/>
    <cellStyle name="Normalno 2 2 6 2 2 3 2" xfId="8306"/>
    <cellStyle name="Normalno 2 2 6 2 2 3 2 2" xfId="27658"/>
    <cellStyle name="Normalno 2 2 6 2 2 3 2 3" xfId="17982"/>
    <cellStyle name="Normalno 2 2 6 2 2 3 3" xfId="22820"/>
    <cellStyle name="Normalno 2 2 6 2 2 3 4" xfId="13144"/>
    <cellStyle name="Normalno 2 2 6 2 2 4" xfId="4677"/>
    <cellStyle name="Normalno 2 2 6 2 2 4 2" xfId="9515"/>
    <cellStyle name="Normalno 2 2 6 2 2 4 2 2" xfId="28867"/>
    <cellStyle name="Normalno 2 2 6 2 2 4 2 3" xfId="19191"/>
    <cellStyle name="Normalno 2 2 6 2 2 4 3" xfId="24029"/>
    <cellStyle name="Normalno 2 2 6 2 2 4 4" xfId="14353"/>
    <cellStyle name="Normalno 2 2 6 2 2 5" xfId="5886"/>
    <cellStyle name="Normalno 2 2 6 2 2 5 2" xfId="25238"/>
    <cellStyle name="Normalno 2 2 6 2 2 5 3" xfId="15562"/>
    <cellStyle name="Normalno 2 2 6 2 2 6" xfId="20400"/>
    <cellStyle name="Normalno 2 2 6 2 2 7" xfId="10724"/>
    <cellStyle name="Normalno 2 2 6 2 3" xfId="1654"/>
    <cellStyle name="Normalno 2 2 6 2 3 2" xfId="6492"/>
    <cellStyle name="Normalno 2 2 6 2 3 2 2" xfId="25844"/>
    <cellStyle name="Normalno 2 2 6 2 3 2 3" xfId="16168"/>
    <cellStyle name="Normalno 2 2 6 2 3 3" xfId="21006"/>
    <cellStyle name="Normalno 2 2 6 2 3 4" xfId="11330"/>
    <cellStyle name="Normalno 2 2 6 2 4" xfId="2864"/>
    <cellStyle name="Normalno 2 2 6 2 4 2" xfId="7702"/>
    <cellStyle name="Normalno 2 2 6 2 4 2 2" xfId="27054"/>
    <cellStyle name="Normalno 2 2 6 2 4 2 3" xfId="17378"/>
    <cellStyle name="Normalno 2 2 6 2 4 3" xfId="22216"/>
    <cellStyle name="Normalno 2 2 6 2 4 4" xfId="12540"/>
    <cellStyle name="Normalno 2 2 6 2 5" xfId="4073"/>
    <cellStyle name="Normalno 2 2 6 2 5 2" xfId="8911"/>
    <cellStyle name="Normalno 2 2 6 2 5 2 2" xfId="28263"/>
    <cellStyle name="Normalno 2 2 6 2 5 2 3" xfId="18587"/>
    <cellStyle name="Normalno 2 2 6 2 5 3" xfId="23425"/>
    <cellStyle name="Normalno 2 2 6 2 5 4" xfId="13749"/>
    <cellStyle name="Normalno 2 2 6 2 6" xfId="5282"/>
    <cellStyle name="Normalno 2 2 6 2 6 2" xfId="24634"/>
    <cellStyle name="Normalno 2 2 6 2 6 3" xfId="14958"/>
    <cellStyle name="Normalno 2 2 6 2 7" xfId="19796"/>
    <cellStyle name="Normalno 2 2 6 2 8" xfId="10120"/>
    <cellStyle name="Normalno 2 2 6 3" xfId="746"/>
    <cellStyle name="Normalno 2 2 6 3 2" xfId="1956"/>
    <cellStyle name="Normalno 2 2 6 3 2 2" xfId="6794"/>
    <cellStyle name="Normalno 2 2 6 3 2 2 2" xfId="26146"/>
    <cellStyle name="Normalno 2 2 6 3 2 2 3" xfId="16470"/>
    <cellStyle name="Normalno 2 2 6 3 2 3" xfId="21308"/>
    <cellStyle name="Normalno 2 2 6 3 2 4" xfId="11632"/>
    <cellStyle name="Normalno 2 2 6 3 3" xfId="3166"/>
    <cellStyle name="Normalno 2 2 6 3 3 2" xfId="8004"/>
    <cellStyle name="Normalno 2 2 6 3 3 2 2" xfId="27356"/>
    <cellStyle name="Normalno 2 2 6 3 3 2 3" xfId="17680"/>
    <cellStyle name="Normalno 2 2 6 3 3 3" xfId="22518"/>
    <cellStyle name="Normalno 2 2 6 3 3 4" xfId="12842"/>
    <cellStyle name="Normalno 2 2 6 3 4" xfId="4375"/>
    <cellStyle name="Normalno 2 2 6 3 4 2" xfId="9213"/>
    <cellStyle name="Normalno 2 2 6 3 4 2 2" xfId="28565"/>
    <cellStyle name="Normalno 2 2 6 3 4 2 3" xfId="18889"/>
    <cellStyle name="Normalno 2 2 6 3 4 3" xfId="23727"/>
    <cellStyle name="Normalno 2 2 6 3 4 4" xfId="14051"/>
    <cellStyle name="Normalno 2 2 6 3 5" xfId="5584"/>
    <cellStyle name="Normalno 2 2 6 3 5 2" xfId="24936"/>
    <cellStyle name="Normalno 2 2 6 3 5 3" xfId="15260"/>
    <cellStyle name="Normalno 2 2 6 3 6" xfId="20098"/>
    <cellStyle name="Normalno 2 2 6 3 7" xfId="10422"/>
    <cellStyle name="Normalno 2 2 6 4" xfId="1352"/>
    <cellStyle name="Normalno 2 2 6 4 2" xfId="6190"/>
    <cellStyle name="Normalno 2 2 6 4 2 2" xfId="25542"/>
    <cellStyle name="Normalno 2 2 6 4 2 3" xfId="15866"/>
    <cellStyle name="Normalno 2 2 6 4 3" xfId="20704"/>
    <cellStyle name="Normalno 2 2 6 4 4" xfId="11028"/>
    <cellStyle name="Normalno 2 2 6 5" xfId="2562"/>
    <cellStyle name="Normalno 2 2 6 5 2" xfId="7400"/>
    <cellStyle name="Normalno 2 2 6 5 2 2" xfId="26752"/>
    <cellStyle name="Normalno 2 2 6 5 2 3" xfId="17076"/>
    <cellStyle name="Normalno 2 2 6 5 3" xfId="21914"/>
    <cellStyle name="Normalno 2 2 6 5 4" xfId="12238"/>
    <cellStyle name="Normalno 2 2 6 6" xfId="3772"/>
    <cellStyle name="Normalno 2 2 6 6 2" xfId="8610"/>
    <cellStyle name="Normalno 2 2 6 6 2 2" xfId="27962"/>
    <cellStyle name="Normalno 2 2 6 6 2 3" xfId="18286"/>
    <cellStyle name="Normalno 2 2 6 6 3" xfId="23124"/>
    <cellStyle name="Normalno 2 2 6 6 4" xfId="13448"/>
    <cellStyle name="Normalno 2 2 6 7" xfId="4980"/>
    <cellStyle name="Normalno 2 2 6 7 2" xfId="24332"/>
    <cellStyle name="Normalno 2 2 6 7 3" xfId="14656"/>
    <cellStyle name="Normalno 2 2 6 8" xfId="19494"/>
    <cellStyle name="Normalno 2 2 6 9" xfId="9818"/>
    <cellStyle name="Normalno 2 2 7" xfId="240"/>
    <cellStyle name="Normalno 2 2 7 2" xfId="544"/>
    <cellStyle name="Normalno 2 2 7 2 2" xfId="1148"/>
    <cellStyle name="Normalno 2 2 7 2 2 2" xfId="2358"/>
    <cellStyle name="Normalno 2 2 7 2 2 2 2" xfId="7196"/>
    <cellStyle name="Normalno 2 2 7 2 2 2 2 2" xfId="26548"/>
    <cellStyle name="Normalno 2 2 7 2 2 2 2 3" xfId="16872"/>
    <cellStyle name="Normalno 2 2 7 2 2 2 3" xfId="21710"/>
    <cellStyle name="Normalno 2 2 7 2 2 2 4" xfId="12034"/>
    <cellStyle name="Normalno 2 2 7 2 2 3" xfId="3568"/>
    <cellStyle name="Normalno 2 2 7 2 2 3 2" xfId="8406"/>
    <cellStyle name="Normalno 2 2 7 2 2 3 2 2" xfId="27758"/>
    <cellStyle name="Normalno 2 2 7 2 2 3 2 3" xfId="18082"/>
    <cellStyle name="Normalno 2 2 7 2 2 3 3" xfId="22920"/>
    <cellStyle name="Normalno 2 2 7 2 2 3 4" xfId="13244"/>
    <cellStyle name="Normalno 2 2 7 2 2 4" xfId="4777"/>
    <cellStyle name="Normalno 2 2 7 2 2 4 2" xfId="9615"/>
    <cellStyle name="Normalno 2 2 7 2 2 4 2 2" xfId="28967"/>
    <cellStyle name="Normalno 2 2 7 2 2 4 2 3" xfId="19291"/>
    <cellStyle name="Normalno 2 2 7 2 2 4 3" xfId="24129"/>
    <cellStyle name="Normalno 2 2 7 2 2 4 4" xfId="14453"/>
    <cellStyle name="Normalno 2 2 7 2 2 5" xfId="5986"/>
    <cellStyle name="Normalno 2 2 7 2 2 5 2" xfId="25338"/>
    <cellStyle name="Normalno 2 2 7 2 2 5 3" xfId="15662"/>
    <cellStyle name="Normalno 2 2 7 2 2 6" xfId="20500"/>
    <cellStyle name="Normalno 2 2 7 2 2 7" xfId="10824"/>
    <cellStyle name="Normalno 2 2 7 2 3" xfId="1754"/>
    <cellStyle name="Normalno 2 2 7 2 3 2" xfId="6592"/>
    <cellStyle name="Normalno 2 2 7 2 3 2 2" xfId="25944"/>
    <cellStyle name="Normalno 2 2 7 2 3 2 3" xfId="16268"/>
    <cellStyle name="Normalno 2 2 7 2 3 3" xfId="21106"/>
    <cellStyle name="Normalno 2 2 7 2 3 4" xfId="11430"/>
    <cellStyle name="Normalno 2 2 7 2 4" xfId="2964"/>
    <cellStyle name="Normalno 2 2 7 2 4 2" xfId="7802"/>
    <cellStyle name="Normalno 2 2 7 2 4 2 2" xfId="27154"/>
    <cellStyle name="Normalno 2 2 7 2 4 2 3" xfId="17478"/>
    <cellStyle name="Normalno 2 2 7 2 4 3" xfId="22316"/>
    <cellStyle name="Normalno 2 2 7 2 4 4" xfId="12640"/>
    <cellStyle name="Normalno 2 2 7 2 5" xfId="4173"/>
    <cellStyle name="Normalno 2 2 7 2 5 2" xfId="9011"/>
    <cellStyle name="Normalno 2 2 7 2 5 2 2" xfId="28363"/>
    <cellStyle name="Normalno 2 2 7 2 5 2 3" xfId="18687"/>
    <cellStyle name="Normalno 2 2 7 2 5 3" xfId="23525"/>
    <cellStyle name="Normalno 2 2 7 2 5 4" xfId="13849"/>
    <cellStyle name="Normalno 2 2 7 2 6" xfId="5382"/>
    <cellStyle name="Normalno 2 2 7 2 6 2" xfId="24734"/>
    <cellStyle name="Normalno 2 2 7 2 6 3" xfId="15058"/>
    <cellStyle name="Normalno 2 2 7 2 7" xfId="19896"/>
    <cellStyle name="Normalno 2 2 7 2 8" xfId="10220"/>
    <cellStyle name="Normalno 2 2 7 3" xfId="846"/>
    <cellStyle name="Normalno 2 2 7 3 2" xfId="2056"/>
    <cellStyle name="Normalno 2 2 7 3 2 2" xfId="6894"/>
    <cellStyle name="Normalno 2 2 7 3 2 2 2" xfId="26246"/>
    <cellStyle name="Normalno 2 2 7 3 2 2 3" xfId="16570"/>
    <cellStyle name="Normalno 2 2 7 3 2 3" xfId="21408"/>
    <cellStyle name="Normalno 2 2 7 3 2 4" xfId="11732"/>
    <cellStyle name="Normalno 2 2 7 3 3" xfId="3266"/>
    <cellStyle name="Normalno 2 2 7 3 3 2" xfId="8104"/>
    <cellStyle name="Normalno 2 2 7 3 3 2 2" xfId="27456"/>
    <cellStyle name="Normalno 2 2 7 3 3 2 3" xfId="17780"/>
    <cellStyle name="Normalno 2 2 7 3 3 3" xfId="22618"/>
    <cellStyle name="Normalno 2 2 7 3 3 4" xfId="12942"/>
    <cellStyle name="Normalno 2 2 7 3 4" xfId="4475"/>
    <cellStyle name="Normalno 2 2 7 3 4 2" xfId="9313"/>
    <cellStyle name="Normalno 2 2 7 3 4 2 2" xfId="28665"/>
    <cellStyle name="Normalno 2 2 7 3 4 2 3" xfId="18989"/>
    <cellStyle name="Normalno 2 2 7 3 4 3" xfId="23827"/>
    <cellStyle name="Normalno 2 2 7 3 4 4" xfId="14151"/>
    <cellStyle name="Normalno 2 2 7 3 5" xfId="5684"/>
    <cellStyle name="Normalno 2 2 7 3 5 2" xfId="25036"/>
    <cellStyle name="Normalno 2 2 7 3 5 3" xfId="15360"/>
    <cellStyle name="Normalno 2 2 7 3 6" xfId="20198"/>
    <cellStyle name="Normalno 2 2 7 3 7" xfId="10522"/>
    <cellStyle name="Normalno 2 2 7 4" xfId="1452"/>
    <cellStyle name="Normalno 2 2 7 4 2" xfId="6290"/>
    <cellStyle name="Normalno 2 2 7 4 2 2" xfId="25642"/>
    <cellStyle name="Normalno 2 2 7 4 2 3" xfId="15966"/>
    <cellStyle name="Normalno 2 2 7 4 3" xfId="20804"/>
    <cellStyle name="Normalno 2 2 7 4 4" xfId="11128"/>
    <cellStyle name="Normalno 2 2 7 5" xfId="2662"/>
    <cellStyle name="Normalno 2 2 7 5 2" xfId="7500"/>
    <cellStyle name="Normalno 2 2 7 5 2 2" xfId="26852"/>
    <cellStyle name="Normalno 2 2 7 5 2 3" xfId="17176"/>
    <cellStyle name="Normalno 2 2 7 5 3" xfId="22014"/>
    <cellStyle name="Normalno 2 2 7 5 4" xfId="12338"/>
    <cellStyle name="Normalno 2 2 7 6" xfId="3872"/>
    <cellStyle name="Normalno 2 2 7 6 2" xfId="8710"/>
    <cellStyle name="Normalno 2 2 7 6 2 2" xfId="28062"/>
    <cellStyle name="Normalno 2 2 7 6 2 3" xfId="18386"/>
    <cellStyle name="Normalno 2 2 7 6 3" xfId="23224"/>
    <cellStyle name="Normalno 2 2 7 6 4" xfId="13548"/>
    <cellStyle name="Normalno 2 2 7 7" xfId="5080"/>
    <cellStyle name="Normalno 2 2 7 7 2" xfId="24432"/>
    <cellStyle name="Normalno 2 2 7 7 3" xfId="14756"/>
    <cellStyle name="Normalno 2 2 7 8" xfId="19594"/>
    <cellStyle name="Normalno 2 2 7 9" xfId="9918"/>
    <cellStyle name="Normalno 2 2 8" xfId="293"/>
    <cellStyle name="Normalno 2 2 8 2" xfId="596"/>
    <cellStyle name="Normalno 2 2 8 2 2" xfId="1200"/>
    <cellStyle name="Normalno 2 2 8 2 2 2" xfId="2410"/>
    <cellStyle name="Normalno 2 2 8 2 2 2 2" xfId="7248"/>
    <cellStyle name="Normalno 2 2 8 2 2 2 2 2" xfId="26600"/>
    <cellStyle name="Normalno 2 2 8 2 2 2 2 3" xfId="16924"/>
    <cellStyle name="Normalno 2 2 8 2 2 2 3" xfId="21762"/>
    <cellStyle name="Normalno 2 2 8 2 2 2 4" xfId="12086"/>
    <cellStyle name="Normalno 2 2 8 2 2 3" xfId="3620"/>
    <cellStyle name="Normalno 2 2 8 2 2 3 2" xfId="8458"/>
    <cellStyle name="Normalno 2 2 8 2 2 3 2 2" xfId="27810"/>
    <cellStyle name="Normalno 2 2 8 2 2 3 2 3" xfId="18134"/>
    <cellStyle name="Normalno 2 2 8 2 2 3 3" xfId="22972"/>
    <cellStyle name="Normalno 2 2 8 2 2 3 4" xfId="13296"/>
    <cellStyle name="Normalno 2 2 8 2 2 4" xfId="4829"/>
    <cellStyle name="Normalno 2 2 8 2 2 4 2" xfId="9667"/>
    <cellStyle name="Normalno 2 2 8 2 2 4 2 2" xfId="29019"/>
    <cellStyle name="Normalno 2 2 8 2 2 4 2 3" xfId="19343"/>
    <cellStyle name="Normalno 2 2 8 2 2 4 3" xfId="24181"/>
    <cellStyle name="Normalno 2 2 8 2 2 4 4" xfId="14505"/>
    <cellStyle name="Normalno 2 2 8 2 2 5" xfId="6038"/>
    <cellStyle name="Normalno 2 2 8 2 2 5 2" xfId="25390"/>
    <cellStyle name="Normalno 2 2 8 2 2 5 3" xfId="15714"/>
    <cellStyle name="Normalno 2 2 8 2 2 6" xfId="20552"/>
    <cellStyle name="Normalno 2 2 8 2 2 7" xfId="10876"/>
    <cellStyle name="Normalno 2 2 8 2 3" xfId="1806"/>
    <cellStyle name="Normalno 2 2 8 2 3 2" xfId="6644"/>
    <cellStyle name="Normalno 2 2 8 2 3 2 2" xfId="25996"/>
    <cellStyle name="Normalno 2 2 8 2 3 2 3" xfId="16320"/>
    <cellStyle name="Normalno 2 2 8 2 3 3" xfId="21158"/>
    <cellStyle name="Normalno 2 2 8 2 3 4" xfId="11482"/>
    <cellStyle name="Normalno 2 2 8 2 4" xfId="3016"/>
    <cellStyle name="Normalno 2 2 8 2 4 2" xfId="7854"/>
    <cellStyle name="Normalno 2 2 8 2 4 2 2" xfId="27206"/>
    <cellStyle name="Normalno 2 2 8 2 4 2 3" xfId="17530"/>
    <cellStyle name="Normalno 2 2 8 2 4 3" xfId="22368"/>
    <cellStyle name="Normalno 2 2 8 2 4 4" xfId="12692"/>
    <cellStyle name="Normalno 2 2 8 2 5" xfId="4225"/>
    <cellStyle name="Normalno 2 2 8 2 5 2" xfId="9063"/>
    <cellStyle name="Normalno 2 2 8 2 5 2 2" xfId="28415"/>
    <cellStyle name="Normalno 2 2 8 2 5 2 3" xfId="18739"/>
    <cellStyle name="Normalno 2 2 8 2 5 3" xfId="23577"/>
    <cellStyle name="Normalno 2 2 8 2 5 4" xfId="13901"/>
    <cellStyle name="Normalno 2 2 8 2 6" xfId="5434"/>
    <cellStyle name="Normalno 2 2 8 2 6 2" xfId="24786"/>
    <cellStyle name="Normalno 2 2 8 2 6 3" xfId="15110"/>
    <cellStyle name="Normalno 2 2 8 2 7" xfId="19948"/>
    <cellStyle name="Normalno 2 2 8 2 8" xfId="10272"/>
    <cellStyle name="Normalno 2 2 8 3" xfId="898"/>
    <cellStyle name="Normalno 2 2 8 3 2" xfId="2108"/>
    <cellStyle name="Normalno 2 2 8 3 2 2" xfId="6946"/>
    <cellStyle name="Normalno 2 2 8 3 2 2 2" xfId="26298"/>
    <cellStyle name="Normalno 2 2 8 3 2 2 3" xfId="16622"/>
    <cellStyle name="Normalno 2 2 8 3 2 3" xfId="21460"/>
    <cellStyle name="Normalno 2 2 8 3 2 4" xfId="11784"/>
    <cellStyle name="Normalno 2 2 8 3 3" xfId="3318"/>
    <cellStyle name="Normalno 2 2 8 3 3 2" xfId="8156"/>
    <cellStyle name="Normalno 2 2 8 3 3 2 2" xfId="27508"/>
    <cellStyle name="Normalno 2 2 8 3 3 2 3" xfId="17832"/>
    <cellStyle name="Normalno 2 2 8 3 3 3" xfId="22670"/>
    <cellStyle name="Normalno 2 2 8 3 3 4" xfId="12994"/>
    <cellStyle name="Normalno 2 2 8 3 4" xfId="4527"/>
    <cellStyle name="Normalno 2 2 8 3 4 2" xfId="9365"/>
    <cellStyle name="Normalno 2 2 8 3 4 2 2" xfId="28717"/>
    <cellStyle name="Normalno 2 2 8 3 4 2 3" xfId="19041"/>
    <cellStyle name="Normalno 2 2 8 3 4 3" xfId="23879"/>
    <cellStyle name="Normalno 2 2 8 3 4 4" xfId="14203"/>
    <cellStyle name="Normalno 2 2 8 3 5" xfId="5736"/>
    <cellStyle name="Normalno 2 2 8 3 5 2" xfId="25088"/>
    <cellStyle name="Normalno 2 2 8 3 5 3" xfId="15412"/>
    <cellStyle name="Normalno 2 2 8 3 6" xfId="20250"/>
    <cellStyle name="Normalno 2 2 8 3 7" xfId="10574"/>
    <cellStyle name="Normalno 2 2 8 4" xfId="1504"/>
    <cellStyle name="Normalno 2 2 8 4 2" xfId="6342"/>
    <cellStyle name="Normalno 2 2 8 4 2 2" xfId="25694"/>
    <cellStyle name="Normalno 2 2 8 4 2 3" xfId="16018"/>
    <cellStyle name="Normalno 2 2 8 4 3" xfId="20856"/>
    <cellStyle name="Normalno 2 2 8 4 4" xfId="11180"/>
    <cellStyle name="Normalno 2 2 8 5" xfId="2714"/>
    <cellStyle name="Normalno 2 2 8 5 2" xfId="7552"/>
    <cellStyle name="Normalno 2 2 8 5 2 2" xfId="26904"/>
    <cellStyle name="Normalno 2 2 8 5 2 3" xfId="17228"/>
    <cellStyle name="Normalno 2 2 8 5 3" xfId="22066"/>
    <cellStyle name="Normalno 2 2 8 5 4" xfId="12390"/>
    <cellStyle name="Normalno 2 2 8 6" xfId="3923"/>
    <cellStyle name="Normalno 2 2 8 6 2" xfId="8761"/>
    <cellStyle name="Normalno 2 2 8 6 2 2" xfId="28113"/>
    <cellStyle name="Normalno 2 2 8 6 2 3" xfId="18437"/>
    <cellStyle name="Normalno 2 2 8 6 3" xfId="23275"/>
    <cellStyle name="Normalno 2 2 8 6 4" xfId="13599"/>
    <cellStyle name="Normalno 2 2 8 7" xfId="5132"/>
    <cellStyle name="Normalno 2 2 8 7 2" xfId="24484"/>
    <cellStyle name="Normalno 2 2 8 7 3" xfId="14808"/>
    <cellStyle name="Normalno 2 2 8 8" xfId="19646"/>
    <cellStyle name="Normalno 2 2 8 9" xfId="9970"/>
    <cellStyle name="Normalno 2 2 9" xfId="344"/>
    <cellStyle name="Normalno 2 2 9 2" xfId="948"/>
    <cellStyle name="Normalno 2 2 9 2 2" xfId="2158"/>
    <cellStyle name="Normalno 2 2 9 2 2 2" xfId="6996"/>
    <cellStyle name="Normalno 2 2 9 2 2 2 2" xfId="26348"/>
    <cellStyle name="Normalno 2 2 9 2 2 2 3" xfId="16672"/>
    <cellStyle name="Normalno 2 2 9 2 2 3" xfId="21510"/>
    <cellStyle name="Normalno 2 2 9 2 2 4" xfId="11834"/>
    <cellStyle name="Normalno 2 2 9 2 3" xfId="3368"/>
    <cellStyle name="Normalno 2 2 9 2 3 2" xfId="8206"/>
    <cellStyle name="Normalno 2 2 9 2 3 2 2" xfId="27558"/>
    <cellStyle name="Normalno 2 2 9 2 3 2 3" xfId="17882"/>
    <cellStyle name="Normalno 2 2 9 2 3 3" xfId="22720"/>
    <cellStyle name="Normalno 2 2 9 2 3 4" xfId="13044"/>
    <cellStyle name="Normalno 2 2 9 2 4" xfId="4577"/>
    <cellStyle name="Normalno 2 2 9 2 4 2" xfId="9415"/>
    <cellStyle name="Normalno 2 2 9 2 4 2 2" xfId="28767"/>
    <cellStyle name="Normalno 2 2 9 2 4 2 3" xfId="19091"/>
    <cellStyle name="Normalno 2 2 9 2 4 3" xfId="23929"/>
    <cellStyle name="Normalno 2 2 9 2 4 4" xfId="14253"/>
    <cellStyle name="Normalno 2 2 9 2 5" xfId="5786"/>
    <cellStyle name="Normalno 2 2 9 2 5 2" xfId="25138"/>
    <cellStyle name="Normalno 2 2 9 2 5 3" xfId="15462"/>
    <cellStyle name="Normalno 2 2 9 2 6" xfId="20300"/>
    <cellStyle name="Normalno 2 2 9 2 7" xfId="10624"/>
    <cellStyle name="Normalno 2 2 9 3" xfId="1554"/>
    <cellStyle name="Normalno 2 2 9 3 2" xfId="6392"/>
    <cellStyle name="Normalno 2 2 9 3 2 2" xfId="25744"/>
    <cellStyle name="Normalno 2 2 9 3 2 3" xfId="16068"/>
    <cellStyle name="Normalno 2 2 9 3 3" xfId="20906"/>
    <cellStyle name="Normalno 2 2 9 3 4" xfId="11230"/>
    <cellStyle name="Normalno 2 2 9 4" xfId="2764"/>
    <cellStyle name="Normalno 2 2 9 4 2" xfId="7602"/>
    <cellStyle name="Normalno 2 2 9 4 2 2" xfId="26954"/>
    <cellStyle name="Normalno 2 2 9 4 2 3" xfId="17278"/>
    <cellStyle name="Normalno 2 2 9 4 3" xfId="22116"/>
    <cellStyle name="Normalno 2 2 9 4 4" xfId="12440"/>
    <cellStyle name="Normalno 2 2 9 5" xfId="3973"/>
    <cellStyle name="Normalno 2 2 9 5 2" xfId="8811"/>
    <cellStyle name="Normalno 2 2 9 5 2 2" xfId="28163"/>
    <cellStyle name="Normalno 2 2 9 5 2 3" xfId="18487"/>
    <cellStyle name="Normalno 2 2 9 5 3" xfId="23325"/>
    <cellStyle name="Normalno 2 2 9 5 4" xfId="13649"/>
    <cellStyle name="Normalno 2 2 9 6" xfId="5182"/>
    <cellStyle name="Normalno 2 2 9 6 2" xfId="24534"/>
    <cellStyle name="Normalno 2 2 9 6 3" xfId="14858"/>
    <cellStyle name="Normalno 2 2 9 7" xfId="19696"/>
    <cellStyle name="Normalno 2 2 9 8" xfId="10020"/>
    <cellStyle name="Normalno 2 3" xfId="8"/>
    <cellStyle name="Normalno 2 3 10" xfId="1254"/>
    <cellStyle name="Normalno 2 3 10 2" xfId="6092"/>
    <cellStyle name="Normalno 2 3 10 2 2" xfId="25444"/>
    <cellStyle name="Normalno 2 3 10 2 3" xfId="15768"/>
    <cellStyle name="Normalno 2 3 10 3" xfId="20606"/>
    <cellStyle name="Normalno 2 3 10 4" xfId="10930"/>
    <cellStyle name="Normalno 2 3 11" xfId="2464"/>
    <cellStyle name="Normalno 2 3 11 2" xfId="7302"/>
    <cellStyle name="Normalno 2 3 11 2 2" xfId="26654"/>
    <cellStyle name="Normalno 2 3 11 2 3" xfId="16978"/>
    <cellStyle name="Normalno 2 3 11 3" xfId="21816"/>
    <cellStyle name="Normalno 2 3 11 4" xfId="12140"/>
    <cellStyle name="Normalno 2 3 12" xfId="3676"/>
    <cellStyle name="Normalno 2 3 12 2" xfId="8514"/>
    <cellStyle name="Normalno 2 3 12 2 2" xfId="27866"/>
    <cellStyle name="Normalno 2 3 12 2 3" xfId="18190"/>
    <cellStyle name="Normalno 2 3 12 3" xfId="23028"/>
    <cellStyle name="Normalno 2 3 12 4" xfId="13352"/>
    <cellStyle name="Normalno 2 3 13" xfId="4882"/>
    <cellStyle name="Normalno 2 3 13 2" xfId="24234"/>
    <cellStyle name="Normalno 2 3 13 3" xfId="14558"/>
    <cellStyle name="Normalno 2 3 14" xfId="19396"/>
    <cellStyle name="Normalno 2 3 15" xfId="9720"/>
    <cellStyle name="Normalno 2 3 2" xfId="19"/>
    <cellStyle name="Normalno 2 3 2 10" xfId="2475"/>
    <cellStyle name="Normalno 2 3 2 10 2" xfId="7313"/>
    <cellStyle name="Normalno 2 3 2 10 2 2" xfId="26665"/>
    <cellStyle name="Normalno 2 3 2 10 2 3" xfId="16989"/>
    <cellStyle name="Normalno 2 3 2 10 3" xfId="21827"/>
    <cellStyle name="Normalno 2 3 2 10 4" xfId="12151"/>
    <cellStyle name="Normalno 2 3 2 11" xfId="3687"/>
    <cellStyle name="Normalno 2 3 2 11 2" xfId="8525"/>
    <cellStyle name="Normalno 2 3 2 11 2 2" xfId="27877"/>
    <cellStyle name="Normalno 2 3 2 11 2 3" xfId="18201"/>
    <cellStyle name="Normalno 2 3 2 11 3" xfId="23039"/>
    <cellStyle name="Normalno 2 3 2 11 4" xfId="13363"/>
    <cellStyle name="Normalno 2 3 2 12" xfId="4893"/>
    <cellStyle name="Normalno 2 3 2 12 2" xfId="24245"/>
    <cellStyle name="Normalno 2 3 2 12 3" xfId="14569"/>
    <cellStyle name="Normalno 2 3 2 13" xfId="19407"/>
    <cellStyle name="Normalno 2 3 2 14" xfId="9731"/>
    <cellStyle name="Normalno 2 3 2 2" xfId="43"/>
    <cellStyle name="Normalno 2 3 2 2 10" xfId="3708"/>
    <cellStyle name="Normalno 2 3 2 2 10 2" xfId="8546"/>
    <cellStyle name="Normalno 2 3 2 2 10 2 2" xfId="27898"/>
    <cellStyle name="Normalno 2 3 2 2 10 2 3" xfId="18222"/>
    <cellStyle name="Normalno 2 3 2 2 10 3" xfId="23060"/>
    <cellStyle name="Normalno 2 3 2 2 10 4" xfId="13384"/>
    <cellStyle name="Normalno 2 3 2 2 11" xfId="4914"/>
    <cellStyle name="Normalno 2 3 2 2 11 2" xfId="24266"/>
    <cellStyle name="Normalno 2 3 2 2 11 3" xfId="14590"/>
    <cellStyle name="Normalno 2 3 2 2 12" xfId="19428"/>
    <cellStyle name="Normalno 2 3 2 2 13" xfId="9752"/>
    <cellStyle name="Normalno 2 3 2 2 2" xfId="97"/>
    <cellStyle name="Normalno 2 3 2 2 2 10" xfId="9802"/>
    <cellStyle name="Normalno 2 3 2 2 2 2" xfId="208"/>
    <cellStyle name="Normalno 2 3 2 2 2 2 2" xfId="528"/>
    <cellStyle name="Normalno 2 3 2 2 2 2 2 2" xfId="1132"/>
    <cellStyle name="Normalno 2 3 2 2 2 2 2 2 2" xfId="2342"/>
    <cellStyle name="Normalno 2 3 2 2 2 2 2 2 2 2" xfId="7180"/>
    <cellStyle name="Normalno 2 3 2 2 2 2 2 2 2 2 2" xfId="26532"/>
    <cellStyle name="Normalno 2 3 2 2 2 2 2 2 2 2 3" xfId="16856"/>
    <cellStyle name="Normalno 2 3 2 2 2 2 2 2 2 3" xfId="21694"/>
    <cellStyle name="Normalno 2 3 2 2 2 2 2 2 2 4" xfId="12018"/>
    <cellStyle name="Normalno 2 3 2 2 2 2 2 2 3" xfId="3552"/>
    <cellStyle name="Normalno 2 3 2 2 2 2 2 2 3 2" xfId="8390"/>
    <cellStyle name="Normalno 2 3 2 2 2 2 2 2 3 2 2" xfId="27742"/>
    <cellStyle name="Normalno 2 3 2 2 2 2 2 2 3 2 3" xfId="18066"/>
    <cellStyle name="Normalno 2 3 2 2 2 2 2 2 3 3" xfId="22904"/>
    <cellStyle name="Normalno 2 3 2 2 2 2 2 2 3 4" xfId="13228"/>
    <cellStyle name="Normalno 2 3 2 2 2 2 2 2 4" xfId="4761"/>
    <cellStyle name="Normalno 2 3 2 2 2 2 2 2 4 2" xfId="9599"/>
    <cellStyle name="Normalno 2 3 2 2 2 2 2 2 4 2 2" xfId="28951"/>
    <cellStyle name="Normalno 2 3 2 2 2 2 2 2 4 2 3" xfId="19275"/>
    <cellStyle name="Normalno 2 3 2 2 2 2 2 2 4 3" xfId="24113"/>
    <cellStyle name="Normalno 2 3 2 2 2 2 2 2 4 4" xfId="14437"/>
    <cellStyle name="Normalno 2 3 2 2 2 2 2 2 5" xfId="5970"/>
    <cellStyle name="Normalno 2 3 2 2 2 2 2 2 5 2" xfId="25322"/>
    <cellStyle name="Normalno 2 3 2 2 2 2 2 2 5 3" xfId="15646"/>
    <cellStyle name="Normalno 2 3 2 2 2 2 2 2 6" xfId="20484"/>
    <cellStyle name="Normalno 2 3 2 2 2 2 2 2 7" xfId="10808"/>
    <cellStyle name="Normalno 2 3 2 2 2 2 2 3" xfId="1738"/>
    <cellStyle name="Normalno 2 3 2 2 2 2 2 3 2" xfId="6576"/>
    <cellStyle name="Normalno 2 3 2 2 2 2 2 3 2 2" xfId="25928"/>
    <cellStyle name="Normalno 2 3 2 2 2 2 2 3 2 3" xfId="16252"/>
    <cellStyle name="Normalno 2 3 2 2 2 2 2 3 3" xfId="21090"/>
    <cellStyle name="Normalno 2 3 2 2 2 2 2 3 4" xfId="11414"/>
    <cellStyle name="Normalno 2 3 2 2 2 2 2 4" xfId="2948"/>
    <cellStyle name="Normalno 2 3 2 2 2 2 2 4 2" xfId="7786"/>
    <cellStyle name="Normalno 2 3 2 2 2 2 2 4 2 2" xfId="27138"/>
    <cellStyle name="Normalno 2 3 2 2 2 2 2 4 2 3" xfId="17462"/>
    <cellStyle name="Normalno 2 3 2 2 2 2 2 4 3" xfId="22300"/>
    <cellStyle name="Normalno 2 3 2 2 2 2 2 4 4" xfId="12624"/>
    <cellStyle name="Normalno 2 3 2 2 2 2 2 5" xfId="4157"/>
    <cellStyle name="Normalno 2 3 2 2 2 2 2 5 2" xfId="8995"/>
    <cellStyle name="Normalno 2 3 2 2 2 2 2 5 2 2" xfId="28347"/>
    <cellStyle name="Normalno 2 3 2 2 2 2 2 5 2 3" xfId="18671"/>
    <cellStyle name="Normalno 2 3 2 2 2 2 2 5 3" xfId="23509"/>
    <cellStyle name="Normalno 2 3 2 2 2 2 2 5 4" xfId="13833"/>
    <cellStyle name="Normalno 2 3 2 2 2 2 2 6" xfId="5366"/>
    <cellStyle name="Normalno 2 3 2 2 2 2 2 6 2" xfId="24718"/>
    <cellStyle name="Normalno 2 3 2 2 2 2 2 6 3" xfId="15042"/>
    <cellStyle name="Normalno 2 3 2 2 2 2 2 7" xfId="19880"/>
    <cellStyle name="Normalno 2 3 2 2 2 2 2 8" xfId="10204"/>
    <cellStyle name="Normalno 2 3 2 2 2 2 3" xfId="830"/>
    <cellStyle name="Normalno 2 3 2 2 2 2 3 2" xfId="2040"/>
    <cellStyle name="Normalno 2 3 2 2 2 2 3 2 2" xfId="6878"/>
    <cellStyle name="Normalno 2 3 2 2 2 2 3 2 2 2" xfId="26230"/>
    <cellStyle name="Normalno 2 3 2 2 2 2 3 2 2 3" xfId="16554"/>
    <cellStyle name="Normalno 2 3 2 2 2 2 3 2 3" xfId="21392"/>
    <cellStyle name="Normalno 2 3 2 2 2 2 3 2 4" xfId="11716"/>
    <cellStyle name="Normalno 2 3 2 2 2 2 3 3" xfId="3250"/>
    <cellStyle name="Normalno 2 3 2 2 2 2 3 3 2" xfId="8088"/>
    <cellStyle name="Normalno 2 3 2 2 2 2 3 3 2 2" xfId="27440"/>
    <cellStyle name="Normalno 2 3 2 2 2 2 3 3 2 3" xfId="17764"/>
    <cellStyle name="Normalno 2 3 2 2 2 2 3 3 3" xfId="22602"/>
    <cellStyle name="Normalno 2 3 2 2 2 2 3 3 4" xfId="12926"/>
    <cellStyle name="Normalno 2 3 2 2 2 2 3 4" xfId="4459"/>
    <cellStyle name="Normalno 2 3 2 2 2 2 3 4 2" xfId="9297"/>
    <cellStyle name="Normalno 2 3 2 2 2 2 3 4 2 2" xfId="28649"/>
    <cellStyle name="Normalno 2 3 2 2 2 2 3 4 2 3" xfId="18973"/>
    <cellStyle name="Normalno 2 3 2 2 2 2 3 4 3" xfId="23811"/>
    <cellStyle name="Normalno 2 3 2 2 2 2 3 4 4" xfId="14135"/>
    <cellStyle name="Normalno 2 3 2 2 2 2 3 5" xfId="5668"/>
    <cellStyle name="Normalno 2 3 2 2 2 2 3 5 2" xfId="25020"/>
    <cellStyle name="Normalno 2 3 2 2 2 2 3 5 3" xfId="15344"/>
    <cellStyle name="Normalno 2 3 2 2 2 2 3 6" xfId="20182"/>
    <cellStyle name="Normalno 2 3 2 2 2 2 3 7" xfId="10506"/>
    <cellStyle name="Normalno 2 3 2 2 2 2 4" xfId="1436"/>
    <cellStyle name="Normalno 2 3 2 2 2 2 4 2" xfId="6274"/>
    <cellStyle name="Normalno 2 3 2 2 2 2 4 2 2" xfId="25626"/>
    <cellStyle name="Normalno 2 3 2 2 2 2 4 2 3" xfId="15950"/>
    <cellStyle name="Normalno 2 3 2 2 2 2 4 3" xfId="20788"/>
    <cellStyle name="Normalno 2 3 2 2 2 2 4 4" xfId="11112"/>
    <cellStyle name="Normalno 2 3 2 2 2 2 5" xfId="2646"/>
    <cellStyle name="Normalno 2 3 2 2 2 2 5 2" xfId="7484"/>
    <cellStyle name="Normalno 2 3 2 2 2 2 5 2 2" xfId="26836"/>
    <cellStyle name="Normalno 2 3 2 2 2 2 5 2 3" xfId="17160"/>
    <cellStyle name="Normalno 2 3 2 2 2 2 5 3" xfId="21998"/>
    <cellStyle name="Normalno 2 3 2 2 2 2 5 4" xfId="12322"/>
    <cellStyle name="Normalno 2 3 2 2 2 2 6" xfId="3856"/>
    <cellStyle name="Normalno 2 3 2 2 2 2 6 2" xfId="8694"/>
    <cellStyle name="Normalno 2 3 2 2 2 2 6 2 2" xfId="28046"/>
    <cellStyle name="Normalno 2 3 2 2 2 2 6 2 3" xfId="18370"/>
    <cellStyle name="Normalno 2 3 2 2 2 2 6 3" xfId="23208"/>
    <cellStyle name="Normalno 2 3 2 2 2 2 6 4" xfId="13532"/>
    <cellStyle name="Normalno 2 3 2 2 2 2 7" xfId="5064"/>
    <cellStyle name="Normalno 2 3 2 2 2 2 7 2" xfId="24416"/>
    <cellStyle name="Normalno 2 3 2 2 2 2 7 3" xfId="14740"/>
    <cellStyle name="Normalno 2 3 2 2 2 2 8" xfId="19578"/>
    <cellStyle name="Normalno 2 3 2 2 2 2 9" xfId="9902"/>
    <cellStyle name="Normalno 2 3 2 2 2 3" xfId="428"/>
    <cellStyle name="Normalno 2 3 2 2 2 3 2" xfId="1032"/>
    <cellStyle name="Normalno 2 3 2 2 2 3 2 2" xfId="2242"/>
    <cellStyle name="Normalno 2 3 2 2 2 3 2 2 2" xfId="7080"/>
    <cellStyle name="Normalno 2 3 2 2 2 3 2 2 2 2" xfId="26432"/>
    <cellStyle name="Normalno 2 3 2 2 2 3 2 2 2 3" xfId="16756"/>
    <cellStyle name="Normalno 2 3 2 2 2 3 2 2 3" xfId="21594"/>
    <cellStyle name="Normalno 2 3 2 2 2 3 2 2 4" xfId="11918"/>
    <cellStyle name="Normalno 2 3 2 2 2 3 2 3" xfId="3452"/>
    <cellStyle name="Normalno 2 3 2 2 2 3 2 3 2" xfId="8290"/>
    <cellStyle name="Normalno 2 3 2 2 2 3 2 3 2 2" xfId="27642"/>
    <cellStyle name="Normalno 2 3 2 2 2 3 2 3 2 3" xfId="17966"/>
    <cellStyle name="Normalno 2 3 2 2 2 3 2 3 3" xfId="22804"/>
    <cellStyle name="Normalno 2 3 2 2 2 3 2 3 4" xfId="13128"/>
    <cellStyle name="Normalno 2 3 2 2 2 3 2 4" xfId="4661"/>
    <cellStyle name="Normalno 2 3 2 2 2 3 2 4 2" xfId="9499"/>
    <cellStyle name="Normalno 2 3 2 2 2 3 2 4 2 2" xfId="28851"/>
    <cellStyle name="Normalno 2 3 2 2 2 3 2 4 2 3" xfId="19175"/>
    <cellStyle name="Normalno 2 3 2 2 2 3 2 4 3" xfId="24013"/>
    <cellStyle name="Normalno 2 3 2 2 2 3 2 4 4" xfId="14337"/>
    <cellStyle name="Normalno 2 3 2 2 2 3 2 5" xfId="5870"/>
    <cellStyle name="Normalno 2 3 2 2 2 3 2 5 2" xfId="25222"/>
    <cellStyle name="Normalno 2 3 2 2 2 3 2 5 3" xfId="15546"/>
    <cellStyle name="Normalno 2 3 2 2 2 3 2 6" xfId="20384"/>
    <cellStyle name="Normalno 2 3 2 2 2 3 2 7" xfId="10708"/>
    <cellStyle name="Normalno 2 3 2 2 2 3 3" xfId="1638"/>
    <cellStyle name="Normalno 2 3 2 2 2 3 3 2" xfId="6476"/>
    <cellStyle name="Normalno 2 3 2 2 2 3 3 2 2" xfId="25828"/>
    <cellStyle name="Normalno 2 3 2 2 2 3 3 2 3" xfId="16152"/>
    <cellStyle name="Normalno 2 3 2 2 2 3 3 3" xfId="20990"/>
    <cellStyle name="Normalno 2 3 2 2 2 3 3 4" xfId="11314"/>
    <cellStyle name="Normalno 2 3 2 2 2 3 4" xfId="2848"/>
    <cellStyle name="Normalno 2 3 2 2 2 3 4 2" xfId="7686"/>
    <cellStyle name="Normalno 2 3 2 2 2 3 4 2 2" xfId="27038"/>
    <cellStyle name="Normalno 2 3 2 2 2 3 4 2 3" xfId="17362"/>
    <cellStyle name="Normalno 2 3 2 2 2 3 4 3" xfId="22200"/>
    <cellStyle name="Normalno 2 3 2 2 2 3 4 4" xfId="12524"/>
    <cellStyle name="Normalno 2 3 2 2 2 3 5" xfId="4057"/>
    <cellStyle name="Normalno 2 3 2 2 2 3 5 2" xfId="8895"/>
    <cellStyle name="Normalno 2 3 2 2 2 3 5 2 2" xfId="28247"/>
    <cellStyle name="Normalno 2 3 2 2 2 3 5 2 3" xfId="18571"/>
    <cellStyle name="Normalno 2 3 2 2 2 3 5 3" xfId="23409"/>
    <cellStyle name="Normalno 2 3 2 2 2 3 5 4" xfId="13733"/>
    <cellStyle name="Normalno 2 3 2 2 2 3 6" xfId="5266"/>
    <cellStyle name="Normalno 2 3 2 2 2 3 6 2" xfId="24618"/>
    <cellStyle name="Normalno 2 3 2 2 2 3 6 3" xfId="14942"/>
    <cellStyle name="Normalno 2 3 2 2 2 3 7" xfId="19780"/>
    <cellStyle name="Normalno 2 3 2 2 2 3 8" xfId="10104"/>
    <cellStyle name="Normalno 2 3 2 2 2 4" xfId="730"/>
    <cellStyle name="Normalno 2 3 2 2 2 4 2" xfId="1940"/>
    <cellStyle name="Normalno 2 3 2 2 2 4 2 2" xfId="6778"/>
    <cellStyle name="Normalno 2 3 2 2 2 4 2 2 2" xfId="26130"/>
    <cellStyle name="Normalno 2 3 2 2 2 4 2 2 3" xfId="16454"/>
    <cellStyle name="Normalno 2 3 2 2 2 4 2 3" xfId="21292"/>
    <cellStyle name="Normalno 2 3 2 2 2 4 2 4" xfId="11616"/>
    <cellStyle name="Normalno 2 3 2 2 2 4 3" xfId="3150"/>
    <cellStyle name="Normalno 2 3 2 2 2 4 3 2" xfId="7988"/>
    <cellStyle name="Normalno 2 3 2 2 2 4 3 2 2" xfId="27340"/>
    <cellStyle name="Normalno 2 3 2 2 2 4 3 2 3" xfId="17664"/>
    <cellStyle name="Normalno 2 3 2 2 2 4 3 3" xfId="22502"/>
    <cellStyle name="Normalno 2 3 2 2 2 4 3 4" xfId="12826"/>
    <cellStyle name="Normalno 2 3 2 2 2 4 4" xfId="4359"/>
    <cellStyle name="Normalno 2 3 2 2 2 4 4 2" xfId="9197"/>
    <cellStyle name="Normalno 2 3 2 2 2 4 4 2 2" xfId="28549"/>
    <cellStyle name="Normalno 2 3 2 2 2 4 4 2 3" xfId="18873"/>
    <cellStyle name="Normalno 2 3 2 2 2 4 4 3" xfId="23711"/>
    <cellStyle name="Normalno 2 3 2 2 2 4 4 4" xfId="14035"/>
    <cellStyle name="Normalno 2 3 2 2 2 4 5" xfId="5568"/>
    <cellStyle name="Normalno 2 3 2 2 2 4 5 2" xfId="24920"/>
    <cellStyle name="Normalno 2 3 2 2 2 4 5 3" xfId="15244"/>
    <cellStyle name="Normalno 2 3 2 2 2 4 6" xfId="20082"/>
    <cellStyle name="Normalno 2 3 2 2 2 4 7" xfId="10406"/>
    <cellStyle name="Normalno 2 3 2 2 2 5" xfId="1336"/>
    <cellStyle name="Normalno 2 3 2 2 2 5 2" xfId="6174"/>
    <cellStyle name="Normalno 2 3 2 2 2 5 2 2" xfId="25526"/>
    <cellStyle name="Normalno 2 3 2 2 2 5 2 3" xfId="15850"/>
    <cellStyle name="Normalno 2 3 2 2 2 5 3" xfId="20688"/>
    <cellStyle name="Normalno 2 3 2 2 2 5 4" xfId="11012"/>
    <cellStyle name="Normalno 2 3 2 2 2 6" xfId="2546"/>
    <cellStyle name="Normalno 2 3 2 2 2 6 2" xfId="7384"/>
    <cellStyle name="Normalno 2 3 2 2 2 6 2 2" xfId="26736"/>
    <cellStyle name="Normalno 2 3 2 2 2 6 2 3" xfId="17060"/>
    <cellStyle name="Normalno 2 3 2 2 2 6 3" xfId="21898"/>
    <cellStyle name="Normalno 2 3 2 2 2 6 4" xfId="12222"/>
    <cellStyle name="Normalno 2 3 2 2 2 7" xfId="3756"/>
    <cellStyle name="Normalno 2 3 2 2 2 7 2" xfId="8594"/>
    <cellStyle name="Normalno 2 3 2 2 2 7 2 2" xfId="27946"/>
    <cellStyle name="Normalno 2 3 2 2 2 7 2 3" xfId="18270"/>
    <cellStyle name="Normalno 2 3 2 2 2 7 3" xfId="23108"/>
    <cellStyle name="Normalno 2 3 2 2 2 7 4" xfId="13432"/>
    <cellStyle name="Normalno 2 3 2 2 2 8" xfId="4964"/>
    <cellStyle name="Normalno 2 3 2 2 2 8 2" xfId="24316"/>
    <cellStyle name="Normalno 2 3 2 2 2 8 3" xfId="14640"/>
    <cellStyle name="Normalno 2 3 2 2 2 9" xfId="19478"/>
    <cellStyle name="Normalno 2 3 2 2 3" xfId="158"/>
    <cellStyle name="Normalno 2 3 2 2 3 2" xfId="478"/>
    <cellStyle name="Normalno 2 3 2 2 3 2 2" xfId="1082"/>
    <cellStyle name="Normalno 2 3 2 2 3 2 2 2" xfId="2292"/>
    <cellStyle name="Normalno 2 3 2 2 3 2 2 2 2" xfId="7130"/>
    <cellStyle name="Normalno 2 3 2 2 3 2 2 2 2 2" xfId="26482"/>
    <cellStyle name="Normalno 2 3 2 2 3 2 2 2 2 3" xfId="16806"/>
    <cellStyle name="Normalno 2 3 2 2 3 2 2 2 3" xfId="21644"/>
    <cellStyle name="Normalno 2 3 2 2 3 2 2 2 4" xfId="11968"/>
    <cellStyle name="Normalno 2 3 2 2 3 2 2 3" xfId="3502"/>
    <cellStyle name="Normalno 2 3 2 2 3 2 2 3 2" xfId="8340"/>
    <cellStyle name="Normalno 2 3 2 2 3 2 2 3 2 2" xfId="27692"/>
    <cellStyle name="Normalno 2 3 2 2 3 2 2 3 2 3" xfId="18016"/>
    <cellStyle name="Normalno 2 3 2 2 3 2 2 3 3" xfId="22854"/>
    <cellStyle name="Normalno 2 3 2 2 3 2 2 3 4" xfId="13178"/>
    <cellStyle name="Normalno 2 3 2 2 3 2 2 4" xfId="4711"/>
    <cellStyle name="Normalno 2 3 2 2 3 2 2 4 2" xfId="9549"/>
    <cellStyle name="Normalno 2 3 2 2 3 2 2 4 2 2" xfId="28901"/>
    <cellStyle name="Normalno 2 3 2 2 3 2 2 4 2 3" xfId="19225"/>
    <cellStyle name="Normalno 2 3 2 2 3 2 2 4 3" xfId="24063"/>
    <cellStyle name="Normalno 2 3 2 2 3 2 2 4 4" xfId="14387"/>
    <cellStyle name="Normalno 2 3 2 2 3 2 2 5" xfId="5920"/>
    <cellStyle name="Normalno 2 3 2 2 3 2 2 5 2" xfId="25272"/>
    <cellStyle name="Normalno 2 3 2 2 3 2 2 5 3" xfId="15596"/>
    <cellStyle name="Normalno 2 3 2 2 3 2 2 6" xfId="20434"/>
    <cellStyle name="Normalno 2 3 2 2 3 2 2 7" xfId="10758"/>
    <cellStyle name="Normalno 2 3 2 2 3 2 3" xfId="1688"/>
    <cellStyle name="Normalno 2 3 2 2 3 2 3 2" xfId="6526"/>
    <cellStyle name="Normalno 2 3 2 2 3 2 3 2 2" xfId="25878"/>
    <cellStyle name="Normalno 2 3 2 2 3 2 3 2 3" xfId="16202"/>
    <cellStyle name="Normalno 2 3 2 2 3 2 3 3" xfId="21040"/>
    <cellStyle name="Normalno 2 3 2 2 3 2 3 4" xfId="11364"/>
    <cellStyle name="Normalno 2 3 2 2 3 2 4" xfId="2898"/>
    <cellStyle name="Normalno 2 3 2 2 3 2 4 2" xfId="7736"/>
    <cellStyle name="Normalno 2 3 2 2 3 2 4 2 2" xfId="27088"/>
    <cellStyle name="Normalno 2 3 2 2 3 2 4 2 3" xfId="17412"/>
    <cellStyle name="Normalno 2 3 2 2 3 2 4 3" xfId="22250"/>
    <cellStyle name="Normalno 2 3 2 2 3 2 4 4" xfId="12574"/>
    <cellStyle name="Normalno 2 3 2 2 3 2 5" xfId="4107"/>
    <cellStyle name="Normalno 2 3 2 2 3 2 5 2" xfId="8945"/>
    <cellStyle name="Normalno 2 3 2 2 3 2 5 2 2" xfId="28297"/>
    <cellStyle name="Normalno 2 3 2 2 3 2 5 2 3" xfId="18621"/>
    <cellStyle name="Normalno 2 3 2 2 3 2 5 3" xfId="23459"/>
    <cellStyle name="Normalno 2 3 2 2 3 2 5 4" xfId="13783"/>
    <cellStyle name="Normalno 2 3 2 2 3 2 6" xfId="5316"/>
    <cellStyle name="Normalno 2 3 2 2 3 2 6 2" xfId="24668"/>
    <cellStyle name="Normalno 2 3 2 2 3 2 6 3" xfId="14992"/>
    <cellStyle name="Normalno 2 3 2 2 3 2 7" xfId="19830"/>
    <cellStyle name="Normalno 2 3 2 2 3 2 8" xfId="10154"/>
    <cellStyle name="Normalno 2 3 2 2 3 3" xfId="780"/>
    <cellStyle name="Normalno 2 3 2 2 3 3 2" xfId="1990"/>
    <cellStyle name="Normalno 2 3 2 2 3 3 2 2" xfId="6828"/>
    <cellStyle name="Normalno 2 3 2 2 3 3 2 2 2" xfId="26180"/>
    <cellStyle name="Normalno 2 3 2 2 3 3 2 2 3" xfId="16504"/>
    <cellStyle name="Normalno 2 3 2 2 3 3 2 3" xfId="21342"/>
    <cellStyle name="Normalno 2 3 2 2 3 3 2 4" xfId="11666"/>
    <cellStyle name="Normalno 2 3 2 2 3 3 3" xfId="3200"/>
    <cellStyle name="Normalno 2 3 2 2 3 3 3 2" xfId="8038"/>
    <cellStyle name="Normalno 2 3 2 2 3 3 3 2 2" xfId="27390"/>
    <cellStyle name="Normalno 2 3 2 2 3 3 3 2 3" xfId="17714"/>
    <cellStyle name="Normalno 2 3 2 2 3 3 3 3" xfId="22552"/>
    <cellStyle name="Normalno 2 3 2 2 3 3 3 4" xfId="12876"/>
    <cellStyle name="Normalno 2 3 2 2 3 3 4" xfId="4409"/>
    <cellStyle name="Normalno 2 3 2 2 3 3 4 2" xfId="9247"/>
    <cellStyle name="Normalno 2 3 2 2 3 3 4 2 2" xfId="28599"/>
    <cellStyle name="Normalno 2 3 2 2 3 3 4 2 3" xfId="18923"/>
    <cellStyle name="Normalno 2 3 2 2 3 3 4 3" xfId="23761"/>
    <cellStyle name="Normalno 2 3 2 2 3 3 4 4" xfId="14085"/>
    <cellStyle name="Normalno 2 3 2 2 3 3 5" xfId="5618"/>
    <cellStyle name="Normalno 2 3 2 2 3 3 5 2" xfId="24970"/>
    <cellStyle name="Normalno 2 3 2 2 3 3 5 3" xfId="15294"/>
    <cellStyle name="Normalno 2 3 2 2 3 3 6" xfId="20132"/>
    <cellStyle name="Normalno 2 3 2 2 3 3 7" xfId="10456"/>
    <cellStyle name="Normalno 2 3 2 2 3 4" xfId="1386"/>
    <cellStyle name="Normalno 2 3 2 2 3 4 2" xfId="6224"/>
    <cellStyle name="Normalno 2 3 2 2 3 4 2 2" xfId="25576"/>
    <cellStyle name="Normalno 2 3 2 2 3 4 2 3" xfId="15900"/>
    <cellStyle name="Normalno 2 3 2 2 3 4 3" xfId="20738"/>
    <cellStyle name="Normalno 2 3 2 2 3 4 4" xfId="11062"/>
    <cellStyle name="Normalno 2 3 2 2 3 5" xfId="2596"/>
    <cellStyle name="Normalno 2 3 2 2 3 5 2" xfId="7434"/>
    <cellStyle name="Normalno 2 3 2 2 3 5 2 2" xfId="26786"/>
    <cellStyle name="Normalno 2 3 2 2 3 5 2 3" xfId="17110"/>
    <cellStyle name="Normalno 2 3 2 2 3 5 3" xfId="21948"/>
    <cellStyle name="Normalno 2 3 2 2 3 5 4" xfId="12272"/>
    <cellStyle name="Normalno 2 3 2 2 3 6" xfId="3806"/>
    <cellStyle name="Normalno 2 3 2 2 3 6 2" xfId="8644"/>
    <cellStyle name="Normalno 2 3 2 2 3 6 2 2" xfId="27996"/>
    <cellStyle name="Normalno 2 3 2 2 3 6 2 3" xfId="18320"/>
    <cellStyle name="Normalno 2 3 2 2 3 6 3" xfId="23158"/>
    <cellStyle name="Normalno 2 3 2 2 3 6 4" xfId="13482"/>
    <cellStyle name="Normalno 2 3 2 2 3 7" xfId="5014"/>
    <cellStyle name="Normalno 2 3 2 2 3 7 2" xfId="24366"/>
    <cellStyle name="Normalno 2 3 2 2 3 7 3" xfId="14690"/>
    <cellStyle name="Normalno 2 3 2 2 3 8" xfId="19528"/>
    <cellStyle name="Normalno 2 3 2 2 3 9" xfId="9852"/>
    <cellStyle name="Normalno 2 3 2 2 4" xfId="274"/>
    <cellStyle name="Normalno 2 3 2 2 4 2" xfId="578"/>
    <cellStyle name="Normalno 2 3 2 2 4 2 2" xfId="1182"/>
    <cellStyle name="Normalno 2 3 2 2 4 2 2 2" xfId="2392"/>
    <cellStyle name="Normalno 2 3 2 2 4 2 2 2 2" xfId="7230"/>
    <cellStyle name="Normalno 2 3 2 2 4 2 2 2 2 2" xfId="26582"/>
    <cellStyle name="Normalno 2 3 2 2 4 2 2 2 2 3" xfId="16906"/>
    <cellStyle name="Normalno 2 3 2 2 4 2 2 2 3" xfId="21744"/>
    <cellStyle name="Normalno 2 3 2 2 4 2 2 2 4" xfId="12068"/>
    <cellStyle name="Normalno 2 3 2 2 4 2 2 3" xfId="3602"/>
    <cellStyle name="Normalno 2 3 2 2 4 2 2 3 2" xfId="8440"/>
    <cellStyle name="Normalno 2 3 2 2 4 2 2 3 2 2" xfId="27792"/>
    <cellStyle name="Normalno 2 3 2 2 4 2 2 3 2 3" xfId="18116"/>
    <cellStyle name="Normalno 2 3 2 2 4 2 2 3 3" xfId="22954"/>
    <cellStyle name="Normalno 2 3 2 2 4 2 2 3 4" xfId="13278"/>
    <cellStyle name="Normalno 2 3 2 2 4 2 2 4" xfId="4811"/>
    <cellStyle name="Normalno 2 3 2 2 4 2 2 4 2" xfId="9649"/>
    <cellStyle name="Normalno 2 3 2 2 4 2 2 4 2 2" xfId="29001"/>
    <cellStyle name="Normalno 2 3 2 2 4 2 2 4 2 3" xfId="19325"/>
    <cellStyle name="Normalno 2 3 2 2 4 2 2 4 3" xfId="24163"/>
    <cellStyle name="Normalno 2 3 2 2 4 2 2 4 4" xfId="14487"/>
    <cellStyle name="Normalno 2 3 2 2 4 2 2 5" xfId="6020"/>
    <cellStyle name="Normalno 2 3 2 2 4 2 2 5 2" xfId="25372"/>
    <cellStyle name="Normalno 2 3 2 2 4 2 2 5 3" xfId="15696"/>
    <cellStyle name="Normalno 2 3 2 2 4 2 2 6" xfId="20534"/>
    <cellStyle name="Normalno 2 3 2 2 4 2 2 7" xfId="10858"/>
    <cellStyle name="Normalno 2 3 2 2 4 2 3" xfId="1788"/>
    <cellStyle name="Normalno 2 3 2 2 4 2 3 2" xfId="6626"/>
    <cellStyle name="Normalno 2 3 2 2 4 2 3 2 2" xfId="25978"/>
    <cellStyle name="Normalno 2 3 2 2 4 2 3 2 3" xfId="16302"/>
    <cellStyle name="Normalno 2 3 2 2 4 2 3 3" xfId="21140"/>
    <cellStyle name="Normalno 2 3 2 2 4 2 3 4" xfId="11464"/>
    <cellStyle name="Normalno 2 3 2 2 4 2 4" xfId="2998"/>
    <cellStyle name="Normalno 2 3 2 2 4 2 4 2" xfId="7836"/>
    <cellStyle name="Normalno 2 3 2 2 4 2 4 2 2" xfId="27188"/>
    <cellStyle name="Normalno 2 3 2 2 4 2 4 2 3" xfId="17512"/>
    <cellStyle name="Normalno 2 3 2 2 4 2 4 3" xfId="22350"/>
    <cellStyle name="Normalno 2 3 2 2 4 2 4 4" xfId="12674"/>
    <cellStyle name="Normalno 2 3 2 2 4 2 5" xfId="4207"/>
    <cellStyle name="Normalno 2 3 2 2 4 2 5 2" xfId="9045"/>
    <cellStyle name="Normalno 2 3 2 2 4 2 5 2 2" xfId="28397"/>
    <cellStyle name="Normalno 2 3 2 2 4 2 5 2 3" xfId="18721"/>
    <cellStyle name="Normalno 2 3 2 2 4 2 5 3" xfId="23559"/>
    <cellStyle name="Normalno 2 3 2 2 4 2 5 4" xfId="13883"/>
    <cellStyle name="Normalno 2 3 2 2 4 2 6" xfId="5416"/>
    <cellStyle name="Normalno 2 3 2 2 4 2 6 2" xfId="24768"/>
    <cellStyle name="Normalno 2 3 2 2 4 2 6 3" xfId="15092"/>
    <cellStyle name="Normalno 2 3 2 2 4 2 7" xfId="19930"/>
    <cellStyle name="Normalno 2 3 2 2 4 2 8" xfId="10254"/>
    <cellStyle name="Normalno 2 3 2 2 4 3" xfId="880"/>
    <cellStyle name="Normalno 2 3 2 2 4 3 2" xfId="2090"/>
    <cellStyle name="Normalno 2 3 2 2 4 3 2 2" xfId="6928"/>
    <cellStyle name="Normalno 2 3 2 2 4 3 2 2 2" xfId="26280"/>
    <cellStyle name="Normalno 2 3 2 2 4 3 2 2 3" xfId="16604"/>
    <cellStyle name="Normalno 2 3 2 2 4 3 2 3" xfId="21442"/>
    <cellStyle name="Normalno 2 3 2 2 4 3 2 4" xfId="11766"/>
    <cellStyle name="Normalno 2 3 2 2 4 3 3" xfId="3300"/>
    <cellStyle name="Normalno 2 3 2 2 4 3 3 2" xfId="8138"/>
    <cellStyle name="Normalno 2 3 2 2 4 3 3 2 2" xfId="27490"/>
    <cellStyle name="Normalno 2 3 2 2 4 3 3 2 3" xfId="17814"/>
    <cellStyle name="Normalno 2 3 2 2 4 3 3 3" xfId="22652"/>
    <cellStyle name="Normalno 2 3 2 2 4 3 3 4" xfId="12976"/>
    <cellStyle name="Normalno 2 3 2 2 4 3 4" xfId="4509"/>
    <cellStyle name="Normalno 2 3 2 2 4 3 4 2" xfId="9347"/>
    <cellStyle name="Normalno 2 3 2 2 4 3 4 2 2" xfId="28699"/>
    <cellStyle name="Normalno 2 3 2 2 4 3 4 2 3" xfId="19023"/>
    <cellStyle name="Normalno 2 3 2 2 4 3 4 3" xfId="23861"/>
    <cellStyle name="Normalno 2 3 2 2 4 3 4 4" xfId="14185"/>
    <cellStyle name="Normalno 2 3 2 2 4 3 5" xfId="5718"/>
    <cellStyle name="Normalno 2 3 2 2 4 3 5 2" xfId="25070"/>
    <cellStyle name="Normalno 2 3 2 2 4 3 5 3" xfId="15394"/>
    <cellStyle name="Normalno 2 3 2 2 4 3 6" xfId="20232"/>
    <cellStyle name="Normalno 2 3 2 2 4 3 7" xfId="10556"/>
    <cellStyle name="Normalno 2 3 2 2 4 4" xfId="1486"/>
    <cellStyle name="Normalno 2 3 2 2 4 4 2" xfId="6324"/>
    <cellStyle name="Normalno 2 3 2 2 4 4 2 2" xfId="25676"/>
    <cellStyle name="Normalno 2 3 2 2 4 4 2 3" xfId="16000"/>
    <cellStyle name="Normalno 2 3 2 2 4 4 3" xfId="20838"/>
    <cellStyle name="Normalno 2 3 2 2 4 4 4" xfId="11162"/>
    <cellStyle name="Normalno 2 3 2 2 4 5" xfId="2696"/>
    <cellStyle name="Normalno 2 3 2 2 4 5 2" xfId="7534"/>
    <cellStyle name="Normalno 2 3 2 2 4 5 2 2" xfId="26886"/>
    <cellStyle name="Normalno 2 3 2 2 4 5 2 3" xfId="17210"/>
    <cellStyle name="Normalno 2 3 2 2 4 5 3" xfId="22048"/>
    <cellStyle name="Normalno 2 3 2 2 4 5 4" xfId="12372"/>
    <cellStyle name="Normalno 2 3 2 2 4 6" xfId="3906"/>
    <cellStyle name="Normalno 2 3 2 2 4 6 2" xfId="8744"/>
    <cellStyle name="Normalno 2 3 2 2 4 6 2 2" xfId="28096"/>
    <cellStyle name="Normalno 2 3 2 2 4 6 2 3" xfId="18420"/>
    <cellStyle name="Normalno 2 3 2 2 4 6 3" xfId="23258"/>
    <cellStyle name="Normalno 2 3 2 2 4 6 4" xfId="13582"/>
    <cellStyle name="Normalno 2 3 2 2 4 7" xfId="5114"/>
    <cellStyle name="Normalno 2 3 2 2 4 7 2" xfId="24466"/>
    <cellStyle name="Normalno 2 3 2 2 4 7 3" xfId="14790"/>
    <cellStyle name="Normalno 2 3 2 2 4 8" xfId="19628"/>
    <cellStyle name="Normalno 2 3 2 2 4 9" xfId="9952"/>
    <cellStyle name="Normalno 2 3 2 2 5" xfId="327"/>
    <cellStyle name="Normalno 2 3 2 2 5 2" xfId="630"/>
    <cellStyle name="Normalno 2 3 2 2 5 2 2" xfId="1234"/>
    <cellStyle name="Normalno 2 3 2 2 5 2 2 2" xfId="2444"/>
    <cellStyle name="Normalno 2 3 2 2 5 2 2 2 2" xfId="7282"/>
    <cellStyle name="Normalno 2 3 2 2 5 2 2 2 2 2" xfId="26634"/>
    <cellStyle name="Normalno 2 3 2 2 5 2 2 2 2 3" xfId="16958"/>
    <cellStyle name="Normalno 2 3 2 2 5 2 2 2 3" xfId="21796"/>
    <cellStyle name="Normalno 2 3 2 2 5 2 2 2 4" xfId="12120"/>
    <cellStyle name="Normalno 2 3 2 2 5 2 2 3" xfId="3654"/>
    <cellStyle name="Normalno 2 3 2 2 5 2 2 3 2" xfId="8492"/>
    <cellStyle name="Normalno 2 3 2 2 5 2 2 3 2 2" xfId="27844"/>
    <cellStyle name="Normalno 2 3 2 2 5 2 2 3 2 3" xfId="18168"/>
    <cellStyle name="Normalno 2 3 2 2 5 2 2 3 3" xfId="23006"/>
    <cellStyle name="Normalno 2 3 2 2 5 2 2 3 4" xfId="13330"/>
    <cellStyle name="Normalno 2 3 2 2 5 2 2 4" xfId="4863"/>
    <cellStyle name="Normalno 2 3 2 2 5 2 2 4 2" xfId="9701"/>
    <cellStyle name="Normalno 2 3 2 2 5 2 2 4 2 2" xfId="29053"/>
    <cellStyle name="Normalno 2 3 2 2 5 2 2 4 2 3" xfId="19377"/>
    <cellStyle name="Normalno 2 3 2 2 5 2 2 4 3" xfId="24215"/>
    <cellStyle name="Normalno 2 3 2 2 5 2 2 4 4" xfId="14539"/>
    <cellStyle name="Normalno 2 3 2 2 5 2 2 5" xfId="6072"/>
    <cellStyle name="Normalno 2 3 2 2 5 2 2 5 2" xfId="25424"/>
    <cellStyle name="Normalno 2 3 2 2 5 2 2 5 3" xfId="15748"/>
    <cellStyle name="Normalno 2 3 2 2 5 2 2 6" xfId="20586"/>
    <cellStyle name="Normalno 2 3 2 2 5 2 2 7" xfId="10910"/>
    <cellStyle name="Normalno 2 3 2 2 5 2 3" xfId="1840"/>
    <cellStyle name="Normalno 2 3 2 2 5 2 3 2" xfId="6678"/>
    <cellStyle name="Normalno 2 3 2 2 5 2 3 2 2" xfId="26030"/>
    <cellStyle name="Normalno 2 3 2 2 5 2 3 2 3" xfId="16354"/>
    <cellStyle name="Normalno 2 3 2 2 5 2 3 3" xfId="21192"/>
    <cellStyle name="Normalno 2 3 2 2 5 2 3 4" xfId="11516"/>
    <cellStyle name="Normalno 2 3 2 2 5 2 4" xfId="3050"/>
    <cellStyle name="Normalno 2 3 2 2 5 2 4 2" xfId="7888"/>
    <cellStyle name="Normalno 2 3 2 2 5 2 4 2 2" xfId="27240"/>
    <cellStyle name="Normalno 2 3 2 2 5 2 4 2 3" xfId="17564"/>
    <cellStyle name="Normalno 2 3 2 2 5 2 4 3" xfId="22402"/>
    <cellStyle name="Normalno 2 3 2 2 5 2 4 4" xfId="12726"/>
    <cellStyle name="Normalno 2 3 2 2 5 2 5" xfId="4259"/>
    <cellStyle name="Normalno 2 3 2 2 5 2 5 2" xfId="9097"/>
    <cellStyle name="Normalno 2 3 2 2 5 2 5 2 2" xfId="28449"/>
    <cellStyle name="Normalno 2 3 2 2 5 2 5 2 3" xfId="18773"/>
    <cellStyle name="Normalno 2 3 2 2 5 2 5 3" xfId="23611"/>
    <cellStyle name="Normalno 2 3 2 2 5 2 5 4" xfId="13935"/>
    <cellStyle name="Normalno 2 3 2 2 5 2 6" xfId="5468"/>
    <cellStyle name="Normalno 2 3 2 2 5 2 6 2" xfId="24820"/>
    <cellStyle name="Normalno 2 3 2 2 5 2 6 3" xfId="15144"/>
    <cellStyle name="Normalno 2 3 2 2 5 2 7" xfId="19982"/>
    <cellStyle name="Normalno 2 3 2 2 5 2 8" xfId="10306"/>
    <cellStyle name="Normalno 2 3 2 2 5 3" xfId="932"/>
    <cellStyle name="Normalno 2 3 2 2 5 3 2" xfId="2142"/>
    <cellStyle name="Normalno 2 3 2 2 5 3 2 2" xfId="6980"/>
    <cellStyle name="Normalno 2 3 2 2 5 3 2 2 2" xfId="26332"/>
    <cellStyle name="Normalno 2 3 2 2 5 3 2 2 3" xfId="16656"/>
    <cellStyle name="Normalno 2 3 2 2 5 3 2 3" xfId="21494"/>
    <cellStyle name="Normalno 2 3 2 2 5 3 2 4" xfId="11818"/>
    <cellStyle name="Normalno 2 3 2 2 5 3 3" xfId="3352"/>
    <cellStyle name="Normalno 2 3 2 2 5 3 3 2" xfId="8190"/>
    <cellStyle name="Normalno 2 3 2 2 5 3 3 2 2" xfId="27542"/>
    <cellStyle name="Normalno 2 3 2 2 5 3 3 2 3" xfId="17866"/>
    <cellStyle name="Normalno 2 3 2 2 5 3 3 3" xfId="22704"/>
    <cellStyle name="Normalno 2 3 2 2 5 3 3 4" xfId="13028"/>
    <cellStyle name="Normalno 2 3 2 2 5 3 4" xfId="4561"/>
    <cellStyle name="Normalno 2 3 2 2 5 3 4 2" xfId="9399"/>
    <cellStyle name="Normalno 2 3 2 2 5 3 4 2 2" xfId="28751"/>
    <cellStyle name="Normalno 2 3 2 2 5 3 4 2 3" xfId="19075"/>
    <cellStyle name="Normalno 2 3 2 2 5 3 4 3" xfId="23913"/>
    <cellStyle name="Normalno 2 3 2 2 5 3 4 4" xfId="14237"/>
    <cellStyle name="Normalno 2 3 2 2 5 3 5" xfId="5770"/>
    <cellStyle name="Normalno 2 3 2 2 5 3 5 2" xfId="25122"/>
    <cellStyle name="Normalno 2 3 2 2 5 3 5 3" xfId="15446"/>
    <cellStyle name="Normalno 2 3 2 2 5 3 6" xfId="20284"/>
    <cellStyle name="Normalno 2 3 2 2 5 3 7" xfId="10608"/>
    <cellStyle name="Normalno 2 3 2 2 5 4" xfId="1538"/>
    <cellStyle name="Normalno 2 3 2 2 5 4 2" xfId="6376"/>
    <cellStyle name="Normalno 2 3 2 2 5 4 2 2" xfId="25728"/>
    <cellStyle name="Normalno 2 3 2 2 5 4 2 3" xfId="16052"/>
    <cellStyle name="Normalno 2 3 2 2 5 4 3" xfId="20890"/>
    <cellStyle name="Normalno 2 3 2 2 5 4 4" xfId="11214"/>
    <cellStyle name="Normalno 2 3 2 2 5 5" xfId="2748"/>
    <cellStyle name="Normalno 2 3 2 2 5 5 2" xfId="7586"/>
    <cellStyle name="Normalno 2 3 2 2 5 5 2 2" xfId="26938"/>
    <cellStyle name="Normalno 2 3 2 2 5 5 2 3" xfId="17262"/>
    <cellStyle name="Normalno 2 3 2 2 5 5 3" xfId="22100"/>
    <cellStyle name="Normalno 2 3 2 2 5 5 4" xfId="12424"/>
    <cellStyle name="Normalno 2 3 2 2 5 6" xfId="3957"/>
    <cellStyle name="Normalno 2 3 2 2 5 6 2" xfId="8795"/>
    <cellStyle name="Normalno 2 3 2 2 5 6 2 2" xfId="28147"/>
    <cellStyle name="Normalno 2 3 2 2 5 6 2 3" xfId="18471"/>
    <cellStyle name="Normalno 2 3 2 2 5 6 3" xfId="23309"/>
    <cellStyle name="Normalno 2 3 2 2 5 6 4" xfId="13633"/>
    <cellStyle name="Normalno 2 3 2 2 5 7" xfId="5166"/>
    <cellStyle name="Normalno 2 3 2 2 5 7 2" xfId="24518"/>
    <cellStyle name="Normalno 2 3 2 2 5 7 3" xfId="14842"/>
    <cellStyle name="Normalno 2 3 2 2 5 8" xfId="19680"/>
    <cellStyle name="Normalno 2 3 2 2 5 9" xfId="10004"/>
    <cellStyle name="Normalno 2 3 2 2 6" xfId="378"/>
    <cellStyle name="Normalno 2 3 2 2 6 2" xfId="982"/>
    <cellStyle name="Normalno 2 3 2 2 6 2 2" xfId="2192"/>
    <cellStyle name="Normalno 2 3 2 2 6 2 2 2" xfId="7030"/>
    <cellStyle name="Normalno 2 3 2 2 6 2 2 2 2" xfId="26382"/>
    <cellStyle name="Normalno 2 3 2 2 6 2 2 2 3" xfId="16706"/>
    <cellStyle name="Normalno 2 3 2 2 6 2 2 3" xfId="21544"/>
    <cellStyle name="Normalno 2 3 2 2 6 2 2 4" xfId="11868"/>
    <cellStyle name="Normalno 2 3 2 2 6 2 3" xfId="3402"/>
    <cellStyle name="Normalno 2 3 2 2 6 2 3 2" xfId="8240"/>
    <cellStyle name="Normalno 2 3 2 2 6 2 3 2 2" xfId="27592"/>
    <cellStyle name="Normalno 2 3 2 2 6 2 3 2 3" xfId="17916"/>
    <cellStyle name="Normalno 2 3 2 2 6 2 3 3" xfId="22754"/>
    <cellStyle name="Normalno 2 3 2 2 6 2 3 4" xfId="13078"/>
    <cellStyle name="Normalno 2 3 2 2 6 2 4" xfId="4611"/>
    <cellStyle name="Normalno 2 3 2 2 6 2 4 2" xfId="9449"/>
    <cellStyle name="Normalno 2 3 2 2 6 2 4 2 2" xfId="28801"/>
    <cellStyle name="Normalno 2 3 2 2 6 2 4 2 3" xfId="19125"/>
    <cellStyle name="Normalno 2 3 2 2 6 2 4 3" xfId="23963"/>
    <cellStyle name="Normalno 2 3 2 2 6 2 4 4" xfId="14287"/>
    <cellStyle name="Normalno 2 3 2 2 6 2 5" xfId="5820"/>
    <cellStyle name="Normalno 2 3 2 2 6 2 5 2" xfId="25172"/>
    <cellStyle name="Normalno 2 3 2 2 6 2 5 3" xfId="15496"/>
    <cellStyle name="Normalno 2 3 2 2 6 2 6" xfId="20334"/>
    <cellStyle name="Normalno 2 3 2 2 6 2 7" xfId="10658"/>
    <cellStyle name="Normalno 2 3 2 2 6 3" xfId="1588"/>
    <cellStyle name="Normalno 2 3 2 2 6 3 2" xfId="6426"/>
    <cellStyle name="Normalno 2 3 2 2 6 3 2 2" xfId="25778"/>
    <cellStyle name="Normalno 2 3 2 2 6 3 2 3" xfId="16102"/>
    <cellStyle name="Normalno 2 3 2 2 6 3 3" xfId="20940"/>
    <cellStyle name="Normalno 2 3 2 2 6 3 4" xfId="11264"/>
    <cellStyle name="Normalno 2 3 2 2 6 4" xfId="2798"/>
    <cellStyle name="Normalno 2 3 2 2 6 4 2" xfId="7636"/>
    <cellStyle name="Normalno 2 3 2 2 6 4 2 2" xfId="26988"/>
    <cellStyle name="Normalno 2 3 2 2 6 4 2 3" xfId="17312"/>
    <cellStyle name="Normalno 2 3 2 2 6 4 3" xfId="22150"/>
    <cellStyle name="Normalno 2 3 2 2 6 4 4" xfId="12474"/>
    <cellStyle name="Normalno 2 3 2 2 6 5" xfId="4007"/>
    <cellStyle name="Normalno 2 3 2 2 6 5 2" xfId="8845"/>
    <cellStyle name="Normalno 2 3 2 2 6 5 2 2" xfId="28197"/>
    <cellStyle name="Normalno 2 3 2 2 6 5 2 3" xfId="18521"/>
    <cellStyle name="Normalno 2 3 2 2 6 5 3" xfId="23359"/>
    <cellStyle name="Normalno 2 3 2 2 6 5 4" xfId="13683"/>
    <cellStyle name="Normalno 2 3 2 2 6 6" xfId="5216"/>
    <cellStyle name="Normalno 2 3 2 2 6 6 2" xfId="24568"/>
    <cellStyle name="Normalno 2 3 2 2 6 6 3" xfId="14892"/>
    <cellStyle name="Normalno 2 3 2 2 6 7" xfId="19730"/>
    <cellStyle name="Normalno 2 3 2 2 6 8" xfId="10054"/>
    <cellStyle name="Normalno 2 3 2 2 7" xfId="680"/>
    <cellStyle name="Normalno 2 3 2 2 7 2" xfId="1890"/>
    <cellStyle name="Normalno 2 3 2 2 7 2 2" xfId="6728"/>
    <cellStyle name="Normalno 2 3 2 2 7 2 2 2" xfId="26080"/>
    <cellStyle name="Normalno 2 3 2 2 7 2 2 3" xfId="16404"/>
    <cellStyle name="Normalno 2 3 2 2 7 2 3" xfId="21242"/>
    <cellStyle name="Normalno 2 3 2 2 7 2 4" xfId="11566"/>
    <cellStyle name="Normalno 2 3 2 2 7 3" xfId="3100"/>
    <cellStyle name="Normalno 2 3 2 2 7 3 2" xfId="7938"/>
    <cellStyle name="Normalno 2 3 2 2 7 3 2 2" xfId="27290"/>
    <cellStyle name="Normalno 2 3 2 2 7 3 2 3" xfId="17614"/>
    <cellStyle name="Normalno 2 3 2 2 7 3 3" xfId="22452"/>
    <cellStyle name="Normalno 2 3 2 2 7 3 4" xfId="12776"/>
    <cellStyle name="Normalno 2 3 2 2 7 4" xfId="4309"/>
    <cellStyle name="Normalno 2 3 2 2 7 4 2" xfId="9147"/>
    <cellStyle name="Normalno 2 3 2 2 7 4 2 2" xfId="28499"/>
    <cellStyle name="Normalno 2 3 2 2 7 4 2 3" xfId="18823"/>
    <cellStyle name="Normalno 2 3 2 2 7 4 3" xfId="23661"/>
    <cellStyle name="Normalno 2 3 2 2 7 4 4" xfId="13985"/>
    <cellStyle name="Normalno 2 3 2 2 7 5" xfId="5518"/>
    <cellStyle name="Normalno 2 3 2 2 7 5 2" xfId="24870"/>
    <cellStyle name="Normalno 2 3 2 2 7 5 3" xfId="15194"/>
    <cellStyle name="Normalno 2 3 2 2 7 6" xfId="20032"/>
    <cellStyle name="Normalno 2 3 2 2 7 7" xfId="10356"/>
    <cellStyle name="Normalno 2 3 2 2 8" xfId="1286"/>
    <cellStyle name="Normalno 2 3 2 2 8 2" xfId="6124"/>
    <cellStyle name="Normalno 2 3 2 2 8 2 2" xfId="25476"/>
    <cellStyle name="Normalno 2 3 2 2 8 2 3" xfId="15800"/>
    <cellStyle name="Normalno 2 3 2 2 8 3" xfId="20638"/>
    <cellStyle name="Normalno 2 3 2 2 8 4" xfId="10962"/>
    <cellStyle name="Normalno 2 3 2 2 9" xfId="2496"/>
    <cellStyle name="Normalno 2 3 2 2 9 2" xfId="7334"/>
    <cellStyle name="Normalno 2 3 2 2 9 2 2" xfId="26686"/>
    <cellStyle name="Normalno 2 3 2 2 9 2 3" xfId="17010"/>
    <cellStyle name="Normalno 2 3 2 2 9 3" xfId="21848"/>
    <cellStyle name="Normalno 2 3 2 2 9 4" xfId="12172"/>
    <cellStyle name="Normalno 2 3 2 3" xfId="74"/>
    <cellStyle name="Normalno 2 3 2 3 10" xfId="9781"/>
    <cellStyle name="Normalno 2 3 2 3 2" xfId="187"/>
    <cellStyle name="Normalno 2 3 2 3 2 2" xfId="507"/>
    <cellStyle name="Normalno 2 3 2 3 2 2 2" xfId="1111"/>
    <cellStyle name="Normalno 2 3 2 3 2 2 2 2" xfId="2321"/>
    <cellStyle name="Normalno 2 3 2 3 2 2 2 2 2" xfId="7159"/>
    <cellStyle name="Normalno 2 3 2 3 2 2 2 2 2 2" xfId="26511"/>
    <cellStyle name="Normalno 2 3 2 3 2 2 2 2 2 3" xfId="16835"/>
    <cellStyle name="Normalno 2 3 2 3 2 2 2 2 3" xfId="21673"/>
    <cellStyle name="Normalno 2 3 2 3 2 2 2 2 4" xfId="11997"/>
    <cellStyle name="Normalno 2 3 2 3 2 2 2 3" xfId="3531"/>
    <cellStyle name="Normalno 2 3 2 3 2 2 2 3 2" xfId="8369"/>
    <cellStyle name="Normalno 2 3 2 3 2 2 2 3 2 2" xfId="27721"/>
    <cellStyle name="Normalno 2 3 2 3 2 2 2 3 2 3" xfId="18045"/>
    <cellStyle name="Normalno 2 3 2 3 2 2 2 3 3" xfId="22883"/>
    <cellStyle name="Normalno 2 3 2 3 2 2 2 3 4" xfId="13207"/>
    <cellStyle name="Normalno 2 3 2 3 2 2 2 4" xfId="4740"/>
    <cellStyle name="Normalno 2 3 2 3 2 2 2 4 2" xfId="9578"/>
    <cellStyle name="Normalno 2 3 2 3 2 2 2 4 2 2" xfId="28930"/>
    <cellStyle name="Normalno 2 3 2 3 2 2 2 4 2 3" xfId="19254"/>
    <cellStyle name="Normalno 2 3 2 3 2 2 2 4 3" xfId="24092"/>
    <cellStyle name="Normalno 2 3 2 3 2 2 2 4 4" xfId="14416"/>
    <cellStyle name="Normalno 2 3 2 3 2 2 2 5" xfId="5949"/>
    <cellStyle name="Normalno 2 3 2 3 2 2 2 5 2" xfId="25301"/>
    <cellStyle name="Normalno 2 3 2 3 2 2 2 5 3" xfId="15625"/>
    <cellStyle name="Normalno 2 3 2 3 2 2 2 6" xfId="20463"/>
    <cellStyle name="Normalno 2 3 2 3 2 2 2 7" xfId="10787"/>
    <cellStyle name="Normalno 2 3 2 3 2 2 3" xfId="1717"/>
    <cellStyle name="Normalno 2 3 2 3 2 2 3 2" xfId="6555"/>
    <cellStyle name="Normalno 2 3 2 3 2 2 3 2 2" xfId="25907"/>
    <cellStyle name="Normalno 2 3 2 3 2 2 3 2 3" xfId="16231"/>
    <cellStyle name="Normalno 2 3 2 3 2 2 3 3" xfId="21069"/>
    <cellStyle name="Normalno 2 3 2 3 2 2 3 4" xfId="11393"/>
    <cellStyle name="Normalno 2 3 2 3 2 2 4" xfId="2927"/>
    <cellStyle name="Normalno 2 3 2 3 2 2 4 2" xfId="7765"/>
    <cellStyle name="Normalno 2 3 2 3 2 2 4 2 2" xfId="27117"/>
    <cellStyle name="Normalno 2 3 2 3 2 2 4 2 3" xfId="17441"/>
    <cellStyle name="Normalno 2 3 2 3 2 2 4 3" xfId="22279"/>
    <cellStyle name="Normalno 2 3 2 3 2 2 4 4" xfId="12603"/>
    <cellStyle name="Normalno 2 3 2 3 2 2 5" xfId="4136"/>
    <cellStyle name="Normalno 2 3 2 3 2 2 5 2" xfId="8974"/>
    <cellStyle name="Normalno 2 3 2 3 2 2 5 2 2" xfId="28326"/>
    <cellStyle name="Normalno 2 3 2 3 2 2 5 2 3" xfId="18650"/>
    <cellStyle name="Normalno 2 3 2 3 2 2 5 3" xfId="23488"/>
    <cellStyle name="Normalno 2 3 2 3 2 2 5 4" xfId="13812"/>
    <cellStyle name="Normalno 2 3 2 3 2 2 6" xfId="5345"/>
    <cellStyle name="Normalno 2 3 2 3 2 2 6 2" xfId="24697"/>
    <cellStyle name="Normalno 2 3 2 3 2 2 6 3" xfId="15021"/>
    <cellStyle name="Normalno 2 3 2 3 2 2 7" xfId="19859"/>
    <cellStyle name="Normalno 2 3 2 3 2 2 8" xfId="10183"/>
    <cellStyle name="Normalno 2 3 2 3 2 3" xfId="809"/>
    <cellStyle name="Normalno 2 3 2 3 2 3 2" xfId="2019"/>
    <cellStyle name="Normalno 2 3 2 3 2 3 2 2" xfId="6857"/>
    <cellStyle name="Normalno 2 3 2 3 2 3 2 2 2" xfId="26209"/>
    <cellStyle name="Normalno 2 3 2 3 2 3 2 2 3" xfId="16533"/>
    <cellStyle name="Normalno 2 3 2 3 2 3 2 3" xfId="21371"/>
    <cellStyle name="Normalno 2 3 2 3 2 3 2 4" xfId="11695"/>
    <cellStyle name="Normalno 2 3 2 3 2 3 3" xfId="3229"/>
    <cellStyle name="Normalno 2 3 2 3 2 3 3 2" xfId="8067"/>
    <cellStyle name="Normalno 2 3 2 3 2 3 3 2 2" xfId="27419"/>
    <cellStyle name="Normalno 2 3 2 3 2 3 3 2 3" xfId="17743"/>
    <cellStyle name="Normalno 2 3 2 3 2 3 3 3" xfId="22581"/>
    <cellStyle name="Normalno 2 3 2 3 2 3 3 4" xfId="12905"/>
    <cellStyle name="Normalno 2 3 2 3 2 3 4" xfId="4438"/>
    <cellStyle name="Normalno 2 3 2 3 2 3 4 2" xfId="9276"/>
    <cellStyle name="Normalno 2 3 2 3 2 3 4 2 2" xfId="28628"/>
    <cellStyle name="Normalno 2 3 2 3 2 3 4 2 3" xfId="18952"/>
    <cellStyle name="Normalno 2 3 2 3 2 3 4 3" xfId="23790"/>
    <cellStyle name="Normalno 2 3 2 3 2 3 4 4" xfId="14114"/>
    <cellStyle name="Normalno 2 3 2 3 2 3 5" xfId="5647"/>
    <cellStyle name="Normalno 2 3 2 3 2 3 5 2" xfId="24999"/>
    <cellStyle name="Normalno 2 3 2 3 2 3 5 3" xfId="15323"/>
    <cellStyle name="Normalno 2 3 2 3 2 3 6" xfId="20161"/>
    <cellStyle name="Normalno 2 3 2 3 2 3 7" xfId="10485"/>
    <cellStyle name="Normalno 2 3 2 3 2 4" xfId="1415"/>
    <cellStyle name="Normalno 2 3 2 3 2 4 2" xfId="6253"/>
    <cellStyle name="Normalno 2 3 2 3 2 4 2 2" xfId="25605"/>
    <cellStyle name="Normalno 2 3 2 3 2 4 2 3" xfId="15929"/>
    <cellStyle name="Normalno 2 3 2 3 2 4 3" xfId="20767"/>
    <cellStyle name="Normalno 2 3 2 3 2 4 4" xfId="11091"/>
    <cellStyle name="Normalno 2 3 2 3 2 5" xfId="2625"/>
    <cellStyle name="Normalno 2 3 2 3 2 5 2" xfId="7463"/>
    <cellStyle name="Normalno 2 3 2 3 2 5 2 2" xfId="26815"/>
    <cellStyle name="Normalno 2 3 2 3 2 5 2 3" xfId="17139"/>
    <cellStyle name="Normalno 2 3 2 3 2 5 3" xfId="21977"/>
    <cellStyle name="Normalno 2 3 2 3 2 5 4" xfId="12301"/>
    <cellStyle name="Normalno 2 3 2 3 2 6" xfId="3835"/>
    <cellStyle name="Normalno 2 3 2 3 2 6 2" xfId="8673"/>
    <cellStyle name="Normalno 2 3 2 3 2 6 2 2" xfId="28025"/>
    <cellStyle name="Normalno 2 3 2 3 2 6 2 3" xfId="18349"/>
    <cellStyle name="Normalno 2 3 2 3 2 6 3" xfId="23187"/>
    <cellStyle name="Normalno 2 3 2 3 2 6 4" xfId="13511"/>
    <cellStyle name="Normalno 2 3 2 3 2 7" xfId="5043"/>
    <cellStyle name="Normalno 2 3 2 3 2 7 2" xfId="24395"/>
    <cellStyle name="Normalno 2 3 2 3 2 7 3" xfId="14719"/>
    <cellStyle name="Normalno 2 3 2 3 2 8" xfId="19557"/>
    <cellStyle name="Normalno 2 3 2 3 2 9" xfId="9881"/>
    <cellStyle name="Normalno 2 3 2 3 3" xfId="407"/>
    <cellStyle name="Normalno 2 3 2 3 3 2" xfId="1011"/>
    <cellStyle name="Normalno 2 3 2 3 3 2 2" xfId="2221"/>
    <cellStyle name="Normalno 2 3 2 3 3 2 2 2" xfId="7059"/>
    <cellStyle name="Normalno 2 3 2 3 3 2 2 2 2" xfId="26411"/>
    <cellStyle name="Normalno 2 3 2 3 3 2 2 2 3" xfId="16735"/>
    <cellStyle name="Normalno 2 3 2 3 3 2 2 3" xfId="21573"/>
    <cellStyle name="Normalno 2 3 2 3 3 2 2 4" xfId="11897"/>
    <cellStyle name="Normalno 2 3 2 3 3 2 3" xfId="3431"/>
    <cellStyle name="Normalno 2 3 2 3 3 2 3 2" xfId="8269"/>
    <cellStyle name="Normalno 2 3 2 3 3 2 3 2 2" xfId="27621"/>
    <cellStyle name="Normalno 2 3 2 3 3 2 3 2 3" xfId="17945"/>
    <cellStyle name="Normalno 2 3 2 3 3 2 3 3" xfId="22783"/>
    <cellStyle name="Normalno 2 3 2 3 3 2 3 4" xfId="13107"/>
    <cellStyle name="Normalno 2 3 2 3 3 2 4" xfId="4640"/>
    <cellStyle name="Normalno 2 3 2 3 3 2 4 2" xfId="9478"/>
    <cellStyle name="Normalno 2 3 2 3 3 2 4 2 2" xfId="28830"/>
    <cellStyle name="Normalno 2 3 2 3 3 2 4 2 3" xfId="19154"/>
    <cellStyle name="Normalno 2 3 2 3 3 2 4 3" xfId="23992"/>
    <cellStyle name="Normalno 2 3 2 3 3 2 4 4" xfId="14316"/>
    <cellStyle name="Normalno 2 3 2 3 3 2 5" xfId="5849"/>
    <cellStyle name="Normalno 2 3 2 3 3 2 5 2" xfId="25201"/>
    <cellStyle name="Normalno 2 3 2 3 3 2 5 3" xfId="15525"/>
    <cellStyle name="Normalno 2 3 2 3 3 2 6" xfId="20363"/>
    <cellStyle name="Normalno 2 3 2 3 3 2 7" xfId="10687"/>
    <cellStyle name="Normalno 2 3 2 3 3 3" xfId="1617"/>
    <cellStyle name="Normalno 2 3 2 3 3 3 2" xfId="6455"/>
    <cellStyle name="Normalno 2 3 2 3 3 3 2 2" xfId="25807"/>
    <cellStyle name="Normalno 2 3 2 3 3 3 2 3" xfId="16131"/>
    <cellStyle name="Normalno 2 3 2 3 3 3 3" xfId="20969"/>
    <cellStyle name="Normalno 2 3 2 3 3 3 4" xfId="11293"/>
    <cellStyle name="Normalno 2 3 2 3 3 4" xfId="2827"/>
    <cellStyle name="Normalno 2 3 2 3 3 4 2" xfId="7665"/>
    <cellStyle name="Normalno 2 3 2 3 3 4 2 2" xfId="27017"/>
    <cellStyle name="Normalno 2 3 2 3 3 4 2 3" xfId="17341"/>
    <cellStyle name="Normalno 2 3 2 3 3 4 3" xfId="22179"/>
    <cellStyle name="Normalno 2 3 2 3 3 4 4" xfId="12503"/>
    <cellStyle name="Normalno 2 3 2 3 3 5" xfId="4036"/>
    <cellStyle name="Normalno 2 3 2 3 3 5 2" xfId="8874"/>
    <cellStyle name="Normalno 2 3 2 3 3 5 2 2" xfId="28226"/>
    <cellStyle name="Normalno 2 3 2 3 3 5 2 3" xfId="18550"/>
    <cellStyle name="Normalno 2 3 2 3 3 5 3" xfId="23388"/>
    <cellStyle name="Normalno 2 3 2 3 3 5 4" xfId="13712"/>
    <cellStyle name="Normalno 2 3 2 3 3 6" xfId="5245"/>
    <cellStyle name="Normalno 2 3 2 3 3 6 2" xfId="24597"/>
    <cellStyle name="Normalno 2 3 2 3 3 6 3" xfId="14921"/>
    <cellStyle name="Normalno 2 3 2 3 3 7" xfId="19759"/>
    <cellStyle name="Normalno 2 3 2 3 3 8" xfId="10083"/>
    <cellStyle name="Normalno 2 3 2 3 4" xfId="709"/>
    <cellStyle name="Normalno 2 3 2 3 4 2" xfId="1919"/>
    <cellStyle name="Normalno 2 3 2 3 4 2 2" xfId="6757"/>
    <cellStyle name="Normalno 2 3 2 3 4 2 2 2" xfId="26109"/>
    <cellStyle name="Normalno 2 3 2 3 4 2 2 3" xfId="16433"/>
    <cellStyle name="Normalno 2 3 2 3 4 2 3" xfId="21271"/>
    <cellStyle name="Normalno 2 3 2 3 4 2 4" xfId="11595"/>
    <cellStyle name="Normalno 2 3 2 3 4 3" xfId="3129"/>
    <cellStyle name="Normalno 2 3 2 3 4 3 2" xfId="7967"/>
    <cellStyle name="Normalno 2 3 2 3 4 3 2 2" xfId="27319"/>
    <cellStyle name="Normalno 2 3 2 3 4 3 2 3" xfId="17643"/>
    <cellStyle name="Normalno 2 3 2 3 4 3 3" xfId="22481"/>
    <cellStyle name="Normalno 2 3 2 3 4 3 4" xfId="12805"/>
    <cellStyle name="Normalno 2 3 2 3 4 4" xfId="4338"/>
    <cellStyle name="Normalno 2 3 2 3 4 4 2" xfId="9176"/>
    <cellStyle name="Normalno 2 3 2 3 4 4 2 2" xfId="28528"/>
    <cellStyle name="Normalno 2 3 2 3 4 4 2 3" xfId="18852"/>
    <cellStyle name="Normalno 2 3 2 3 4 4 3" xfId="23690"/>
    <cellStyle name="Normalno 2 3 2 3 4 4 4" xfId="14014"/>
    <cellStyle name="Normalno 2 3 2 3 4 5" xfId="5547"/>
    <cellStyle name="Normalno 2 3 2 3 4 5 2" xfId="24899"/>
    <cellStyle name="Normalno 2 3 2 3 4 5 3" xfId="15223"/>
    <cellStyle name="Normalno 2 3 2 3 4 6" xfId="20061"/>
    <cellStyle name="Normalno 2 3 2 3 4 7" xfId="10385"/>
    <cellStyle name="Normalno 2 3 2 3 5" xfId="1315"/>
    <cellStyle name="Normalno 2 3 2 3 5 2" xfId="6153"/>
    <cellStyle name="Normalno 2 3 2 3 5 2 2" xfId="25505"/>
    <cellStyle name="Normalno 2 3 2 3 5 2 3" xfId="15829"/>
    <cellStyle name="Normalno 2 3 2 3 5 3" xfId="20667"/>
    <cellStyle name="Normalno 2 3 2 3 5 4" xfId="10991"/>
    <cellStyle name="Normalno 2 3 2 3 6" xfId="2525"/>
    <cellStyle name="Normalno 2 3 2 3 6 2" xfId="7363"/>
    <cellStyle name="Normalno 2 3 2 3 6 2 2" xfId="26715"/>
    <cellStyle name="Normalno 2 3 2 3 6 2 3" xfId="17039"/>
    <cellStyle name="Normalno 2 3 2 3 6 3" xfId="21877"/>
    <cellStyle name="Normalno 2 3 2 3 6 4" xfId="12201"/>
    <cellStyle name="Normalno 2 3 2 3 7" xfId="3735"/>
    <cellStyle name="Normalno 2 3 2 3 7 2" xfId="8573"/>
    <cellStyle name="Normalno 2 3 2 3 7 2 2" xfId="27925"/>
    <cellStyle name="Normalno 2 3 2 3 7 2 3" xfId="18249"/>
    <cellStyle name="Normalno 2 3 2 3 7 3" xfId="23087"/>
    <cellStyle name="Normalno 2 3 2 3 7 4" xfId="13411"/>
    <cellStyle name="Normalno 2 3 2 3 8" xfId="4943"/>
    <cellStyle name="Normalno 2 3 2 3 8 2" xfId="24295"/>
    <cellStyle name="Normalno 2 3 2 3 8 3" xfId="14619"/>
    <cellStyle name="Normalno 2 3 2 3 9" xfId="19457"/>
    <cellStyle name="Normalno 2 3 2 4" xfId="136"/>
    <cellStyle name="Normalno 2 3 2 4 2" xfId="457"/>
    <cellStyle name="Normalno 2 3 2 4 2 2" xfId="1061"/>
    <cellStyle name="Normalno 2 3 2 4 2 2 2" xfId="2271"/>
    <cellStyle name="Normalno 2 3 2 4 2 2 2 2" xfId="7109"/>
    <cellStyle name="Normalno 2 3 2 4 2 2 2 2 2" xfId="26461"/>
    <cellStyle name="Normalno 2 3 2 4 2 2 2 2 3" xfId="16785"/>
    <cellStyle name="Normalno 2 3 2 4 2 2 2 3" xfId="21623"/>
    <cellStyle name="Normalno 2 3 2 4 2 2 2 4" xfId="11947"/>
    <cellStyle name="Normalno 2 3 2 4 2 2 3" xfId="3481"/>
    <cellStyle name="Normalno 2 3 2 4 2 2 3 2" xfId="8319"/>
    <cellStyle name="Normalno 2 3 2 4 2 2 3 2 2" xfId="27671"/>
    <cellStyle name="Normalno 2 3 2 4 2 2 3 2 3" xfId="17995"/>
    <cellStyle name="Normalno 2 3 2 4 2 2 3 3" xfId="22833"/>
    <cellStyle name="Normalno 2 3 2 4 2 2 3 4" xfId="13157"/>
    <cellStyle name="Normalno 2 3 2 4 2 2 4" xfId="4690"/>
    <cellStyle name="Normalno 2 3 2 4 2 2 4 2" xfId="9528"/>
    <cellStyle name="Normalno 2 3 2 4 2 2 4 2 2" xfId="28880"/>
    <cellStyle name="Normalno 2 3 2 4 2 2 4 2 3" xfId="19204"/>
    <cellStyle name="Normalno 2 3 2 4 2 2 4 3" xfId="24042"/>
    <cellStyle name="Normalno 2 3 2 4 2 2 4 4" xfId="14366"/>
    <cellStyle name="Normalno 2 3 2 4 2 2 5" xfId="5899"/>
    <cellStyle name="Normalno 2 3 2 4 2 2 5 2" xfId="25251"/>
    <cellStyle name="Normalno 2 3 2 4 2 2 5 3" xfId="15575"/>
    <cellStyle name="Normalno 2 3 2 4 2 2 6" xfId="20413"/>
    <cellStyle name="Normalno 2 3 2 4 2 2 7" xfId="10737"/>
    <cellStyle name="Normalno 2 3 2 4 2 3" xfId="1667"/>
    <cellStyle name="Normalno 2 3 2 4 2 3 2" xfId="6505"/>
    <cellStyle name="Normalno 2 3 2 4 2 3 2 2" xfId="25857"/>
    <cellStyle name="Normalno 2 3 2 4 2 3 2 3" xfId="16181"/>
    <cellStyle name="Normalno 2 3 2 4 2 3 3" xfId="21019"/>
    <cellStyle name="Normalno 2 3 2 4 2 3 4" xfId="11343"/>
    <cellStyle name="Normalno 2 3 2 4 2 4" xfId="2877"/>
    <cellStyle name="Normalno 2 3 2 4 2 4 2" xfId="7715"/>
    <cellStyle name="Normalno 2 3 2 4 2 4 2 2" xfId="27067"/>
    <cellStyle name="Normalno 2 3 2 4 2 4 2 3" xfId="17391"/>
    <cellStyle name="Normalno 2 3 2 4 2 4 3" xfId="22229"/>
    <cellStyle name="Normalno 2 3 2 4 2 4 4" xfId="12553"/>
    <cellStyle name="Normalno 2 3 2 4 2 5" xfId="4086"/>
    <cellStyle name="Normalno 2 3 2 4 2 5 2" xfId="8924"/>
    <cellStyle name="Normalno 2 3 2 4 2 5 2 2" xfId="28276"/>
    <cellStyle name="Normalno 2 3 2 4 2 5 2 3" xfId="18600"/>
    <cellStyle name="Normalno 2 3 2 4 2 5 3" xfId="23438"/>
    <cellStyle name="Normalno 2 3 2 4 2 5 4" xfId="13762"/>
    <cellStyle name="Normalno 2 3 2 4 2 6" xfId="5295"/>
    <cellStyle name="Normalno 2 3 2 4 2 6 2" xfId="24647"/>
    <cellStyle name="Normalno 2 3 2 4 2 6 3" xfId="14971"/>
    <cellStyle name="Normalno 2 3 2 4 2 7" xfId="19809"/>
    <cellStyle name="Normalno 2 3 2 4 2 8" xfId="10133"/>
    <cellStyle name="Normalno 2 3 2 4 3" xfId="759"/>
    <cellStyle name="Normalno 2 3 2 4 3 2" xfId="1969"/>
    <cellStyle name="Normalno 2 3 2 4 3 2 2" xfId="6807"/>
    <cellStyle name="Normalno 2 3 2 4 3 2 2 2" xfId="26159"/>
    <cellStyle name="Normalno 2 3 2 4 3 2 2 3" xfId="16483"/>
    <cellStyle name="Normalno 2 3 2 4 3 2 3" xfId="21321"/>
    <cellStyle name="Normalno 2 3 2 4 3 2 4" xfId="11645"/>
    <cellStyle name="Normalno 2 3 2 4 3 3" xfId="3179"/>
    <cellStyle name="Normalno 2 3 2 4 3 3 2" xfId="8017"/>
    <cellStyle name="Normalno 2 3 2 4 3 3 2 2" xfId="27369"/>
    <cellStyle name="Normalno 2 3 2 4 3 3 2 3" xfId="17693"/>
    <cellStyle name="Normalno 2 3 2 4 3 3 3" xfId="22531"/>
    <cellStyle name="Normalno 2 3 2 4 3 3 4" xfId="12855"/>
    <cellStyle name="Normalno 2 3 2 4 3 4" xfId="4388"/>
    <cellStyle name="Normalno 2 3 2 4 3 4 2" xfId="9226"/>
    <cellStyle name="Normalno 2 3 2 4 3 4 2 2" xfId="28578"/>
    <cellStyle name="Normalno 2 3 2 4 3 4 2 3" xfId="18902"/>
    <cellStyle name="Normalno 2 3 2 4 3 4 3" xfId="23740"/>
    <cellStyle name="Normalno 2 3 2 4 3 4 4" xfId="14064"/>
    <cellStyle name="Normalno 2 3 2 4 3 5" xfId="5597"/>
    <cellStyle name="Normalno 2 3 2 4 3 5 2" xfId="24949"/>
    <cellStyle name="Normalno 2 3 2 4 3 5 3" xfId="15273"/>
    <cellStyle name="Normalno 2 3 2 4 3 6" xfId="20111"/>
    <cellStyle name="Normalno 2 3 2 4 3 7" xfId="10435"/>
    <cellStyle name="Normalno 2 3 2 4 4" xfId="1365"/>
    <cellStyle name="Normalno 2 3 2 4 4 2" xfId="6203"/>
    <cellStyle name="Normalno 2 3 2 4 4 2 2" xfId="25555"/>
    <cellStyle name="Normalno 2 3 2 4 4 2 3" xfId="15879"/>
    <cellStyle name="Normalno 2 3 2 4 4 3" xfId="20717"/>
    <cellStyle name="Normalno 2 3 2 4 4 4" xfId="11041"/>
    <cellStyle name="Normalno 2 3 2 4 5" xfId="2575"/>
    <cellStyle name="Normalno 2 3 2 4 5 2" xfId="7413"/>
    <cellStyle name="Normalno 2 3 2 4 5 2 2" xfId="26765"/>
    <cellStyle name="Normalno 2 3 2 4 5 2 3" xfId="17089"/>
    <cellStyle name="Normalno 2 3 2 4 5 3" xfId="21927"/>
    <cellStyle name="Normalno 2 3 2 4 5 4" xfId="12251"/>
    <cellStyle name="Normalno 2 3 2 4 6" xfId="3785"/>
    <cellStyle name="Normalno 2 3 2 4 6 2" xfId="8623"/>
    <cellStyle name="Normalno 2 3 2 4 6 2 2" xfId="27975"/>
    <cellStyle name="Normalno 2 3 2 4 6 2 3" xfId="18299"/>
    <cellStyle name="Normalno 2 3 2 4 6 3" xfId="23137"/>
    <cellStyle name="Normalno 2 3 2 4 6 4" xfId="13461"/>
    <cellStyle name="Normalno 2 3 2 4 7" xfId="4993"/>
    <cellStyle name="Normalno 2 3 2 4 7 2" xfId="24345"/>
    <cellStyle name="Normalno 2 3 2 4 7 3" xfId="14669"/>
    <cellStyle name="Normalno 2 3 2 4 8" xfId="19507"/>
    <cellStyle name="Normalno 2 3 2 4 9" xfId="9831"/>
    <cellStyle name="Normalno 2 3 2 5" xfId="253"/>
    <cellStyle name="Normalno 2 3 2 5 2" xfId="557"/>
    <cellStyle name="Normalno 2 3 2 5 2 2" xfId="1161"/>
    <cellStyle name="Normalno 2 3 2 5 2 2 2" xfId="2371"/>
    <cellStyle name="Normalno 2 3 2 5 2 2 2 2" xfId="7209"/>
    <cellStyle name="Normalno 2 3 2 5 2 2 2 2 2" xfId="26561"/>
    <cellStyle name="Normalno 2 3 2 5 2 2 2 2 3" xfId="16885"/>
    <cellStyle name="Normalno 2 3 2 5 2 2 2 3" xfId="21723"/>
    <cellStyle name="Normalno 2 3 2 5 2 2 2 4" xfId="12047"/>
    <cellStyle name="Normalno 2 3 2 5 2 2 3" xfId="3581"/>
    <cellStyle name="Normalno 2 3 2 5 2 2 3 2" xfId="8419"/>
    <cellStyle name="Normalno 2 3 2 5 2 2 3 2 2" xfId="27771"/>
    <cellStyle name="Normalno 2 3 2 5 2 2 3 2 3" xfId="18095"/>
    <cellStyle name="Normalno 2 3 2 5 2 2 3 3" xfId="22933"/>
    <cellStyle name="Normalno 2 3 2 5 2 2 3 4" xfId="13257"/>
    <cellStyle name="Normalno 2 3 2 5 2 2 4" xfId="4790"/>
    <cellStyle name="Normalno 2 3 2 5 2 2 4 2" xfId="9628"/>
    <cellStyle name="Normalno 2 3 2 5 2 2 4 2 2" xfId="28980"/>
    <cellStyle name="Normalno 2 3 2 5 2 2 4 2 3" xfId="19304"/>
    <cellStyle name="Normalno 2 3 2 5 2 2 4 3" xfId="24142"/>
    <cellStyle name="Normalno 2 3 2 5 2 2 4 4" xfId="14466"/>
    <cellStyle name="Normalno 2 3 2 5 2 2 5" xfId="5999"/>
    <cellStyle name="Normalno 2 3 2 5 2 2 5 2" xfId="25351"/>
    <cellStyle name="Normalno 2 3 2 5 2 2 5 3" xfId="15675"/>
    <cellStyle name="Normalno 2 3 2 5 2 2 6" xfId="20513"/>
    <cellStyle name="Normalno 2 3 2 5 2 2 7" xfId="10837"/>
    <cellStyle name="Normalno 2 3 2 5 2 3" xfId="1767"/>
    <cellStyle name="Normalno 2 3 2 5 2 3 2" xfId="6605"/>
    <cellStyle name="Normalno 2 3 2 5 2 3 2 2" xfId="25957"/>
    <cellStyle name="Normalno 2 3 2 5 2 3 2 3" xfId="16281"/>
    <cellStyle name="Normalno 2 3 2 5 2 3 3" xfId="21119"/>
    <cellStyle name="Normalno 2 3 2 5 2 3 4" xfId="11443"/>
    <cellStyle name="Normalno 2 3 2 5 2 4" xfId="2977"/>
    <cellStyle name="Normalno 2 3 2 5 2 4 2" xfId="7815"/>
    <cellStyle name="Normalno 2 3 2 5 2 4 2 2" xfId="27167"/>
    <cellStyle name="Normalno 2 3 2 5 2 4 2 3" xfId="17491"/>
    <cellStyle name="Normalno 2 3 2 5 2 4 3" xfId="22329"/>
    <cellStyle name="Normalno 2 3 2 5 2 4 4" xfId="12653"/>
    <cellStyle name="Normalno 2 3 2 5 2 5" xfId="4186"/>
    <cellStyle name="Normalno 2 3 2 5 2 5 2" xfId="9024"/>
    <cellStyle name="Normalno 2 3 2 5 2 5 2 2" xfId="28376"/>
    <cellStyle name="Normalno 2 3 2 5 2 5 2 3" xfId="18700"/>
    <cellStyle name="Normalno 2 3 2 5 2 5 3" xfId="23538"/>
    <cellStyle name="Normalno 2 3 2 5 2 5 4" xfId="13862"/>
    <cellStyle name="Normalno 2 3 2 5 2 6" xfId="5395"/>
    <cellStyle name="Normalno 2 3 2 5 2 6 2" xfId="24747"/>
    <cellStyle name="Normalno 2 3 2 5 2 6 3" xfId="15071"/>
    <cellStyle name="Normalno 2 3 2 5 2 7" xfId="19909"/>
    <cellStyle name="Normalno 2 3 2 5 2 8" xfId="10233"/>
    <cellStyle name="Normalno 2 3 2 5 3" xfId="859"/>
    <cellStyle name="Normalno 2 3 2 5 3 2" xfId="2069"/>
    <cellStyle name="Normalno 2 3 2 5 3 2 2" xfId="6907"/>
    <cellStyle name="Normalno 2 3 2 5 3 2 2 2" xfId="26259"/>
    <cellStyle name="Normalno 2 3 2 5 3 2 2 3" xfId="16583"/>
    <cellStyle name="Normalno 2 3 2 5 3 2 3" xfId="21421"/>
    <cellStyle name="Normalno 2 3 2 5 3 2 4" xfId="11745"/>
    <cellStyle name="Normalno 2 3 2 5 3 3" xfId="3279"/>
    <cellStyle name="Normalno 2 3 2 5 3 3 2" xfId="8117"/>
    <cellStyle name="Normalno 2 3 2 5 3 3 2 2" xfId="27469"/>
    <cellStyle name="Normalno 2 3 2 5 3 3 2 3" xfId="17793"/>
    <cellStyle name="Normalno 2 3 2 5 3 3 3" xfId="22631"/>
    <cellStyle name="Normalno 2 3 2 5 3 3 4" xfId="12955"/>
    <cellStyle name="Normalno 2 3 2 5 3 4" xfId="4488"/>
    <cellStyle name="Normalno 2 3 2 5 3 4 2" xfId="9326"/>
    <cellStyle name="Normalno 2 3 2 5 3 4 2 2" xfId="28678"/>
    <cellStyle name="Normalno 2 3 2 5 3 4 2 3" xfId="19002"/>
    <cellStyle name="Normalno 2 3 2 5 3 4 3" xfId="23840"/>
    <cellStyle name="Normalno 2 3 2 5 3 4 4" xfId="14164"/>
    <cellStyle name="Normalno 2 3 2 5 3 5" xfId="5697"/>
    <cellStyle name="Normalno 2 3 2 5 3 5 2" xfId="25049"/>
    <cellStyle name="Normalno 2 3 2 5 3 5 3" xfId="15373"/>
    <cellStyle name="Normalno 2 3 2 5 3 6" xfId="20211"/>
    <cellStyle name="Normalno 2 3 2 5 3 7" xfId="10535"/>
    <cellStyle name="Normalno 2 3 2 5 4" xfId="1465"/>
    <cellStyle name="Normalno 2 3 2 5 4 2" xfId="6303"/>
    <cellStyle name="Normalno 2 3 2 5 4 2 2" xfId="25655"/>
    <cellStyle name="Normalno 2 3 2 5 4 2 3" xfId="15979"/>
    <cellStyle name="Normalno 2 3 2 5 4 3" xfId="20817"/>
    <cellStyle name="Normalno 2 3 2 5 4 4" xfId="11141"/>
    <cellStyle name="Normalno 2 3 2 5 5" xfId="2675"/>
    <cellStyle name="Normalno 2 3 2 5 5 2" xfId="7513"/>
    <cellStyle name="Normalno 2 3 2 5 5 2 2" xfId="26865"/>
    <cellStyle name="Normalno 2 3 2 5 5 2 3" xfId="17189"/>
    <cellStyle name="Normalno 2 3 2 5 5 3" xfId="22027"/>
    <cellStyle name="Normalno 2 3 2 5 5 4" xfId="12351"/>
    <cellStyle name="Normalno 2 3 2 5 6" xfId="3885"/>
    <cellStyle name="Normalno 2 3 2 5 6 2" xfId="8723"/>
    <cellStyle name="Normalno 2 3 2 5 6 2 2" xfId="28075"/>
    <cellStyle name="Normalno 2 3 2 5 6 2 3" xfId="18399"/>
    <cellStyle name="Normalno 2 3 2 5 6 3" xfId="23237"/>
    <cellStyle name="Normalno 2 3 2 5 6 4" xfId="13561"/>
    <cellStyle name="Normalno 2 3 2 5 7" xfId="5093"/>
    <cellStyle name="Normalno 2 3 2 5 7 2" xfId="24445"/>
    <cellStyle name="Normalno 2 3 2 5 7 3" xfId="14769"/>
    <cellStyle name="Normalno 2 3 2 5 8" xfId="19607"/>
    <cellStyle name="Normalno 2 3 2 5 9" xfId="9931"/>
    <cellStyle name="Normalno 2 3 2 6" xfId="306"/>
    <cellStyle name="Normalno 2 3 2 6 2" xfId="609"/>
    <cellStyle name="Normalno 2 3 2 6 2 2" xfId="1213"/>
    <cellStyle name="Normalno 2 3 2 6 2 2 2" xfId="2423"/>
    <cellStyle name="Normalno 2 3 2 6 2 2 2 2" xfId="7261"/>
    <cellStyle name="Normalno 2 3 2 6 2 2 2 2 2" xfId="26613"/>
    <cellStyle name="Normalno 2 3 2 6 2 2 2 2 3" xfId="16937"/>
    <cellStyle name="Normalno 2 3 2 6 2 2 2 3" xfId="21775"/>
    <cellStyle name="Normalno 2 3 2 6 2 2 2 4" xfId="12099"/>
    <cellStyle name="Normalno 2 3 2 6 2 2 3" xfId="3633"/>
    <cellStyle name="Normalno 2 3 2 6 2 2 3 2" xfId="8471"/>
    <cellStyle name="Normalno 2 3 2 6 2 2 3 2 2" xfId="27823"/>
    <cellStyle name="Normalno 2 3 2 6 2 2 3 2 3" xfId="18147"/>
    <cellStyle name="Normalno 2 3 2 6 2 2 3 3" xfId="22985"/>
    <cellStyle name="Normalno 2 3 2 6 2 2 3 4" xfId="13309"/>
    <cellStyle name="Normalno 2 3 2 6 2 2 4" xfId="4842"/>
    <cellStyle name="Normalno 2 3 2 6 2 2 4 2" xfId="9680"/>
    <cellStyle name="Normalno 2 3 2 6 2 2 4 2 2" xfId="29032"/>
    <cellStyle name="Normalno 2 3 2 6 2 2 4 2 3" xfId="19356"/>
    <cellStyle name="Normalno 2 3 2 6 2 2 4 3" xfId="24194"/>
    <cellStyle name="Normalno 2 3 2 6 2 2 4 4" xfId="14518"/>
    <cellStyle name="Normalno 2 3 2 6 2 2 5" xfId="6051"/>
    <cellStyle name="Normalno 2 3 2 6 2 2 5 2" xfId="25403"/>
    <cellStyle name="Normalno 2 3 2 6 2 2 5 3" xfId="15727"/>
    <cellStyle name="Normalno 2 3 2 6 2 2 6" xfId="20565"/>
    <cellStyle name="Normalno 2 3 2 6 2 2 7" xfId="10889"/>
    <cellStyle name="Normalno 2 3 2 6 2 3" xfId="1819"/>
    <cellStyle name="Normalno 2 3 2 6 2 3 2" xfId="6657"/>
    <cellStyle name="Normalno 2 3 2 6 2 3 2 2" xfId="26009"/>
    <cellStyle name="Normalno 2 3 2 6 2 3 2 3" xfId="16333"/>
    <cellStyle name="Normalno 2 3 2 6 2 3 3" xfId="21171"/>
    <cellStyle name="Normalno 2 3 2 6 2 3 4" xfId="11495"/>
    <cellStyle name="Normalno 2 3 2 6 2 4" xfId="3029"/>
    <cellStyle name="Normalno 2 3 2 6 2 4 2" xfId="7867"/>
    <cellStyle name="Normalno 2 3 2 6 2 4 2 2" xfId="27219"/>
    <cellStyle name="Normalno 2 3 2 6 2 4 2 3" xfId="17543"/>
    <cellStyle name="Normalno 2 3 2 6 2 4 3" xfId="22381"/>
    <cellStyle name="Normalno 2 3 2 6 2 4 4" xfId="12705"/>
    <cellStyle name="Normalno 2 3 2 6 2 5" xfId="4238"/>
    <cellStyle name="Normalno 2 3 2 6 2 5 2" xfId="9076"/>
    <cellStyle name="Normalno 2 3 2 6 2 5 2 2" xfId="28428"/>
    <cellStyle name="Normalno 2 3 2 6 2 5 2 3" xfId="18752"/>
    <cellStyle name="Normalno 2 3 2 6 2 5 3" xfId="23590"/>
    <cellStyle name="Normalno 2 3 2 6 2 5 4" xfId="13914"/>
    <cellStyle name="Normalno 2 3 2 6 2 6" xfId="5447"/>
    <cellStyle name="Normalno 2 3 2 6 2 6 2" xfId="24799"/>
    <cellStyle name="Normalno 2 3 2 6 2 6 3" xfId="15123"/>
    <cellStyle name="Normalno 2 3 2 6 2 7" xfId="19961"/>
    <cellStyle name="Normalno 2 3 2 6 2 8" xfId="10285"/>
    <cellStyle name="Normalno 2 3 2 6 3" xfId="911"/>
    <cellStyle name="Normalno 2 3 2 6 3 2" xfId="2121"/>
    <cellStyle name="Normalno 2 3 2 6 3 2 2" xfId="6959"/>
    <cellStyle name="Normalno 2 3 2 6 3 2 2 2" xfId="26311"/>
    <cellStyle name="Normalno 2 3 2 6 3 2 2 3" xfId="16635"/>
    <cellStyle name="Normalno 2 3 2 6 3 2 3" xfId="21473"/>
    <cellStyle name="Normalno 2 3 2 6 3 2 4" xfId="11797"/>
    <cellStyle name="Normalno 2 3 2 6 3 3" xfId="3331"/>
    <cellStyle name="Normalno 2 3 2 6 3 3 2" xfId="8169"/>
    <cellStyle name="Normalno 2 3 2 6 3 3 2 2" xfId="27521"/>
    <cellStyle name="Normalno 2 3 2 6 3 3 2 3" xfId="17845"/>
    <cellStyle name="Normalno 2 3 2 6 3 3 3" xfId="22683"/>
    <cellStyle name="Normalno 2 3 2 6 3 3 4" xfId="13007"/>
    <cellStyle name="Normalno 2 3 2 6 3 4" xfId="4540"/>
    <cellStyle name="Normalno 2 3 2 6 3 4 2" xfId="9378"/>
    <cellStyle name="Normalno 2 3 2 6 3 4 2 2" xfId="28730"/>
    <cellStyle name="Normalno 2 3 2 6 3 4 2 3" xfId="19054"/>
    <cellStyle name="Normalno 2 3 2 6 3 4 3" xfId="23892"/>
    <cellStyle name="Normalno 2 3 2 6 3 4 4" xfId="14216"/>
    <cellStyle name="Normalno 2 3 2 6 3 5" xfId="5749"/>
    <cellStyle name="Normalno 2 3 2 6 3 5 2" xfId="25101"/>
    <cellStyle name="Normalno 2 3 2 6 3 5 3" xfId="15425"/>
    <cellStyle name="Normalno 2 3 2 6 3 6" xfId="20263"/>
    <cellStyle name="Normalno 2 3 2 6 3 7" xfId="10587"/>
    <cellStyle name="Normalno 2 3 2 6 4" xfId="1517"/>
    <cellStyle name="Normalno 2 3 2 6 4 2" xfId="6355"/>
    <cellStyle name="Normalno 2 3 2 6 4 2 2" xfId="25707"/>
    <cellStyle name="Normalno 2 3 2 6 4 2 3" xfId="16031"/>
    <cellStyle name="Normalno 2 3 2 6 4 3" xfId="20869"/>
    <cellStyle name="Normalno 2 3 2 6 4 4" xfId="11193"/>
    <cellStyle name="Normalno 2 3 2 6 5" xfId="2727"/>
    <cellStyle name="Normalno 2 3 2 6 5 2" xfId="7565"/>
    <cellStyle name="Normalno 2 3 2 6 5 2 2" xfId="26917"/>
    <cellStyle name="Normalno 2 3 2 6 5 2 3" xfId="17241"/>
    <cellStyle name="Normalno 2 3 2 6 5 3" xfId="22079"/>
    <cellStyle name="Normalno 2 3 2 6 5 4" xfId="12403"/>
    <cellStyle name="Normalno 2 3 2 6 6" xfId="3936"/>
    <cellStyle name="Normalno 2 3 2 6 6 2" xfId="8774"/>
    <cellStyle name="Normalno 2 3 2 6 6 2 2" xfId="28126"/>
    <cellStyle name="Normalno 2 3 2 6 6 2 3" xfId="18450"/>
    <cellStyle name="Normalno 2 3 2 6 6 3" xfId="23288"/>
    <cellStyle name="Normalno 2 3 2 6 6 4" xfId="13612"/>
    <cellStyle name="Normalno 2 3 2 6 7" xfId="5145"/>
    <cellStyle name="Normalno 2 3 2 6 7 2" xfId="24497"/>
    <cellStyle name="Normalno 2 3 2 6 7 3" xfId="14821"/>
    <cellStyle name="Normalno 2 3 2 6 8" xfId="19659"/>
    <cellStyle name="Normalno 2 3 2 6 9" xfId="9983"/>
    <cellStyle name="Normalno 2 3 2 7" xfId="357"/>
    <cellStyle name="Normalno 2 3 2 7 2" xfId="961"/>
    <cellStyle name="Normalno 2 3 2 7 2 2" xfId="2171"/>
    <cellStyle name="Normalno 2 3 2 7 2 2 2" xfId="7009"/>
    <cellStyle name="Normalno 2 3 2 7 2 2 2 2" xfId="26361"/>
    <cellStyle name="Normalno 2 3 2 7 2 2 2 3" xfId="16685"/>
    <cellStyle name="Normalno 2 3 2 7 2 2 3" xfId="21523"/>
    <cellStyle name="Normalno 2 3 2 7 2 2 4" xfId="11847"/>
    <cellStyle name="Normalno 2 3 2 7 2 3" xfId="3381"/>
    <cellStyle name="Normalno 2 3 2 7 2 3 2" xfId="8219"/>
    <cellStyle name="Normalno 2 3 2 7 2 3 2 2" xfId="27571"/>
    <cellStyle name="Normalno 2 3 2 7 2 3 2 3" xfId="17895"/>
    <cellStyle name="Normalno 2 3 2 7 2 3 3" xfId="22733"/>
    <cellStyle name="Normalno 2 3 2 7 2 3 4" xfId="13057"/>
    <cellStyle name="Normalno 2 3 2 7 2 4" xfId="4590"/>
    <cellStyle name="Normalno 2 3 2 7 2 4 2" xfId="9428"/>
    <cellStyle name="Normalno 2 3 2 7 2 4 2 2" xfId="28780"/>
    <cellStyle name="Normalno 2 3 2 7 2 4 2 3" xfId="19104"/>
    <cellStyle name="Normalno 2 3 2 7 2 4 3" xfId="23942"/>
    <cellStyle name="Normalno 2 3 2 7 2 4 4" xfId="14266"/>
    <cellStyle name="Normalno 2 3 2 7 2 5" xfId="5799"/>
    <cellStyle name="Normalno 2 3 2 7 2 5 2" xfId="25151"/>
    <cellStyle name="Normalno 2 3 2 7 2 5 3" xfId="15475"/>
    <cellStyle name="Normalno 2 3 2 7 2 6" xfId="20313"/>
    <cellStyle name="Normalno 2 3 2 7 2 7" xfId="10637"/>
    <cellStyle name="Normalno 2 3 2 7 3" xfId="1567"/>
    <cellStyle name="Normalno 2 3 2 7 3 2" xfId="6405"/>
    <cellStyle name="Normalno 2 3 2 7 3 2 2" xfId="25757"/>
    <cellStyle name="Normalno 2 3 2 7 3 2 3" xfId="16081"/>
    <cellStyle name="Normalno 2 3 2 7 3 3" xfId="20919"/>
    <cellStyle name="Normalno 2 3 2 7 3 4" xfId="11243"/>
    <cellStyle name="Normalno 2 3 2 7 4" xfId="2777"/>
    <cellStyle name="Normalno 2 3 2 7 4 2" xfId="7615"/>
    <cellStyle name="Normalno 2 3 2 7 4 2 2" xfId="26967"/>
    <cellStyle name="Normalno 2 3 2 7 4 2 3" xfId="17291"/>
    <cellStyle name="Normalno 2 3 2 7 4 3" xfId="22129"/>
    <cellStyle name="Normalno 2 3 2 7 4 4" xfId="12453"/>
    <cellStyle name="Normalno 2 3 2 7 5" xfId="3986"/>
    <cellStyle name="Normalno 2 3 2 7 5 2" xfId="8824"/>
    <cellStyle name="Normalno 2 3 2 7 5 2 2" xfId="28176"/>
    <cellStyle name="Normalno 2 3 2 7 5 2 3" xfId="18500"/>
    <cellStyle name="Normalno 2 3 2 7 5 3" xfId="23338"/>
    <cellStyle name="Normalno 2 3 2 7 5 4" xfId="13662"/>
    <cellStyle name="Normalno 2 3 2 7 6" xfId="5195"/>
    <cellStyle name="Normalno 2 3 2 7 6 2" xfId="24547"/>
    <cellStyle name="Normalno 2 3 2 7 6 3" xfId="14871"/>
    <cellStyle name="Normalno 2 3 2 7 7" xfId="19709"/>
    <cellStyle name="Normalno 2 3 2 7 8" xfId="10033"/>
    <cellStyle name="Normalno 2 3 2 8" xfId="659"/>
    <cellStyle name="Normalno 2 3 2 8 2" xfId="1869"/>
    <cellStyle name="Normalno 2 3 2 8 2 2" xfId="6707"/>
    <cellStyle name="Normalno 2 3 2 8 2 2 2" xfId="26059"/>
    <cellStyle name="Normalno 2 3 2 8 2 2 3" xfId="16383"/>
    <cellStyle name="Normalno 2 3 2 8 2 3" xfId="21221"/>
    <cellStyle name="Normalno 2 3 2 8 2 4" xfId="11545"/>
    <cellStyle name="Normalno 2 3 2 8 3" xfId="3079"/>
    <cellStyle name="Normalno 2 3 2 8 3 2" xfId="7917"/>
    <cellStyle name="Normalno 2 3 2 8 3 2 2" xfId="27269"/>
    <cellStyle name="Normalno 2 3 2 8 3 2 3" xfId="17593"/>
    <cellStyle name="Normalno 2 3 2 8 3 3" xfId="22431"/>
    <cellStyle name="Normalno 2 3 2 8 3 4" xfId="12755"/>
    <cellStyle name="Normalno 2 3 2 8 4" xfId="4288"/>
    <cellStyle name="Normalno 2 3 2 8 4 2" xfId="9126"/>
    <cellStyle name="Normalno 2 3 2 8 4 2 2" xfId="28478"/>
    <cellStyle name="Normalno 2 3 2 8 4 2 3" xfId="18802"/>
    <cellStyle name="Normalno 2 3 2 8 4 3" xfId="23640"/>
    <cellStyle name="Normalno 2 3 2 8 4 4" xfId="13964"/>
    <cellStyle name="Normalno 2 3 2 8 5" xfId="5497"/>
    <cellStyle name="Normalno 2 3 2 8 5 2" xfId="24849"/>
    <cellStyle name="Normalno 2 3 2 8 5 3" xfId="15173"/>
    <cellStyle name="Normalno 2 3 2 8 6" xfId="20011"/>
    <cellStyle name="Normalno 2 3 2 8 7" xfId="10335"/>
    <cellStyle name="Normalno 2 3 2 9" xfId="1265"/>
    <cellStyle name="Normalno 2 3 2 9 2" xfId="6103"/>
    <cellStyle name="Normalno 2 3 2 9 2 2" xfId="25455"/>
    <cellStyle name="Normalno 2 3 2 9 2 3" xfId="15779"/>
    <cellStyle name="Normalno 2 3 2 9 3" xfId="20617"/>
    <cellStyle name="Normalno 2 3 2 9 4" xfId="10941"/>
    <cellStyle name="Normalno 2 3 3" xfId="32"/>
    <cellStyle name="Normalno 2 3 3 10" xfId="3697"/>
    <cellStyle name="Normalno 2 3 3 10 2" xfId="8535"/>
    <cellStyle name="Normalno 2 3 3 10 2 2" xfId="27887"/>
    <cellStyle name="Normalno 2 3 3 10 2 3" xfId="18211"/>
    <cellStyle name="Normalno 2 3 3 10 3" xfId="23049"/>
    <cellStyle name="Normalno 2 3 3 10 4" xfId="13373"/>
    <cellStyle name="Normalno 2 3 3 11" xfId="4903"/>
    <cellStyle name="Normalno 2 3 3 11 2" xfId="24255"/>
    <cellStyle name="Normalno 2 3 3 11 3" xfId="14579"/>
    <cellStyle name="Normalno 2 3 3 12" xfId="19417"/>
    <cellStyle name="Normalno 2 3 3 13" xfId="9741"/>
    <cellStyle name="Normalno 2 3 3 2" xfId="86"/>
    <cellStyle name="Normalno 2 3 3 2 10" xfId="9791"/>
    <cellStyle name="Normalno 2 3 3 2 2" xfId="197"/>
    <cellStyle name="Normalno 2 3 3 2 2 2" xfId="517"/>
    <cellStyle name="Normalno 2 3 3 2 2 2 2" xfId="1121"/>
    <cellStyle name="Normalno 2 3 3 2 2 2 2 2" xfId="2331"/>
    <cellStyle name="Normalno 2 3 3 2 2 2 2 2 2" xfId="7169"/>
    <cellStyle name="Normalno 2 3 3 2 2 2 2 2 2 2" xfId="26521"/>
    <cellStyle name="Normalno 2 3 3 2 2 2 2 2 2 3" xfId="16845"/>
    <cellStyle name="Normalno 2 3 3 2 2 2 2 2 3" xfId="21683"/>
    <cellStyle name="Normalno 2 3 3 2 2 2 2 2 4" xfId="12007"/>
    <cellStyle name="Normalno 2 3 3 2 2 2 2 3" xfId="3541"/>
    <cellStyle name="Normalno 2 3 3 2 2 2 2 3 2" xfId="8379"/>
    <cellStyle name="Normalno 2 3 3 2 2 2 2 3 2 2" xfId="27731"/>
    <cellStyle name="Normalno 2 3 3 2 2 2 2 3 2 3" xfId="18055"/>
    <cellStyle name="Normalno 2 3 3 2 2 2 2 3 3" xfId="22893"/>
    <cellStyle name="Normalno 2 3 3 2 2 2 2 3 4" xfId="13217"/>
    <cellStyle name="Normalno 2 3 3 2 2 2 2 4" xfId="4750"/>
    <cellStyle name="Normalno 2 3 3 2 2 2 2 4 2" xfId="9588"/>
    <cellStyle name="Normalno 2 3 3 2 2 2 2 4 2 2" xfId="28940"/>
    <cellStyle name="Normalno 2 3 3 2 2 2 2 4 2 3" xfId="19264"/>
    <cellStyle name="Normalno 2 3 3 2 2 2 2 4 3" xfId="24102"/>
    <cellStyle name="Normalno 2 3 3 2 2 2 2 4 4" xfId="14426"/>
    <cellStyle name="Normalno 2 3 3 2 2 2 2 5" xfId="5959"/>
    <cellStyle name="Normalno 2 3 3 2 2 2 2 5 2" xfId="25311"/>
    <cellStyle name="Normalno 2 3 3 2 2 2 2 5 3" xfId="15635"/>
    <cellStyle name="Normalno 2 3 3 2 2 2 2 6" xfId="20473"/>
    <cellStyle name="Normalno 2 3 3 2 2 2 2 7" xfId="10797"/>
    <cellStyle name="Normalno 2 3 3 2 2 2 3" xfId="1727"/>
    <cellStyle name="Normalno 2 3 3 2 2 2 3 2" xfId="6565"/>
    <cellStyle name="Normalno 2 3 3 2 2 2 3 2 2" xfId="25917"/>
    <cellStyle name="Normalno 2 3 3 2 2 2 3 2 3" xfId="16241"/>
    <cellStyle name="Normalno 2 3 3 2 2 2 3 3" xfId="21079"/>
    <cellStyle name="Normalno 2 3 3 2 2 2 3 4" xfId="11403"/>
    <cellStyle name="Normalno 2 3 3 2 2 2 4" xfId="2937"/>
    <cellStyle name="Normalno 2 3 3 2 2 2 4 2" xfId="7775"/>
    <cellStyle name="Normalno 2 3 3 2 2 2 4 2 2" xfId="27127"/>
    <cellStyle name="Normalno 2 3 3 2 2 2 4 2 3" xfId="17451"/>
    <cellStyle name="Normalno 2 3 3 2 2 2 4 3" xfId="22289"/>
    <cellStyle name="Normalno 2 3 3 2 2 2 4 4" xfId="12613"/>
    <cellStyle name="Normalno 2 3 3 2 2 2 5" xfId="4146"/>
    <cellStyle name="Normalno 2 3 3 2 2 2 5 2" xfId="8984"/>
    <cellStyle name="Normalno 2 3 3 2 2 2 5 2 2" xfId="28336"/>
    <cellStyle name="Normalno 2 3 3 2 2 2 5 2 3" xfId="18660"/>
    <cellStyle name="Normalno 2 3 3 2 2 2 5 3" xfId="23498"/>
    <cellStyle name="Normalno 2 3 3 2 2 2 5 4" xfId="13822"/>
    <cellStyle name="Normalno 2 3 3 2 2 2 6" xfId="5355"/>
    <cellStyle name="Normalno 2 3 3 2 2 2 6 2" xfId="24707"/>
    <cellStyle name="Normalno 2 3 3 2 2 2 6 3" xfId="15031"/>
    <cellStyle name="Normalno 2 3 3 2 2 2 7" xfId="19869"/>
    <cellStyle name="Normalno 2 3 3 2 2 2 8" xfId="10193"/>
    <cellStyle name="Normalno 2 3 3 2 2 3" xfId="819"/>
    <cellStyle name="Normalno 2 3 3 2 2 3 2" xfId="2029"/>
    <cellStyle name="Normalno 2 3 3 2 2 3 2 2" xfId="6867"/>
    <cellStyle name="Normalno 2 3 3 2 2 3 2 2 2" xfId="26219"/>
    <cellStyle name="Normalno 2 3 3 2 2 3 2 2 3" xfId="16543"/>
    <cellStyle name="Normalno 2 3 3 2 2 3 2 3" xfId="21381"/>
    <cellStyle name="Normalno 2 3 3 2 2 3 2 4" xfId="11705"/>
    <cellStyle name="Normalno 2 3 3 2 2 3 3" xfId="3239"/>
    <cellStyle name="Normalno 2 3 3 2 2 3 3 2" xfId="8077"/>
    <cellStyle name="Normalno 2 3 3 2 2 3 3 2 2" xfId="27429"/>
    <cellStyle name="Normalno 2 3 3 2 2 3 3 2 3" xfId="17753"/>
    <cellStyle name="Normalno 2 3 3 2 2 3 3 3" xfId="22591"/>
    <cellStyle name="Normalno 2 3 3 2 2 3 3 4" xfId="12915"/>
    <cellStyle name="Normalno 2 3 3 2 2 3 4" xfId="4448"/>
    <cellStyle name="Normalno 2 3 3 2 2 3 4 2" xfId="9286"/>
    <cellStyle name="Normalno 2 3 3 2 2 3 4 2 2" xfId="28638"/>
    <cellStyle name="Normalno 2 3 3 2 2 3 4 2 3" xfId="18962"/>
    <cellStyle name="Normalno 2 3 3 2 2 3 4 3" xfId="23800"/>
    <cellStyle name="Normalno 2 3 3 2 2 3 4 4" xfId="14124"/>
    <cellStyle name="Normalno 2 3 3 2 2 3 5" xfId="5657"/>
    <cellStyle name="Normalno 2 3 3 2 2 3 5 2" xfId="25009"/>
    <cellStyle name="Normalno 2 3 3 2 2 3 5 3" xfId="15333"/>
    <cellStyle name="Normalno 2 3 3 2 2 3 6" xfId="20171"/>
    <cellStyle name="Normalno 2 3 3 2 2 3 7" xfId="10495"/>
    <cellStyle name="Normalno 2 3 3 2 2 4" xfId="1425"/>
    <cellStyle name="Normalno 2 3 3 2 2 4 2" xfId="6263"/>
    <cellStyle name="Normalno 2 3 3 2 2 4 2 2" xfId="25615"/>
    <cellStyle name="Normalno 2 3 3 2 2 4 2 3" xfId="15939"/>
    <cellStyle name="Normalno 2 3 3 2 2 4 3" xfId="20777"/>
    <cellStyle name="Normalno 2 3 3 2 2 4 4" xfId="11101"/>
    <cellStyle name="Normalno 2 3 3 2 2 5" xfId="2635"/>
    <cellStyle name="Normalno 2 3 3 2 2 5 2" xfId="7473"/>
    <cellStyle name="Normalno 2 3 3 2 2 5 2 2" xfId="26825"/>
    <cellStyle name="Normalno 2 3 3 2 2 5 2 3" xfId="17149"/>
    <cellStyle name="Normalno 2 3 3 2 2 5 3" xfId="21987"/>
    <cellStyle name="Normalno 2 3 3 2 2 5 4" xfId="12311"/>
    <cellStyle name="Normalno 2 3 3 2 2 6" xfId="3845"/>
    <cellStyle name="Normalno 2 3 3 2 2 6 2" xfId="8683"/>
    <cellStyle name="Normalno 2 3 3 2 2 6 2 2" xfId="28035"/>
    <cellStyle name="Normalno 2 3 3 2 2 6 2 3" xfId="18359"/>
    <cellStyle name="Normalno 2 3 3 2 2 6 3" xfId="23197"/>
    <cellStyle name="Normalno 2 3 3 2 2 6 4" xfId="13521"/>
    <cellStyle name="Normalno 2 3 3 2 2 7" xfId="5053"/>
    <cellStyle name="Normalno 2 3 3 2 2 7 2" xfId="24405"/>
    <cellStyle name="Normalno 2 3 3 2 2 7 3" xfId="14729"/>
    <cellStyle name="Normalno 2 3 3 2 2 8" xfId="19567"/>
    <cellStyle name="Normalno 2 3 3 2 2 9" xfId="9891"/>
    <cellStyle name="Normalno 2 3 3 2 3" xfId="417"/>
    <cellStyle name="Normalno 2 3 3 2 3 2" xfId="1021"/>
    <cellStyle name="Normalno 2 3 3 2 3 2 2" xfId="2231"/>
    <cellStyle name="Normalno 2 3 3 2 3 2 2 2" xfId="7069"/>
    <cellStyle name="Normalno 2 3 3 2 3 2 2 2 2" xfId="26421"/>
    <cellStyle name="Normalno 2 3 3 2 3 2 2 2 3" xfId="16745"/>
    <cellStyle name="Normalno 2 3 3 2 3 2 2 3" xfId="21583"/>
    <cellStyle name="Normalno 2 3 3 2 3 2 2 4" xfId="11907"/>
    <cellStyle name="Normalno 2 3 3 2 3 2 3" xfId="3441"/>
    <cellStyle name="Normalno 2 3 3 2 3 2 3 2" xfId="8279"/>
    <cellStyle name="Normalno 2 3 3 2 3 2 3 2 2" xfId="27631"/>
    <cellStyle name="Normalno 2 3 3 2 3 2 3 2 3" xfId="17955"/>
    <cellStyle name="Normalno 2 3 3 2 3 2 3 3" xfId="22793"/>
    <cellStyle name="Normalno 2 3 3 2 3 2 3 4" xfId="13117"/>
    <cellStyle name="Normalno 2 3 3 2 3 2 4" xfId="4650"/>
    <cellStyle name="Normalno 2 3 3 2 3 2 4 2" xfId="9488"/>
    <cellStyle name="Normalno 2 3 3 2 3 2 4 2 2" xfId="28840"/>
    <cellStyle name="Normalno 2 3 3 2 3 2 4 2 3" xfId="19164"/>
    <cellStyle name="Normalno 2 3 3 2 3 2 4 3" xfId="24002"/>
    <cellStyle name="Normalno 2 3 3 2 3 2 4 4" xfId="14326"/>
    <cellStyle name="Normalno 2 3 3 2 3 2 5" xfId="5859"/>
    <cellStyle name="Normalno 2 3 3 2 3 2 5 2" xfId="25211"/>
    <cellStyle name="Normalno 2 3 3 2 3 2 5 3" xfId="15535"/>
    <cellStyle name="Normalno 2 3 3 2 3 2 6" xfId="20373"/>
    <cellStyle name="Normalno 2 3 3 2 3 2 7" xfId="10697"/>
    <cellStyle name="Normalno 2 3 3 2 3 3" xfId="1627"/>
    <cellStyle name="Normalno 2 3 3 2 3 3 2" xfId="6465"/>
    <cellStyle name="Normalno 2 3 3 2 3 3 2 2" xfId="25817"/>
    <cellStyle name="Normalno 2 3 3 2 3 3 2 3" xfId="16141"/>
    <cellStyle name="Normalno 2 3 3 2 3 3 3" xfId="20979"/>
    <cellStyle name="Normalno 2 3 3 2 3 3 4" xfId="11303"/>
    <cellStyle name="Normalno 2 3 3 2 3 4" xfId="2837"/>
    <cellStyle name="Normalno 2 3 3 2 3 4 2" xfId="7675"/>
    <cellStyle name="Normalno 2 3 3 2 3 4 2 2" xfId="27027"/>
    <cellStyle name="Normalno 2 3 3 2 3 4 2 3" xfId="17351"/>
    <cellStyle name="Normalno 2 3 3 2 3 4 3" xfId="22189"/>
    <cellStyle name="Normalno 2 3 3 2 3 4 4" xfId="12513"/>
    <cellStyle name="Normalno 2 3 3 2 3 5" xfId="4046"/>
    <cellStyle name="Normalno 2 3 3 2 3 5 2" xfId="8884"/>
    <cellStyle name="Normalno 2 3 3 2 3 5 2 2" xfId="28236"/>
    <cellStyle name="Normalno 2 3 3 2 3 5 2 3" xfId="18560"/>
    <cellStyle name="Normalno 2 3 3 2 3 5 3" xfId="23398"/>
    <cellStyle name="Normalno 2 3 3 2 3 5 4" xfId="13722"/>
    <cellStyle name="Normalno 2 3 3 2 3 6" xfId="5255"/>
    <cellStyle name="Normalno 2 3 3 2 3 6 2" xfId="24607"/>
    <cellStyle name="Normalno 2 3 3 2 3 6 3" xfId="14931"/>
    <cellStyle name="Normalno 2 3 3 2 3 7" xfId="19769"/>
    <cellStyle name="Normalno 2 3 3 2 3 8" xfId="10093"/>
    <cellStyle name="Normalno 2 3 3 2 4" xfId="719"/>
    <cellStyle name="Normalno 2 3 3 2 4 2" xfId="1929"/>
    <cellStyle name="Normalno 2 3 3 2 4 2 2" xfId="6767"/>
    <cellStyle name="Normalno 2 3 3 2 4 2 2 2" xfId="26119"/>
    <cellStyle name="Normalno 2 3 3 2 4 2 2 3" xfId="16443"/>
    <cellStyle name="Normalno 2 3 3 2 4 2 3" xfId="21281"/>
    <cellStyle name="Normalno 2 3 3 2 4 2 4" xfId="11605"/>
    <cellStyle name="Normalno 2 3 3 2 4 3" xfId="3139"/>
    <cellStyle name="Normalno 2 3 3 2 4 3 2" xfId="7977"/>
    <cellStyle name="Normalno 2 3 3 2 4 3 2 2" xfId="27329"/>
    <cellStyle name="Normalno 2 3 3 2 4 3 2 3" xfId="17653"/>
    <cellStyle name="Normalno 2 3 3 2 4 3 3" xfId="22491"/>
    <cellStyle name="Normalno 2 3 3 2 4 3 4" xfId="12815"/>
    <cellStyle name="Normalno 2 3 3 2 4 4" xfId="4348"/>
    <cellStyle name="Normalno 2 3 3 2 4 4 2" xfId="9186"/>
    <cellStyle name="Normalno 2 3 3 2 4 4 2 2" xfId="28538"/>
    <cellStyle name="Normalno 2 3 3 2 4 4 2 3" xfId="18862"/>
    <cellStyle name="Normalno 2 3 3 2 4 4 3" xfId="23700"/>
    <cellStyle name="Normalno 2 3 3 2 4 4 4" xfId="14024"/>
    <cellStyle name="Normalno 2 3 3 2 4 5" xfId="5557"/>
    <cellStyle name="Normalno 2 3 3 2 4 5 2" xfId="24909"/>
    <cellStyle name="Normalno 2 3 3 2 4 5 3" xfId="15233"/>
    <cellStyle name="Normalno 2 3 3 2 4 6" xfId="20071"/>
    <cellStyle name="Normalno 2 3 3 2 4 7" xfId="10395"/>
    <cellStyle name="Normalno 2 3 3 2 5" xfId="1325"/>
    <cellStyle name="Normalno 2 3 3 2 5 2" xfId="6163"/>
    <cellStyle name="Normalno 2 3 3 2 5 2 2" xfId="25515"/>
    <cellStyle name="Normalno 2 3 3 2 5 2 3" xfId="15839"/>
    <cellStyle name="Normalno 2 3 3 2 5 3" xfId="20677"/>
    <cellStyle name="Normalno 2 3 3 2 5 4" xfId="11001"/>
    <cellStyle name="Normalno 2 3 3 2 6" xfId="2535"/>
    <cellStyle name="Normalno 2 3 3 2 6 2" xfId="7373"/>
    <cellStyle name="Normalno 2 3 3 2 6 2 2" xfId="26725"/>
    <cellStyle name="Normalno 2 3 3 2 6 2 3" xfId="17049"/>
    <cellStyle name="Normalno 2 3 3 2 6 3" xfId="21887"/>
    <cellStyle name="Normalno 2 3 3 2 6 4" xfId="12211"/>
    <cellStyle name="Normalno 2 3 3 2 7" xfId="3745"/>
    <cellStyle name="Normalno 2 3 3 2 7 2" xfId="8583"/>
    <cellStyle name="Normalno 2 3 3 2 7 2 2" xfId="27935"/>
    <cellStyle name="Normalno 2 3 3 2 7 2 3" xfId="18259"/>
    <cellStyle name="Normalno 2 3 3 2 7 3" xfId="23097"/>
    <cellStyle name="Normalno 2 3 3 2 7 4" xfId="13421"/>
    <cellStyle name="Normalno 2 3 3 2 8" xfId="4953"/>
    <cellStyle name="Normalno 2 3 3 2 8 2" xfId="24305"/>
    <cellStyle name="Normalno 2 3 3 2 8 3" xfId="14629"/>
    <cellStyle name="Normalno 2 3 3 2 9" xfId="19467"/>
    <cellStyle name="Normalno 2 3 3 3" xfId="147"/>
    <cellStyle name="Normalno 2 3 3 3 2" xfId="467"/>
    <cellStyle name="Normalno 2 3 3 3 2 2" xfId="1071"/>
    <cellStyle name="Normalno 2 3 3 3 2 2 2" xfId="2281"/>
    <cellStyle name="Normalno 2 3 3 3 2 2 2 2" xfId="7119"/>
    <cellStyle name="Normalno 2 3 3 3 2 2 2 2 2" xfId="26471"/>
    <cellStyle name="Normalno 2 3 3 3 2 2 2 2 3" xfId="16795"/>
    <cellStyle name="Normalno 2 3 3 3 2 2 2 3" xfId="21633"/>
    <cellStyle name="Normalno 2 3 3 3 2 2 2 4" xfId="11957"/>
    <cellStyle name="Normalno 2 3 3 3 2 2 3" xfId="3491"/>
    <cellStyle name="Normalno 2 3 3 3 2 2 3 2" xfId="8329"/>
    <cellStyle name="Normalno 2 3 3 3 2 2 3 2 2" xfId="27681"/>
    <cellStyle name="Normalno 2 3 3 3 2 2 3 2 3" xfId="18005"/>
    <cellStyle name="Normalno 2 3 3 3 2 2 3 3" xfId="22843"/>
    <cellStyle name="Normalno 2 3 3 3 2 2 3 4" xfId="13167"/>
    <cellStyle name="Normalno 2 3 3 3 2 2 4" xfId="4700"/>
    <cellStyle name="Normalno 2 3 3 3 2 2 4 2" xfId="9538"/>
    <cellStyle name="Normalno 2 3 3 3 2 2 4 2 2" xfId="28890"/>
    <cellStyle name="Normalno 2 3 3 3 2 2 4 2 3" xfId="19214"/>
    <cellStyle name="Normalno 2 3 3 3 2 2 4 3" xfId="24052"/>
    <cellStyle name="Normalno 2 3 3 3 2 2 4 4" xfId="14376"/>
    <cellStyle name="Normalno 2 3 3 3 2 2 5" xfId="5909"/>
    <cellStyle name="Normalno 2 3 3 3 2 2 5 2" xfId="25261"/>
    <cellStyle name="Normalno 2 3 3 3 2 2 5 3" xfId="15585"/>
    <cellStyle name="Normalno 2 3 3 3 2 2 6" xfId="20423"/>
    <cellStyle name="Normalno 2 3 3 3 2 2 7" xfId="10747"/>
    <cellStyle name="Normalno 2 3 3 3 2 3" xfId="1677"/>
    <cellStyle name="Normalno 2 3 3 3 2 3 2" xfId="6515"/>
    <cellStyle name="Normalno 2 3 3 3 2 3 2 2" xfId="25867"/>
    <cellStyle name="Normalno 2 3 3 3 2 3 2 3" xfId="16191"/>
    <cellStyle name="Normalno 2 3 3 3 2 3 3" xfId="21029"/>
    <cellStyle name="Normalno 2 3 3 3 2 3 4" xfId="11353"/>
    <cellStyle name="Normalno 2 3 3 3 2 4" xfId="2887"/>
    <cellStyle name="Normalno 2 3 3 3 2 4 2" xfId="7725"/>
    <cellStyle name="Normalno 2 3 3 3 2 4 2 2" xfId="27077"/>
    <cellStyle name="Normalno 2 3 3 3 2 4 2 3" xfId="17401"/>
    <cellStyle name="Normalno 2 3 3 3 2 4 3" xfId="22239"/>
    <cellStyle name="Normalno 2 3 3 3 2 4 4" xfId="12563"/>
    <cellStyle name="Normalno 2 3 3 3 2 5" xfId="4096"/>
    <cellStyle name="Normalno 2 3 3 3 2 5 2" xfId="8934"/>
    <cellStyle name="Normalno 2 3 3 3 2 5 2 2" xfId="28286"/>
    <cellStyle name="Normalno 2 3 3 3 2 5 2 3" xfId="18610"/>
    <cellStyle name="Normalno 2 3 3 3 2 5 3" xfId="23448"/>
    <cellStyle name="Normalno 2 3 3 3 2 5 4" xfId="13772"/>
    <cellStyle name="Normalno 2 3 3 3 2 6" xfId="5305"/>
    <cellStyle name="Normalno 2 3 3 3 2 6 2" xfId="24657"/>
    <cellStyle name="Normalno 2 3 3 3 2 6 3" xfId="14981"/>
    <cellStyle name="Normalno 2 3 3 3 2 7" xfId="19819"/>
    <cellStyle name="Normalno 2 3 3 3 2 8" xfId="10143"/>
    <cellStyle name="Normalno 2 3 3 3 3" xfId="769"/>
    <cellStyle name="Normalno 2 3 3 3 3 2" xfId="1979"/>
    <cellStyle name="Normalno 2 3 3 3 3 2 2" xfId="6817"/>
    <cellStyle name="Normalno 2 3 3 3 3 2 2 2" xfId="26169"/>
    <cellStyle name="Normalno 2 3 3 3 3 2 2 3" xfId="16493"/>
    <cellStyle name="Normalno 2 3 3 3 3 2 3" xfId="21331"/>
    <cellStyle name="Normalno 2 3 3 3 3 2 4" xfId="11655"/>
    <cellStyle name="Normalno 2 3 3 3 3 3" xfId="3189"/>
    <cellStyle name="Normalno 2 3 3 3 3 3 2" xfId="8027"/>
    <cellStyle name="Normalno 2 3 3 3 3 3 2 2" xfId="27379"/>
    <cellStyle name="Normalno 2 3 3 3 3 3 2 3" xfId="17703"/>
    <cellStyle name="Normalno 2 3 3 3 3 3 3" xfId="22541"/>
    <cellStyle name="Normalno 2 3 3 3 3 3 4" xfId="12865"/>
    <cellStyle name="Normalno 2 3 3 3 3 4" xfId="4398"/>
    <cellStyle name="Normalno 2 3 3 3 3 4 2" xfId="9236"/>
    <cellStyle name="Normalno 2 3 3 3 3 4 2 2" xfId="28588"/>
    <cellStyle name="Normalno 2 3 3 3 3 4 2 3" xfId="18912"/>
    <cellStyle name="Normalno 2 3 3 3 3 4 3" xfId="23750"/>
    <cellStyle name="Normalno 2 3 3 3 3 4 4" xfId="14074"/>
    <cellStyle name="Normalno 2 3 3 3 3 5" xfId="5607"/>
    <cellStyle name="Normalno 2 3 3 3 3 5 2" xfId="24959"/>
    <cellStyle name="Normalno 2 3 3 3 3 5 3" xfId="15283"/>
    <cellStyle name="Normalno 2 3 3 3 3 6" xfId="20121"/>
    <cellStyle name="Normalno 2 3 3 3 3 7" xfId="10445"/>
    <cellStyle name="Normalno 2 3 3 3 4" xfId="1375"/>
    <cellStyle name="Normalno 2 3 3 3 4 2" xfId="6213"/>
    <cellStyle name="Normalno 2 3 3 3 4 2 2" xfId="25565"/>
    <cellStyle name="Normalno 2 3 3 3 4 2 3" xfId="15889"/>
    <cellStyle name="Normalno 2 3 3 3 4 3" xfId="20727"/>
    <cellStyle name="Normalno 2 3 3 3 4 4" xfId="11051"/>
    <cellStyle name="Normalno 2 3 3 3 5" xfId="2585"/>
    <cellStyle name="Normalno 2 3 3 3 5 2" xfId="7423"/>
    <cellStyle name="Normalno 2 3 3 3 5 2 2" xfId="26775"/>
    <cellStyle name="Normalno 2 3 3 3 5 2 3" xfId="17099"/>
    <cellStyle name="Normalno 2 3 3 3 5 3" xfId="21937"/>
    <cellStyle name="Normalno 2 3 3 3 5 4" xfId="12261"/>
    <cellStyle name="Normalno 2 3 3 3 6" xfId="3795"/>
    <cellStyle name="Normalno 2 3 3 3 6 2" xfId="8633"/>
    <cellStyle name="Normalno 2 3 3 3 6 2 2" xfId="27985"/>
    <cellStyle name="Normalno 2 3 3 3 6 2 3" xfId="18309"/>
    <cellStyle name="Normalno 2 3 3 3 6 3" xfId="23147"/>
    <cellStyle name="Normalno 2 3 3 3 6 4" xfId="13471"/>
    <cellStyle name="Normalno 2 3 3 3 7" xfId="5003"/>
    <cellStyle name="Normalno 2 3 3 3 7 2" xfId="24355"/>
    <cellStyle name="Normalno 2 3 3 3 7 3" xfId="14679"/>
    <cellStyle name="Normalno 2 3 3 3 8" xfId="19517"/>
    <cellStyle name="Normalno 2 3 3 3 9" xfId="9841"/>
    <cellStyle name="Normalno 2 3 3 4" xfId="263"/>
    <cellStyle name="Normalno 2 3 3 4 2" xfId="567"/>
    <cellStyle name="Normalno 2 3 3 4 2 2" xfId="1171"/>
    <cellStyle name="Normalno 2 3 3 4 2 2 2" xfId="2381"/>
    <cellStyle name="Normalno 2 3 3 4 2 2 2 2" xfId="7219"/>
    <cellStyle name="Normalno 2 3 3 4 2 2 2 2 2" xfId="26571"/>
    <cellStyle name="Normalno 2 3 3 4 2 2 2 2 3" xfId="16895"/>
    <cellStyle name="Normalno 2 3 3 4 2 2 2 3" xfId="21733"/>
    <cellStyle name="Normalno 2 3 3 4 2 2 2 4" xfId="12057"/>
    <cellStyle name="Normalno 2 3 3 4 2 2 3" xfId="3591"/>
    <cellStyle name="Normalno 2 3 3 4 2 2 3 2" xfId="8429"/>
    <cellStyle name="Normalno 2 3 3 4 2 2 3 2 2" xfId="27781"/>
    <cellStyle name="Normalno 2 3 3 4 2 2 3 2 3" xfId="18105"/>
    <cellStyle name="Normalno 2 3 3 4 2 2 3 3" xfId="22943"/>
    <cellStyle name="Normalno 2 3 3 4 2 2 3 4" xfId="13267"/>
    <cellStyle name="Normalno 2 3 3 4 2 2 4" xfId="4800"/>
    <cellStyle name="Normalno 2 3 3 4 2 2 4 2" xfId="9638"/>
    <cellStyle name="Normalno 2 3 3 4 2 2 4 2 2" xfId="28990"/>
    <cellStyle name="Normalno 2 3 3 4 2 2 4 2 3" xfId="19314"/>
    <cellStyle name="Normalno 2 3 3 4 2 2 4 3" xfId="24152"/>
    <cellStyle name="Normalno 2 3 3 4 2 2 4 4" xfId="14476"/>
    <cellStyle name="Normalno 2 3 3 4 2 2 5" xfId="6009"/>
    <cellStyle name="Normalno 2 3 3 4 2 2 5 2" xfId="25361"/>
    <cellStyle name="Normalno 2 3 3 4 2 2 5 3" xfId="15685"/>
    <cellStyle name="Normalno 2 3 3 4 2 2 6" xfId="20523"/>
    <cellStyle name="Normalno 2 3 3 4 2 2 7" xfId="10847"/>
    <cellStyle name="Normalno 2 3 3 4 2 3" xfId="1777"/>
    <cellStyle name="Normalno 2 3 3 4 2 3 2" xfId="6615"/>
    <cellStyle name="Normalno 2 3 3 4 2 3 2 2" xfId="25967"/>
    <cellStyle name="Normalno 2 3 3 4 2 3 2 3" xfId="16291"/>
    <cellStyle name="Normalno 2 3 3 4 2 3 3" xfId="21129"/>
    <cellStyle name="Normalno 2 3 3 4 2 3 4" xfId="11453"/>
    <cellStyle name="Normalno 2 3 3 4 2 4" xfId="2987"/>
    <cellStyle name="Normalno 2 3 3 4 2 4 2" xfId="7825"/>
    <cellStyle name="Normalno 2 3 3 4 2 4 2 2" xfId="27177"/>
    <cellStyle name="Normalno 2 3 3 4 2 4 2 3" xfId="17501"/>
    <cellStyle name="Normalno 2 3 3 4 2 4 3" xfId="22339"/>
    <cellStyle name="Normalno 2 3 3 4 2 4 4" xfId="12663"/>
    <cellStyle name="Normalno 2 3 3 4 2 5" xfId="4196"/>
    <cellStyle name="Normalno 2 3 3 4 2 5 2" xfId="9034"/>
    <cellStyle name="Normalno 2 3 3 4 2 5 2 2" xfId="28386"/>
    <cellStyle name="Normalno 2 3 3 4 2 5 2 3" xfId="18710"/>
    <cellStyle name="Normalno 2 3 3 4 2 5 3" xfId="23548"/>
    <cellStyle name="Normalno 2 3 3 4 2 5 4" xfId="13872"/>
    <cellStyle name="Normalno 2 3 3 4 2 6" xfId="5405"/>
    <cellStyle name="Normalno 2 3 3 4 2 6 2" xfId="24757"/>
    <cellStyle name="Normalno 2 3 3 4 2 6 3" xfId="15081"/>
    <cellStyle name="Normalno 2 3 3 4 2 7" xfId="19919"/>
    <cellStyle name="Normalno 2 3 3 4 2 8" xfId="10243"/>
    <cellStyle name="Normalno 2 3 3 4 3" xfId="869"/>
    <cellStyle name="Normalno 2 3 3 4 3 2" xfId="2079"/>
    <cellStyle name="Normalno 2 3 3 4 3 2 2" xfId="6917"/>
    <cellStyle name="Normalno 2 3 3 4 3 2 2 2" xfId="26269"/>
    <cellStyle name="Normalno 2 3 3 4 3 2 2 3" xfId="16593"/>
    <cellStyle name="Normalno 2 3 3 4 3 2 3" xfId="21431"/>
    <cellStyle name="Normalno 2 3 3 4 3 2 4" xfId="11755"/>
    <cellStyle name="Normalno 2 3 3 4 3 3" xfId="3289"/>
    <cellStyle name="Normalno 2 3 3 4 3 3 2" xfId="8127"/>
    <cellStyle name="Normalno 2 3 3 4 3 3 2 2" xfId="27479"/>
    <cellStyle name="Normalno 2 3 3 4 3 3 2 3" xfId="17803"/>
    <cellStyle name="Normalno 2 3 3 4 3 3 3" xfId="22641"/>
    <cellStyle name="Normalno 2 3 3 4 3 3 4" xfId="12965"/>
    <cellStyle name="Normalno 2 3 3 4 3 4" xfId="4498"/>
    <cellStyle name="Normalno 2 3 3 4 3 4 2" xfId="9336"/>
    <cellStyle name="Normalno 2 3 3 4 3 4 2 2" xfId="28688"/>
    <cellStyle name="Normalno 2 3 3 4 3 4 2 3" xfId="19012"/>
    <cellStyle name="Normalno 2 3 3 4 3 4 3" xfId="23850"/>
    <cellStyle name="Normalno 2 3 3 4 3 4 4" xfId="14174"/>
    <cellStyle name="Normalno 2 3 3 4 3 5" xfId="5707"/>
    <cellStyle name="Normalno 2 3 3 4 3 5 2" xfId="25059"/>
    <cellStyle name="Normalno 2 3 3 4 3 5 3" xfId="15383"/>
    <cellStyle name="Normalno 2 3 3 4 3 6" xfId="20221"/>
    <cellStyle name="Normalno 2 3 3 4 3 7" xfId="10545"/>
    <cellStyle name="Normalno 2 3 3 4 4" xfId="1475"/>
    <cellStyle name="Normalno 2 3 3 4 4 2" xfId="6313"/>
    <cellStyle name="Normalno 2 3 3 4 4 2 2" xfId="25665"/>
    <cellStyle name="Normalno 2 3 3 4 4 2 3" xfId="15989"/>
    <cellStyle name="Normalno 2 3 3 4 4 3" xfId="20827"/>
    <cellStyle name="Normalno 2 3 3 4 4 4" xfId="11151"/>
    <cellStyle name="Normalno 2 3 3 4 5" xfId="2685"/>
    <cellStyle name="Normalno 2 3 3 4 5 2" xfId="7523"/>
    <cellStyle name="Normalno 2 3 3 4 5 2 2" xfId="26875"/>
    <cellStyle name="Normalno 2 3 3 4 5 2 3" xfId="17199"/>
    <cellStyle name="Normalno 2 3 3 4 5 3" xfId="22037"/>
    <cellStyle name="Normalno 2 3 3 4 5 4" xfId="12361"/>
    <cellStyle name="Normalno 2 3 3 4 6" xfId="3895"/>
    <cellStyle name="Normalno 2 3 3 4 6 2" xfId="8733"/>
    <cellStyle name="Normalno 2 3 3 4 6 2 2" xfId="28085"/>
    <cellStyle name="Normalno 2 3 3 4 6 2 3" xfId="18409"/>
    <cellStyle name="Normalno 2 3 3 4 6 3" xfId="23247"/>
    <cellStyle name="Normalno 2 3 3 4 6 4" xfId="13571"/>
    <cellStyle name="Normalno 2 3 3 4 7" xfId="5103"/>
    <cellStyle name="Normalno 2 3 3 4 7 2" xfId="24455"/>
    <cellStyle name="Normalno 2 3 3 4 7 3" xfId="14779"/>
    <cellStyle name="Normalno 2 3 3 4 8" xfId="19617"/>
    <cellStyle name="Normalno 2 3 3 4 9" xfId="9941"/>
    <cellStyle name="Normalno 2 3 3 5" xfId="316"/>
    <cellStyle name="Normalno 2 3 3 5 2" xfId="619"/>
    <cellStyle name="Normalno 2 3 3 5 2 2" xfId="1223"/>
    <cellStyle name="Normalno 2 3 3 5 2 2 2" xfId="2433"/>
    <cellStyle name="Normalno 2 3 3 5 2 2 2 2" xfId="7271"/>
    <cellStyle name="Normalno 2 3 3 5 2 2 2 2 2" xfId="26623"/>
    <cellStyle name="Normalno 2 3 3 5 2 2 2 2 3" xfId="16947"/>
    <cellStyle name="Normalno 2 3 3 5 2 2 2 3" xfId="21785"/>
    <cellStyle name="Normalno 2 3 3 5 2 2 2 4" xfId="12109"/>
    <cellStyle name="Normalno 2 3 3 5 2 2 3" xfId="3643"/>
    <cellStyle name="Normalno 2 3 3 5 2 2 3 2" xfId="8481"/>
    <cellStyle name="Normalno 2 3 3 5 2 2 3 2 2" xfId="27833"/>
    <cellStyle name="Normalno 2 3 3 5 2 2 3 2 3" xfId="18157"/>
    <cellStyle name="Normalno 2 3 3 5 2 2 3 3" xfId="22995"/>
    <cellStyle name="Normalno 2 3 3 5 2 2 3 4" xfId="13319"/>
    <cellStyle name="Normalno 2 3 3 5 2 2 4" xfId="4852"/>
    <cellStyle name="Normalno 2 3 3 5 2 2 4 2" xfId="9690"/>
    <cellStyle name="Normalno 2 3 3 5 2 2 4 2 2" xfId="29042"/>
    <cellStyle name="Normalno 2 3 3 5 2 2 4 2 3" xfId="19366"/>
    <cellStyle name="Normalno 2 3 3 5 2 2 4 3" xfId="24204"/>
    <cellStyle name="Normalno 2 3 3 5 2 2 4 4" xfId="14528"/>
    <cellStyle name="Normalno 2 3 3 5 2 2 5" xfId="6061"/>
    <cellStyle name="Normalno 2 3 3 5 2 2 5 2" xfId="25413"/>
    <cellStyle name="Normalno 2 3 3 5 2 2 5 3" xfId="15737"/>
    <cellStyle name="Normalno 2 3 3 5 2 2 6" xfId="20575"/>
    <cellStyle name="Normalno 2 3 3 5 2 2 7" xfId="10899"/>
    <cellStyle name="Normalno 2 3 3 5 2 3" xfId="1829"/>
    <cellStyle name="Normalno 2 3 3 5 2 3 2" xfId="6667"/>
    <cellStyle name="Normalno 2 3 3 5 2 3 2 2" xfId="26019"/>
    <cellStyle name="Normalno 2 3 3 5 2 3 2 3" xfId="16343"/>
    <cellStyle name="Normalno 2 3 3 5 2 3 3" xfId="21181"/>
    <cellStyle name="Normalno 2 3 3 5 2 3 4" xfId="11505"/>
    <cellStyle name="Normalno 2 3 3 5 2 4" xfId="3039"/>
    <cellStyle name="Normalno 2 3 3 5 2 4 2" xfId="7877"/>
    <cellStyle name="Normalno 2 3 3 5 2 4 2 2" xfId="27229"/>
    <cellStyle name="Normalno 2 3 3 5 2 4 2 3" xfId="17553"/>
    <cellStyle name="Normalno 2 3 3 5 2 4 3" xfId="22391"/>
    <cellStyle name="Normalno 2 3 3 5 2 4 4" xfId="12715"/>
    <cellStyle name="Normalno 2 3 3 5 2 5" xfId="4248"/>
    <cellStyle name="Normalno 2 3 3 5 2 5 2" xfId="9086"/>
    <cellStyle name="Normalno 2 3 3 5 2 5 2 2" xfId="28438"/>
    <cellStyle name="Normalno 2 3 3 5 2 5 2 3" xfId="18762"/>
    <cellStyle name="Normalno 2 3 3 5 2 5 3" xfId="23600"/>
    <cellStyle name="Normalno 2 3 3 5 2 5 4" xfId="13924"/>
    <cellStyle name="Normalno 2 3 3 5 2 6" xfId="5457"/>
    <cellStyle name="Normalno 2 3 3 5 2 6 2" xfId="24809"/>
    <cellStyle name="Normalno 2 3 3 5 2 6 3" xfId="15133"/>
    <cellStyle name="Normalno 2 3 3 5 2 7" xfId="19971"/>
    <cellStyle name="Normalno 2 3 3 5 2 8" xfId="10295"/>
    <cellStyle name="Normalno 2 3 3 5 3" xfId="921"/>
    <cellStyle name="Normalno 2 3 3 5 3 2" xfId="2131"/>
    <cellStyle name="Normalno 2 3 3 5 3 2 2" xfId="6969"/>
    <cellStyle name="Normalno 2 3 3 5 3 2 2 2" xfId="26321"/>
    <cellStyle name="Normalno 2 3 3 5 3 2 2 3" xfId="16645"/>
    <cellStyle name="Normalno 2 3 3 5 3 2 3" xfId="21483"/>
    <cellStyle name="Normalno 2 3 3 5 3 2 4" xfId="11807"/>
    <cellStyle name="Normalno 2 3 3 5 3 3" xfId="3341"/>
    <cellStyle name="Normalno 2 3 3 5 3 3 2" xfId="8179"/>
    <cellStyle name="Normalno 2 3 3 5 3 3 2 2" xfId="27531"/>
    <cellStyle name="Normalno 2 3 3 5 3 3 2 3" xfId="17855"/>
    <cellStyle name="Normalno 2 3 3 5 3 3 3" xfId="22693"/>
    <cellStyle name="Normalno 2 3 3 5 3 3 4" xfId="13017"/>
    <cellStyle name="Normalno 2 3 3 5 3 4" xfId="4550"/>
    <cellStyle name="Normalno 2 3 3 5 3 4 2" xfId="9388"/>
    <cellStyle name="Normalno 2 3 3 5 3 4 2 2" xfId="28740"/>
    <cellStyle name="Normalno 2 3 3 5 3 4 2 3" xfId="19064"/>
    <cellStyle name="Normalno 2 3 3 5 3 4 3" xfId="23902"/>
    <cellStyle name="Normalno 2 3 3 5 3 4 4" xfId="14226"/>
    <cellStyle name="Normalno 2 3 3 5 3 5" xfId="5759"/>
    <cellStyle name="Normalno 2 3 3 5 3 5 2" xfId="25111"/>
    <cellStyle name="Normalno 2 3 3 5 3 5 3" xfId="15435"/>
    <cellStyle name="Normalno 2 3 3 5 3 6" xfId="20273"/>
    <cellStyle name="Normalno 2 3 3 5 3 7" xfId="10597"/>
    <cellStyle name="Normalno 2 3 3 5 4" xfId="1527"/>
    <cellStyle name="Normalno 2 3 3 5 4 2" xfId="6365"/>
    <cellStyle name="Normalno 2 3 3 5 4 2 2" xfId="25717"/>
    <cellStyle name="Normalno 2 3 3 5 4 2 3" xfId="16041"/>
    <cellStyle name="Normalno 2 3 3 5 4 3" xfId="20879"/>
    <cellStyle name="Normalno 2 3 3 5 4 4" xfId="11203"/>
    <cellStyle name="Normalno 2 3 3 5 5" xfId="2737"/>
    <cellStyle name="Normalno 2 3 3 5 5 2" xfId="7575"/>
    <cellStyle name="Normalno 2 3 3 5 5 2 2" xfId="26927"/>
    <cellStyle name="Normalno 2 3 3 5 5 2 3" xfId="17251"/>
    <cellStyle name="Normalno 2 3 3 5 5 3" xfId="22089"/>
    <cellStyle name="Normalno 2 3 3 5 5 4" xfId="12413"/>
    <cellStyle name="Normalno 2 3 3 5 6" xfId="3946"/>
    <cellStyle name="Normalno 2 3 3 5 6 2" xfId="8784"/>
    <cellStyle name="Normalno 2 3 3 5 6 2 2" xfId="28136"/>
    <cellStyle name="Normalno 2 3 3 5 6 2 3" xfId="18460"/>
    <cellStyle name="Normalno 2 3 3 5 6 3" xfId="23298"/>
    <cellStyle name="Normalno 2 3 3 5 6 4" xfId="13622"/>
    <cellStyle name="Normalno 2 3 3 5 7" xfId="5155"/>
    <cellStyle name="Normalno 2 3 3 5 7 2" xfId="24507"/>
    <cellStyle name="Normalno 2 3 3 5 7 3" xfId="14831"/>
    <cellStyle name="Normalno 2 3 3 5 8" xfId="19669"/>
    <cellStyle name="Normalno 2 3 3 5 9" xfId="9993"/>
    <cellStyle name="Normalno 2 3 3 6" xfId="367"/>
    <cellStyle name="Normalno 2 3 3 6 2" xfId="971"/>
    <cellStyle name="Normalno 2 3 3 6 2 2" xfId="2181"/>
    <cellStyle name="Normalno 2 3 3 6 2 2 2" xfId="7019"/>
    <cellStyle name="Normalno 2 3 3 6 2 2 2 2" xfId="26371"/>
    <cellStyle name="Normalno 2 3 3 6 2 2 2 3" xfId="16695"/>
    <cellStyle name="Normalno 2 3 3 6 2 2 3" xfId="21533"/>
    <cellStyle name="Normalno 2 3 3 6 2 2 4" xfId="11857"/>
    <cellStyle name="Normalno 2 3 3 6 2 3" xfId="3391"/>
    <cellStyle name="Normalno 2 3 3 6 2 3 2" xfId="8229"/>
    <cellStyle name="Normalno 2 3 3 6 2 3 2 2" xfId="27581"/>
    <cellStyle name="Normalno 2 3 3 6 2 3 2 3" xfId="17905"/>
    <cellStyle name="Normalno 2 3 3 6 2 3 3" xfId="22743"/>
    <cellStyle name="Normalno 2 3 3 6 2 3 4" xfId="13067"/>
    <cellStyle name="Normalno 2 3 3 6 2 4" xfId="4600"/>
    <cellStyle name="Normalno 2 3 3 6 2 4 2" xfId="9438"/>
    <cellStyle name="Normalno 2 3 3 6 2 4 2 2" xfId="28790"/>
    <cellStyle name="Normalno 2 3 3 6 2 4 2 3" xfId="19114"/>
    <cellStyle name="Normalno 2 3 3 6 2 4 3" xfId="23952"/>
    <cellStyle name="Normalno 2 3 3 6 2 4 4" xfId="14276"/>
    <cellStyle name="Normalno 2 3 3 6 2 5" xfId="5809"/>
    <cellStyle name="Normalno 2 3 3 6 2 5 2" xfId="25161"/>
    <cellStyle name="Normalno 2 3 3 6 2 5 3" xfId="15485"/>
    <cellStyle name="Normalno 2 3 3 6 2 6" xfId="20323"/>
    <cellStyle name="Normalno 2 3 3 6 2 7" xfId="10647"/>
    <cellStyle name="Normalno 2 3 3 6 3" xfId="1577"/>
    <cellStyle name="Normalno 2 3 3 6 3 2" xfId="6415"/>
    <cellStyle name="Normalno 2 3 3 6 3 2 2" xfId="25767"/>
    <cellStyle name="Normalno 2 3 3 6 3 2 3" xfId="16091"/>
    <cellStyle name="Normalno 2 3 3 6 3 3" xfId="20929"/>
    <cellStyle name="Normalno 2 3 3 6 3 4" xfId="11253"/>
    <cellStyle name="Normalno 2 3 3 6 4" xfId="2787"/>
    <cellStyle name="Normalno 2 3 3 6 4 2" xfId="7625"/>
    <cellStyle name="Normalno 2 3 3 6 4 2 2" xfId="26977"/>
    <cellStyle name="Normalno 2 3 3 6 4 2 3" xfId="17301"/>
    <cellStyle name="Normalno 2 3 3 6 4 3" xfId="22139"/>
    <cellStyle name="Normalno 2 3 3 6 4 4" xfId="12463"/>
    <cellStyle name="Normalno 2 3 3 6 5" xfId="3996"/>
    <cellStyle name="Normalno 2 3 3 6 5 2" xfId="8834"/>
    <cellStyle name="Normalno 2 3 3 6 5 2 2" xfId="28186"/>
    <cellStyle name="Normalno 2 3 3 6 5 2 3" xfId="18510"/>
    <cellStyle name="Normalno 2 3 3 6 5 3" xfId="23348"/>
    <cellStyle name="Normalno 2 3 3 6 5 4" xfId="13672"/>
    <cellStyle name="Normalno 2 3 3 6 6" xfId="5205"/>
    <cellStyle name="Normalno 2 3 3 6 6 2" xfId="24557"/>
    <cellStyle name="Normalno 2 3 3 6 6 3" xfId="14881"/>
    <cellStyle name="Normalno 2 3 3 6 7" xfId="19719"/>
    <cellStyle name="Normalno 2 3 3 6 8" xfId="10043"/>
    <cellStyle name="Normalno 2 3 3 7" xfId="669"/>
    <cellStyle name="Normalno 2 3 3 7 2" xfId="1879"/>
    <cellStyle name="Normalno 2 3 3 7 2 2" xfId="6717"/>
    <cellStyle name="Normalno 2 3 3 7 2 2 2" xfId="26069"/>
    <cellStyle name="Normalno 2 3 3 7 2 2 3" xfId="16393"/>
    <cellStyle name="Normalno 2 3 3 7 2 3" xfId="21231"/>
    <cellStyle name="Normalno 2 3 3 7 2 4" xfId="11555"/>
    <cellStyle name="Normalno 2 3 3 7 3" xfId="3089"/>
    <cellStyle name="Normalno 2 3 3 7 3 2" xfId="7927"/>
    <cellStyle name="Normalno 2 3 3 7 3 2 2" xfId="27279"/>
    <cellStyle name="Normalno 2 3 3 7 3 2 3" xfId="17603"/>
    <cellStyle name="Normalno 2 3 3 7 3 3" xfId="22441"/>
    <cellStyle name="Normalno 2 3 3 7 3 4" xfId="12765"/>
    <cellStyle name="Normalno 2 3 3 7 4" xfId="4298"/>
    <cellStyle name="Normalno 2 3 3 7 4 2" xfId="9136"/>
    <cellStyle name="Normalno 2 3 3 7 4 2 2" xfId="28488"/>
    <cellStyle name="Normalno 2 3 3 7 4 2 3" xfId="18812"/>
    <cellStyle name="Normalno 2 3 3 7 4 3" xfId="23650"/>
    <cellStyle name="Normalno 2 3 3 7 4 4" xfId="13974"/>
    <cellStyle name="Normalno 2 3 3 7 5" xfId="5507"/>
    <cellStyle name="Normalno 2 3 3 7 5 2" xfId="24859"/>
    <cellStyle name="Normalno 2 3 3 7 5 3" xfId="15183"/>
    <cellStyle name="Normalno 2 3 3 7 6" xfId="20021"/>
    <cellStyle name="Normalno 2 3 3 7 7" xfId="10345"/>
    <cellStyle name="Normalno 2 3 3 8" xfId="1275"/>
    <cellStyle name="Normalno 2 3 3 8 2" xfId="6113"/>
    <cellStyle name="Normalno 2 3 3 8 2 2" xfId="25465"/>
    <cellStyle name="Normalno 2 3 3 8 2 3" xfId="15789"/>
    <cellStyle name="Normalno 2 3 3 8 3" xfId="20627"/>
    <cellStyle name="Normalno 2 3 3 8 4" xfId="10951"/>
    <cellStyle name="Normalno 2 3 3 9" xfId="2485"/>
    <cellStyle name="Normalno 2 3 3 9 2" xfId="7323"/>
    <cellStyle name="Normalno 2 3 3 9 2 2" xfId="26675"/>
    <cellStyle name="Normalno 2 3 3 9 2 3" xfId="16999"/>
    <cellStyle name="Normalno 2 3 3 9 3" xfId="21837"/>
    <cellStyle name="Normalno 2 3 3 9 4" xfId="12161"/>
    <cellStyle name="Normalno 2 3 4" xfId="63"/>
    <cellStyle name="Normalno 2 3 4 10" xfId="9770"/>
    <cellStyle name="Normalno 2 3 4 2" xfId="176"/>
    <cellStyle name="Normalno 2 3 4 2 2" xfId="496"/>
    <cellStyle name="Normalno 2 3 4 2 2 2" xfId="1100"/>
    <cellStyle name="Normalno 2 3 4 2 2 2 2" xfId="2310"/>
    <cellStyle name="Normalno 2 3 4 2 2 2 2 2" xfId="7148"/>
    <cellStyle name="Normalno 2 3 4 2 2 2 2 2 2" xfId="26500"/>
    <cellStyle name="Normalno 2 3 4 2 2 2 2 2 3" xfId="16824"/>
    <cellStyle name="Normalno 2 3 4 2 2 2 2 3" xfId="21662"/>
    <cellStyle name="Normalno 2 3 4 2 2 2 2 4" xfId="11986"/>
    <cellStyle name="Normalno 2 3 4 2 2 2 3" xfId="3520"/>
    <cellStyle name="Normalno 2 3 4 2 2 2 3 2" xfId="8358"/>
    <cellStyle name="Normalno 2 3 4 2 2 2 3 2 2" xfId="27710"/>
    <cellStyle name="Normalno 2 3 4 2 2 2 3 2 3" xfId="18034"/>
    <cellStyle name="Normalno 2 3 4 2 2 2 3 3" xfId="22872"/>
    <cellStyle name="Normalno 2 3 4 2 2 2 3 4" xfId="13196"/>
    <cellStyle name="Normalno 2 3 4 2 2 2 4" xfId="4729"/>
    <cellStyle name="Normalno 2 3 4 2 2 2 4 2" xfId="9567"/>
    <cellStyle name="Normalno 2 3 4 2 2 2 4 2 2" xfId="28919"/>
    <cellStyle name="Normalno 2 3 4 2 2 2 4 2 3" xfId="19243"/>
    <cellStyle name="Normalno 2 3 4 2 2 2 4 3" xfId="24081"/>
    <cellStyle name="Normalno 2 3 4 2 2 2 4 4" xfId="14405"/>
    <cellStyle name="Normalno 2 3 4 2 2 2 5" xfId="5938"/>
    <cellStyle name="Normalno 2 3 4 2 2 2 5 2" xfId="25290"/>
    <cellStyle name="Normalno 2 3 4 2 2 2 5 3" xfId="15614"/>
    <cellStyle name="Normalno 2 3 4 2 2 2 6" xfId="20452"/>
    <cellStyle name="Normalno 2 3 4 2 2 2 7" xfId="10776"/>
    <cellStyle name="Normalno 2 3 4 2 2 3" xfId="1706"/>
    <cellStyle name="Normalno 2 3 4 2 2 3 2" xfId="6544"/>
    <cellStyle name="Normalno 2 3 4 2 2 3 2 2" xfId="25896"/>
    <cellStyle name="Normalno 2 3 4 2 2 3 2 3" xfId="16220"/>
    <cellStyle name="Normalno 2 3 4 2 2 3 3" xfId="21058"/>
    <cellStyle name="Normalno 2 3 4 2 2 3 4" xfId="11382"/>
    <cellStyle name="Normalno 2 3 4 2 2 4" xfId="2916"/>
    <cellStyle name="Normalno 2 3 4 2 2 4 2" xfId="7754"/>
    <cellStyle name="Normalno 2 3 4 2 2 4 2 2" xfId="27106"/>
    <cellStyle name="Normalno 2 3 4 2 2 4 2 3" xfId="17430"/>
    <cellStyle name="Normalno 2 3 4 2 2 4 3" xfId="22268"/>
    <cellStyle name="Normalno 2 3 4 2 2 4 4" xfId="12592"/>
    <cellStyle name="Normalno 2 3 4 2 2 5" xfId="4125"/>
    <cellStyle name="Normalno 2 3 4 2 2 5 2" xfId="8963"/>
    <cellStyle name="Normalno 2 3 4 2 2 5 2 2" xfId="28315"/>
    <cellStyle name="Normalno 2 3 4 2 2 5 2 3" xfId="18639"/>
    <cellStyle name="Normalno 2 3 4 2 2 5 3" xfId="23477"/>
    <cellStyle name="Normalno 2 3 4 2 2 5 4" xfId="13801"/>
    <cellStyle name="Normalno 2 3 4 2 2 6" xfId="5334"/>
    <cellStyle name="Normalno 2 3 4 2 2 6 2" xfId="24686"/>
    <cellStyle name="Normalno 2 3 4 2 2 6 3" xfId="15010"/>
    <cellStyle name="Normalno 2 3 4 2 2 7" xfId="19848"/>
    <cellStyle name="Normalno 2 3 4 2 2 8" xfId="10172"/>
    <cellStyle name="Normalno 2 3 4 2 3" xfId="798"/>
    <cellStyle name="Normalno 2 3 4 2 3 2" xfId="2008"/>
    <cellStyle name="Normalno 2 3 4 2 3 2 2" xfId="6846"/>
    <cellStyle name="Normalno 2 3 4 2 3 2 2 2" xfId="26198"/>
    <cellStyle name="Normalno 2 3 4 2 3 2 2 3" xfId="16522"/>
    <cellStyle name="Normalno 2 3 4 2 3 2 3" xfId="21360"/>
    <cellStyle name="Normalno 2 3 4 2 3 2 4" xfId="11684"/>
    <cellStyle name="Normalno 2 3 4 2 3 3" xfId="3218"/>
    <cellStyle name="Normalno 2 3 4 2 3 3 2" xfId="8056"/>
    <cellStyle name="Normalno 2 3 4 2 3 3 2 2" xfId="27408"/>
    <cellStyle name="Normalno 2 3 4 2 3 3 2 3" xfId="17732"/>
    <cellStyle name="Normalno 2 3 4 2 3 3 3" xfId="22570"/>
    <cellStyle name="Normalno 2 3 4 2 3 3 4" xfId="12894"/>
    <cellStyle name="Normalno 2 3 4 2 3 4" xfId="4427"/>
    <cellStyle name="Normalno 2 3 4 2 3 4 2" xfId="9265"/>
    <cellStyle name="Normalno 2 3 4 2 3 4 2 2" xfId="28617"/>
    <cellStyle name="Normalno 2 3 4 2 3 4 2 3" xfId="18941"/>
    <cellStyle name="Normalno 2 3 4 2 3 4 3" xfId="23779"/>
    <cellStyle name="Normalno 2 3 4 2 3 4 4" xfId="14103"/>
    <cellStyle name="Normalno 2 3 4 2 3 5" xfId="5636"/>
    <cellStyle name="Normalno 2 3 4 2 3 5 2" xfId="24988"/>
    <cellStyle name="Normalno 2 3 4 2 3 5 3" xfId="15312"/>
    <cellStyle name="Normalno 2 3 4 2 3 6" xfId="20150"/>
    <cellStyle name="Normalno 2 3 4 2 3 7" xfId="10474"/>
    <cellStyle name="Normalno 2 3 4 2 4" xfId="1404"/>
    <cellStyle name="Normalno 2 3 4 2 4 2" xfId="6242"/>
    <cellStyle name="Normalno 2 3 4 2 4 2 2" xfId="25594"/>
    <cellStyle name="Normalno 2 3 4 2 4 2 3" xfId="15918"/>
    <cellStyle name="Normalno 2 3 4 2 4 3" xfId="20756"/>
    <cellStyle name="Normalno 2 3 4 2 4 4" xfId="11080"/>
    <cellStyle name="Normalno 2 3 4 2 5" xfId="2614"/>
    <cellStyle name="Normalno 2 3 4 2 5 2" xfId="7452"/>
    <cellStyle name="Normalno 2 3 4 2 5 2 2" xfId="26804"/>
    <cellStyle name="Normalno 2 3 4 2 5 2 3" xfId="17128"/>
    <cellStyle name="Normalno 2 3 4 2 5 3" xfId="21966"/>
    <cellStyle name="Normalno 2 3 4 2 5 4" xfId="12290"/>
    <cellStyle name="Normalno 2 3 4 2 6" xfId="3824"/>
    <cellStyle name="Normalno 2 3 4 2 6 2" xfId="8662"/>
    <cellStyle name="Normalno 2 3 4 2 6 2 2" xfId="28014"/>
    <cellStyle name="Normalno 2 3 4 2 6 2 3" xfId="18338"/>
    <cellStyle name="Normalno 2 3 4 2 6 3" xfId="23176"/>
    <cellStyle name="Normalno 2 3 4 2 6 4" xfId="13500"/>
    <cellStyle name="Normalno 2 3 4 2 7" xfId="5032"/>
    <cellStyle name="Normalno 2 3 4 2 7 2" xfId="24384"/>
    <cellStyle name="Normalno 2 3 4 2 7 3" xfId="14708"/>
    <cellStyle name="Normalno 2 3 4 2 8" xfId="19546"/>
    <cellStyle name="Normalno 2 3 4 2 9" xfId="9870"/>
    <cellStyle name="Normalno 2 3 4 3" xfId="396"/>
    <cellStyle name="Normalno 2 3 4 3 2" xfId="1000"/>
    <cellStyle name="Normalno 2 3 4 3 2 2" xfId="2210"/>
    <cellStyle name="Normalno 2 3 4 3 2 2 2" xfId="7048"/>
    <cellStyle name="Normalno 2 3 4 3 2 2 2 2" xfId="26400"/>
    <cellStyle name="Normalno 2 3 4 3 2 2 2 3" xfId="16724"/>
    <cellStyle name="Normalno 2 3 4 3 2 2 3" xfId="21562"/>
    <cellStyle name="Normalno 2 3 4 3 2 2 4" xfId="11886"/>
    <cellStyle name="Normalno 2 3 4 3 2 3" xfId="3420"/>
    <cellStyle name="Normalno 2 3 4 3 2 3 2" xfId="8258"/>
    <cellStyle name="Normalno 2 3 4 3 2 3 2 2" xfId="27610"/>
    <cellStyle name="Normalno 2 3 4 3 2 3 2 3" xfId="17934"/>
    <cellStyle name="Normalno 2 3 4 3 2 3 3" xfId="22772"/>
    <cellStyle name="Normalno 2 3 4 3 2 3 4" xfId="13096"/>
    <cellStyle name="Normalno 2 3 4 3 2 4" xfId="4629"/>
    <cellStyle name="Normalno 2 3 4 3 2 4 2" xfId="9467"/>
    <cellStyle name="Normalno 2 3 4 3 2 4 2 2" xfId="28819"/>
    <cellStyle name="Normalno 2 3 4 3 2 4 2 3" xfId="19143"/>
    <cellStyle name="Normalno 2 3 4 3 2 4 3" xfId="23981"/>
    <cellStyle name="Normalno 2 3 4 3 2 4 4" xfId="14305"/>
    <cellStyle name="Normalno 2 3 4 3 2 5" xfId="5838"/>
    <cellStyle name="Normalno 2 3 4 3 2 5 2" xfId="25190"/>
    <cellStyle name="Normalno 2 3 4 3 2 5 3" xfId="15514"/>
    <cellStyle name="Normalno 2 3 4 3 2 6" xfId="20352"/>
    <cellStyle name="Normalno 2 3 4 3 2 7" xfId="10676"/>
    <cellStyle name="Normalno 2 3 4 3 3" xfId="1606"/>
    <cellStyle name="Normalno 2 3 4 3 3 2" xfId="6444"/>
    <cellStyle name="Normalno 2 3 4 3 3 2 2" xfId="25796"/>
    <cellStyle name="Normalno 2 3 4 3 3 2 3" xfId="16120"/>
    <cellStyle name="Normalno 2 3 4 3 3 3" xfId="20958"/>
    <cellStyle name="Normalno 2 3 4 3 3 4" xfId="11282"/>
    <cellStyle name="Normalno 2 3 4 3 4" xfId="2816"/>
    <cellStyle name="Normalno 2 3 4 3 4 2" xfId="7654"/>
    <cellStyle name="Normalno 2 3 4 3 4 2 2" xfId="27006"/>
    <cellStyle name="Normalno 2 3 4 3 4 2 3" xfId="17330"/>
    <cellStyle name="Normalno 2 3 4 3 4 3" xfId="22168"/>
    <cellStyle name="Normalno 2 3 4 3 4 4" xfId="12492"/>
    <cellStyle name="Normalno 2 3 4 3 5" xfId="4025"/>
    <cellStyle name="Normalno 2 3 4 3 5 2" xfId="8863"/>
    <cellStyle name="Normalno 2 3 4 3 5 2 2" xfId="28215"/>
    <cellStyle name="Normalno 2 3 4 3 5 2 3" xfId="18539"/>
    <cellStyle name="Normalno 2 3 4 3 5 3" xfId="23377"/>
    <cellStyle name="Normalno 2 3 4 3 5 4" xfId="13701"/>
    <cellStyle name="Normalno 2 3 4 3 6" xfId="5234"/>
    <cellStyle name="Normalno 2 3 4 3 6 2" xfId="24586"/>
    <cellStyle name="Normalno 2 3 4 3 6 3" xfId="14910"/>
    <cellStyle name="Normalno 2 3 4 3 7" xfId="19748"/>
    <cellStyle name="Normalno 2 3 4 3 8" xfId="10072"/>
    <cellStyle name="Normalno 2 3 4 4" xfId="698"/>
    <cellStyle name="Normalno 2 3 4 4 2" xfId="1908"/>
    <cellStyle name="Normalno 2 3 4 4 2 2" xfId="6746"/>
    <cellStyle name="Normalno 2 3 4 4 2 2 2" xfId="26098"/>
    <cellStyle name="Normalno 2 3 4 4 2 2 3" xfId="16422"/>
    <cellStyle name="Normalno 2 3 4 4 2 3" xfId="21260"/>
    <cellStyle name="Normalno 2 3 4 4 2 4" xfId="11584"/>
    <cellStyle name="Normalno 2 3 4 4 3" xfId="3118"/>
    <cellStyle name="Normalno 2 3 4 4 3 2" xfId="7956"/>
    <cellStyle name="Normalno 2 3 4 4 3 2 2" xfId="27308"/>
    <cellStyle name="Normalno 2 3 4 4 3 2 3" xfId="17632"/>
    <cellStyle name="Normalno 2 3 4 4 3 3" xfId="22470"/>
    <cellStyle name="Normalno 2 3 4 4 3 4" xfId="12794"/>
    <cellStyle name="Normalno 2 3 4 4 4" xfId="4327"/>
    <cellStyle name="Normalno 2 3 4 4 4 2" xfId="9165"/>
    <cellStyle name="Normalno 2 3 4 4 4 2 2" xfId="28517"/>
    <cellStyle name="Normalno 2 3 4 4 4 2 3" xfId="18841"/>
    <cellStyle name="Normalno 2 3 4 4 4 3" xfId="23679"/>
    <cellStyle name="Normalno 2 3 4 4 4 4" xfId="14003"/>
    <cellStyle name="Normalno 2 3 4 4 5" xfId="5536"/>
    <cellStyle name="Normalno 2 3 4 4 5 2" xfId="24888"/>
    <cellStyle name="Normalno 2 3 4 4 5 3" xfId="15212"/>
    <cellStyle name="Normalno 2 3 4 4 6" xfId="20050"/>
    <cellStyle name="Normalno 2 3 4 4 7" xfId="10374"/>
    <cellStyle name="Normalno 2 3 4 5" xfId="1304"/>
    <cellStyle name="Normalno 2 3 4 5 2" xfId="6142"/>
    <cellStyle name="Normalno 2 3 4 5 2 2" xfId="25494"/>
    <cellStyle name="Normalno 2 3 4 5 2 3" xfId="15818"/>
    <cellStyle name="Normalno 2 3 4 5 3" xfId="20656"/>
    <cellStyle name="Normalno 2 3 4 5 4" xfId="10980"/>
    <cellStyle name="Normalno 2 3 4 6" xfId="2514"/>
    <cellStyle name="Normalno 2 3 4 6 2" xfId="7352"/>
    <cellStyle name="Normalno 2 3 4 6 2 2" xfId="26704"/>
    <cellStyle name="Normalno 2 3 4 6 2 3" xfId="17028"/>
    <cellStyle name="Normalno 2 3 4 6 3" xfId="21866"/>
    <cellStyle name="Normalno 2 3 4 6 4" xfId="12190"/>
    <cellStyle name="Normalno 2 3 4 7" xfId="3724"/>
    <cellStyle name="Normalno 2 3 4 7 2" xfId="8562"/>
    <cellStyle name="Normalno 2 3 4 7 2 2" xfId="27914"/>
    <cellStyle name="Normalno 2 3 4 7 2 3" xfId="18238"/>
    <cellStyle name="Normalno 2 3 4 7 3" xfId="23076"/>
    <cellStyle name="Normalno 2 3 4 7 4" xfId="13400"/>
    <cellStyle name="Normalno 2 3 4 8" xfId="4932"/>
    <cellStyle name="Normalno 2 3 4 8 2" xfId="24284"/>
    <cellStyle name="Normalno 2 3 4 8 3" xfId="14608"/>
    <cellStyle name="Normalno 2 3 4 9" xfId="19446"/>
    <cellStyle name="Normalno 2 3 5" xfId="125"/>
    <cellStyle name="Normalno 2 3 5 2" xfId="446"/>
    <cellStyle name="Normalno 2 3 5 2 2" xfId="1050"/>
    <cellStyle name="Normalno 2 3 5 2 2 2" xfId="2260"/>
    <cellStyle name="Normalno 2 3 5 2 2 2 2" xfId="7098"/>
    <cellStyle name="Normalno 2 3 5 2 2 2 2 2" xfId="26450"/>
    <cellStyle name="Normalno 2 3 5 2 2 2 2 3" xfId="16774"/>
    <cellStyle name="Normalno 2 3 5 2 2 2 3" xfId="21612"/>
    <cellStyle name="Normalno 2 3 5 2 2 2 4" xfId="11936"/>
    <cellStyle name="Normalno 2 3 5 2 2 3" xfId="3470"/>
    <cellStyle name="Normalno 2 3 5 2 2 3 2" xfId="8308"/>
    <cellStyle name="Normalno 2 3 5 2 2 3 2 2" xfId="27660"/>
    <cellStyle name="Normalno 2 3 5 2 2 3 2 3" xfId="17984"/>
    <cellStyle name="Normalno 2 3 5 2 2 3 3" xfId="22822"/>
    <cellStyle name="Normalno 2 3 5 2 2 3 4" xfId="13146"/>
    <cellStyle name="Normalno 2 3 5 2 2 4" xfId="4679"/>
    <cellStyle name="Normalno 2 3 5 2 2 4 2" xfId="9517"/>
    <cellStyle name="Normalno 2 3 5 2 2 4 2 2" xfId="28869"/>
    <cellStyle name="Normalno 2 3 5 2 2 4 2 3" xfId="19193"/>
    <cellStyle name="Normalno 2 3 5 2 2 4 3" xfId="24031"/>
    <cellStyle name="Normalno 2 3 5 2 2 4 4" xfId="14355"/>
    <cellStyle name="Normalno 2 3 5 2 2 5" xfId="5888"/>
    <cellStyle name="Normalno 2 3 5 2 2 5 2" xfId="25240"/>
    <cellStyle name="Normalno 2 3 5 2 2 5 3" xfId="15564"/>
    <cellStyle name="Normalno 2 3 5 2 2 6" xfId="20402"/>
    <cellStyle name="Normalno 2 3 5 2 2 7" xfId="10726"/>
    <cellStyle name="Normalno 2 3 5 2 3" xfId="1656"/>
    <cellStyle name="Normalno 2 3 5 2 3 2" xfId="6494"/>
    <cellStyle name="Normalno 2 3 5 2 3 2 2" xfId="25846"/>
    <cellStyle name="Normalno 2 3 5 2 3 2 3" xfId="16170"/>
    <cellStyle name="Normalno 2 3 5 2 3 3" xfId="21008"/>
    <cellStyle name="Normalno 2 3 5 2 3 4" xfId="11332"/>
    <cellStyle name="Normalno 2 3 5 2 4" xfId="2866"/>
    <cellStyle name="Normalno 2 3 5 2 4 2" xfId="7704"/>
    <cellStyle name="Normalno 2 3 5 2 4 2 2" xfId="27056"/>
    <cellStyle name="Normalno 2 3 5 2 4 2 3" xfId="17380"/>
    <cellStyle name="Normalno 2 3 5 2 4 3" xfId="22218"/>
    <cellStyle name="Normalno 2 3 5 2 4 4" xfId="12542"/>
    <cellStyle name="Normalno 2 3 5 2 5" xfId="4075"/>
    <cellStyle name="Normalno 2 3 5 2 5 2" xfId="8913"/>
    <cellStyle name="Normalno 2 3 5 2 5 2 2" xfId="28265"/>
    <cellStyle name="Normalno 2 3 5 2 5 2 3" xfId="18589"/>
    <cellStyle name="Normalno 2 3 5 2 5 3" xfId="23427"/>
    <cellStyle name="Normalno 2 3 5 2 5 4" xfId="13751"/>
    <cellStyle name="Normalno 2 3 5 2 6" xfId="5284"/>
    <cellStyle name="Normalno 2 3 5 2 6 2" xfId="24636"/>
    <cellStyle name="Normalno 2 3 5 2 6 3" xfId="14960"/>
    <cellStyle name="Normalno 2 3 5 2 7" xfId="19798"/>
    <cellStyle name="Normalno 2 3 5 2 8" xfId="10122"/>
    <cellStyle name="Normalno 2 3 5 3" xfId="748"/>
    <cellStyle name="Normalno 2 3 5 3 2" xfId="1958"/>
    <cellStyle name="Normalno 2 3 5 3 2 2" xfId="6796"/>
    <cellStyle name="Normalno 2 3 5 3 2 2 2" xfId="26148"/>
    <cellStyle name="Normalno 2 3 5 3 2 2 3" xfId="16472"/>
    <cellStyle name="Normalno 2 3 5 3 2 3" xfId="21310"/>
    <cellStyle name="Normalno 2 3 5 3 2 4" xfId="11634"/>
    <cellStyle name="Normalno 2 3 5 3 3" xfId="3168"/>
    <cellStyle name="Normalno 2 3 5 3 3 2" xfId="8006"/>
    <cellStyle name="Normalno 2 3 5 3 3 2 2" xfId="27358"/>
    <cellStyle name="Normalno 2 3 5 3 3 2 3" xfId="17682"/>
    <cellStyle name="Normalno 2 3 5 3 3 3" xfId="22520"/>
    <cellStyle name="Normalno 2 3 5 3 3 4" xfId="12844"/>
    <cellStyle name="Normalno 2 3 5 3 4" xfId="4377"/>
    <cellStyle name="Normalno 2 3 5 3 4 2" xfId="9215"/>
    <cellStyle name="Normalno 2 3 5 3 4 2 2" xfId="28567"/>
    <cellStyle name="Normalno 2 3 5 3 4 2 3" xfId="18891"/>
    <cellStyle name="Normalno 2 3 5 3 4 3" xfId="23729"/>
    <cellStyle name="Normalno 2 3 5 3 4 4" xfId="14053"/>
    <cellStyle name="Normalno 2 3 5 3 5" xfId="5586"/>
    <cellStyle name="Normalno 2 3 5 3 5 2" xfId="24938"/>
    <cellStyle name="Normalno 2 3 5 3 5 3" xfId="15262"/>
    <cellStyle name="Normalno 2 3 5 3 6" xfId="20100"/>
    <cellStyle name="Normalno 2 3 5 3 7" xfId="10424"/>
    <cellStyle name="Normalno 2 3 5 4" xfId="1354"/>
    <cellStyle name="Normalno 2 3 5 4 2" xfId="6192"/>
    <cellStyle name="Normalno 2 3 5 4 2 2" xfId="25544"/>
    <cellStyle name="Normalno 2 3 5 4 2 3" xfId="15868"/>
    <cellStyle name="Normalno 2 3 5 4 3" xfId="20706"/>
    <cellStyle name="Normalno 2 3 5 4 4" xfId="11030"/>
    <cellStyle name="Normalno 2 3 5 5" xfId="2564"/>
    <cellStyle name="Normalno 2 3 5 5 2" xfId="7402"/>
    <cellStyle name="Normalno 2 3 5 5 2 2" xfId="26754"/>
    <cellStyle name="Normalno 2 3 5 5 2 3" xfId="17078"/>
    <cellStyle name="Normalno 2 3 5 5 3" xfId="21916"/>
    <cellStyle name="Normalno 2 3 5 5 4" xfId="12240"/>
    <cellStyle name="Normalno 2 3 5 6" xfId="3774"/>
    <cellStyle name="Normalno 2 3 5 6 2" xfId="8612"/>
    <cellStyle name="Normalno 2 3 5 6 2 2" xfId="27964"/>
    <cellStyle name="Normalno 2 3 5 6 2 3" xfId="18288"/>
    <cellStyle name="Normalno 2 3 5 6 3" xfId="23126"/>
    <cellStyle name="Normalno 2 3 5 6 4" xfId="13450"/>
    <cellStyle name="Normalno 2 3 5 7" xfId="4982"/>
    <cellStyle name="Normalno 2 3 5 7 2" xfId="24334"/>
    <cellStyle name="Normalno 2 3 5 7 3" xfId="14658"/>
    <cellStyle name="Normalno 2 3 5 8" xfId="19496"/>
    <cellStyle name="Normalno 2 3 5 9" xfId="9820"/>
    <cellStyle name="Normalno 2 3 6" xfId="242"/>
    <cellStyle name="Normalno 2 3 6 2" xfId="546"/>
    <cellStyle name="Normalno 2 3 6 2 2" xfId="1150"/>
    <cellStyle name="Normalno 2 3 6 2 2 2" xfId="2360"/>
    <cellStyle name="Normalno 2 3 6 2 2 2 2" xfId="7198"/>
    <cellStyle name="Normalno 2 3 6 2 2 2 2 2" xfId="26550"/>
    <cellStyle name="Normalno 2 3 6 2 2 2 2 3" xfId="16874"/>
    <cellStyle name="Normalno 2 3 6 2 2 2 3" xfId="21712"/>
    <cellStyle name="Normalno 2 3 6 2 2 2 4" xfId="12036"/>
    <cellStyle name="Normalno 2 3 6 2 2 3" xfId="3570"/>
    <cellStyle name="Normalno 2 3 6 2 2 3 2" xfId="8408"/>
    <cellStyle name="Normalno 2 3 6 2 2 3 2 2" xfId="27760"/>
    <cellStyle name="Normalno 2 3 6 2 2 3 2 3" xfId="18084"/>
    <cellStyle name="Normalno 2 3 6 2 2 3 3" xfId="22922"/>
    <cellStyle name="Normalno 2 3 6 2 2 3 4" xfId="13246"/>
    <cellStyle name="Normalno 2 3 6 2 2 4" xfId="4779"/>
    <cellStyle name="Normalno 2 3 6 2 2 4 2" xfId="9617"/>
    <cellStyle name="Normalno 2 3 6 2 2 4 2 2" xfId="28969"/>
    <cellStyle name="Normalno 2 3 6 2 2 4 2 3" xfId="19293"/>
    <cellStyle name="Normalno 2 3 6 2 2 4 3" xfId="24131"/>
    <cellStyle name="Normalno 2 3 6 2 2 4 4" xfId="14455"/>
    <cellStyle name="Normalno 2 3 6 2 2 5" xfId="5988"/>
    <cellStyle name="Normalno 2 3 6 2 2 5 2" xfId="25340"/>
    <cellStyle name="Normalno 2 3 6 2 2 5 3" xfId="15664"/>
    <cellStyle name="Normalno 2 3 6 2 2 6" xfId="20502"/>
    <cellStyle name="Normalno 2 3 6 2 2 7" xfId="10826"/>
    <cellStyle name="Normalno 2 3 6 2 3" xfId="1756"/>
    <cellStyle name="Normalno 2 3 6 2 3 2" xfId="6594"/>
    <cellStyle name="Normalno 2 3 6 2 3 2 2" xfId="25946"/>
    <cellStyle name="Normalno 2 3 6 2 3 2 3" xfId="16270"/>
    <cellStyle name="Normalno 2 3 6 2 3 3" xfId="21108"/>
    <cellStyle name="Normalno 2 3 6 2 3 4" xfId="11432"/>
    <cellStyle name="Normalno 2 3 6 2 4" xfId="2966"/>
    <cellStyle name="Normalno 2 3 6 2 4 2" xfId="7804"/>
    <cellStyle name="Normalno 2 3 6 2 4 2 2" xfId="27156"/>
    <cellStyle name="Normalno 2 3 6 2 4 2 3" xfId="17480"/>
    <cellStyle name="Normalno 2 3 6 2 4 3" xfId="22318"/>
    <cellStyle name="Normalno 2 3 6 2 4 4" xfId="12642"/>
    <cellStyle name="Normalno 2 3 6 2 5" xfId="4175"/>
    <cellStyle name="Normalno 2 3 6 2 5 2" xfId="9013"/>
    <cellStyle name="Normalno 2 3 6 2 5 2 2" xfId="28365"/>
    <cellStyle name="Normalno 2 3 6 2 5 2 3" xfId="18689"/>
    <cellStyle name="Normalno 2 3 6 2 5 3" xfId="23527"/>
    <cellStyle name="Normalno 2 3 6 2 5 4" xfId="13851"/>
    <cellStyle name="Normalno 2 3 6 2 6" xfId="5384"/>
    <cellStyle name="Normalno 2 3 6 2 6 2" xfId="24736"/>
    <cellStyle name="Normalno 2 3 6 2 6 3" xfId="15060"/>
    <cellStyle name="Normalno 2 3 6 2 7" xfId="19898"/>
    <cellStyle name="Normalno 2 3 6 2 8" xfId="10222"/>
    <cellStyle name="Normalno 2 3 6 3" xfId="848"/>
    <cellStyle name="Normalno 2 3 6 3 2" xfId="2058"/>
    <cellStyle name="Normalno 2 3 6 3 2 2" xfId="6896"/>
    <cellStyle name="Normalno 2 3 6 3 2 2 2" xfId="26248"/>
    <cellStyle name="Normalno 2 3 6 3 2 2 3" xfId="16572"/>
    <cellStyle name="Normalno 2 3 6 3 2 3" xfId="21410"/>
    <cellStyle name="Normalno 2 3 6 3 2 4" xfId="11734"/>
    <cellStyle name="Normalno 2 3 6 3 3" xfId="3268"/>
    <cellStyle name="Normalno 2 3 6 3 3 2" xfId="8106"/>
    <cellStyle name="Normalno 2 3 6 3 3 2 2" xfId="27458"/>
    <cellStyle name="Normalno 2 3 6 3 3 2 3" xfId="17782"/>
    <cellStyle name="Normalno 2 3 6 3 3 3" xfId="22620"/>
    <cellStyle name="Normalno 2 3 6 3 3 4" xfId="12944"/>
    <cellStyle name="Normalno 2 3 6 3 4" xfId="4477"/>
    <cellStyle name="Normalno 2 3 6 3 4 2" xfId="9315"/>
    <cellStyle name="Normalno 2 3 6 3 4 2 2" xfId="28667"/>
    <cellStyle name="Normalno 2 3 6 3 4 2 3" xfId="18991"/>
    <cellStyle name="Normalno 2 3 6 3 4 3" xfId="23829"/>
    <cellStyle name="Normalno 2 3 6 3 4 4" xfId="14153"/>
    <cellStyle name="Normalno 2 3 6 3 5" xfId="5686"/>
    <cellStyle name="Normalno 2 3 6 3 5 2" xfId="25038"/>
    <cellStyle name="Normalno 2 3 6 3 5 3" xfId="15362"/>
    <cellStyle name="Normalno 2 3 6 3 6" xfId="20200"/>
    <cellStyle name="Normalno 2 3 6 3 7" xfId="10524"/>
    <cellStyle name="Normalno 2 3 6 4" xfId="1454"/>
    <cellStyle name="Normalno 2 3 6 4 2" xfId="6292"/>
    <cellStyle name="Normalno 2 3 6 4 2 2" xfId="25644"/>
    <cellStyle name="Normalno 2 3 6 4 2 3" xfId="15968"/>
    <cellStyle name="Normalno 2 3 6 4 3" xfId="20806"/>
    <cellStyle name="Normalno 2 3 6 4 4" xfId="11130"/>
    <cellStyle name="Normalno 2 3 6 5" xfId="2664"/>
    <cellStyle name="Normalno 2 3 6 5 2" xfId="7502"/>
    <cellStyle name="Normalno 2 3 6 5 2 2" xfId="26854"/>
    <cellStyle name="Normalno 2 3 6 5 2 3" xfId="17178"/>
    <cellStyle name="Normalno 2 3 6 5 3" xfId="22016"/>
    <cellStyle name="Normalno 2 3 6 5 4" xfId="12340"/>
    <cellStyle name="Normalno 2 3 6 6" xfId="3874"/>
    <cellStyle name="Normalno 2 3 6 6 2" xfId="8712"/>
    <cellStyle name="Normalno 2 3 6 6 2 2" xfId="28064"/>
    <cellStyle name="Normalno 2 3 6 6 2 3" xfId="18388"/>
    <cellStyle name="Normalno 2 3 6 6 3" xfId="23226"/>
    <cellStyle name="Normalno 2 3 6 6 4" xfId="13550"/>
    <cellStyle name="Normalno 2 3 6 7" xfId="5082"/>
    <cellStyle name="Normalno 2 3 6 7 2" xfId="24434"/>
    <cellStyle name="Normalno 2 3 6 7 3" xfId="14758"/>
    <cellStyle name="Normalno 2 3 6 8" xfId="19596"/>
    <cellStyle name="Normalno 2 3 6 9" xfId="9920"/>
    <cellStyle name="Normalno 2 3 7" xfId="295"/>
    <cellStyle name="Normalno 2 3 7 2" xfId="598"/>
    <cellStyle name="Normalno 2 3 7 2 2" xfId="1202"/>
    <cellStyle name="Normalno 2 3 7 2 2 2" xfId="2412"/>
    <cellStyle name="Normalno 2 3 7 2 2 2 2" xfId="7250"/>
    <cellStyle name="Normalno 2 3 7 2 2 2 2 2" xfId="26602"/>
    <cellStyle name="Normalno 2 3 7 2 2 2 2 3" xfId="16926"/>
    <cellStyle name="Normalno 2 3 7 2 2 2 3" xfId="21764"/>
    <cellStyle name="Normalno 2 3 7 2 2 2 4" xfId="12088"/>
    <cellStyle name="Normalno 2 3 7 2 2 3" xfId="3622"/>
    <cellStyle name="Normalno 2 3 7 2 2 3 2" xfId="8460"/>
    <cellStyle name="Normalno 2 3 7 2 2 3 2 2" xfId="27812"/>
    <cellStyle name="Normalno 2 3 7 2 2 3 2 3" xfId="18136"/>
    <cellStyle name="Normalno 2 3 7 2 2 3 3" xfId="22974"/>
    <cellStyle name="Normalno 2 3 7 2 2 3 4" xfId="13298"/>
    <cellStyle name="Normalno 2 3 7 2 2 4" xfId="4831"/>
    <cellStyle name="Normalno 2 3 7 2 2 4 2" xfId="9669"/>
    <cellStyle name="Normalno 2 3 7 2 2 4 2 2" xfId="29021"/>
    <cellStyle name="Normalno 2 3 7 2 2 4 2 3" xfId="19345"/>
    <cellStyle name="Normalno 2 3 7 2 2 4 3" xfId="24183"/>
    <cellStyle name="Normalno 2 3 7 2 2 4 4" xfId="14507"/>
    <cellStyle name="Normalno 2 3 7 2 2 5" xfId="6040"/>
    <cellStyle name="Normalno 2 3 7 2 2 5 2" xfId="25392"/>
    <cellStyle name="Normalno 2 3 7 2 2 5 3" xfId="15716"/>
    <cellStyle name="Normalno 2 3 7 2 2 6" xfId="20554"/>
    <cellStyle name="Normalno 2 3 7 2 2 7" xfId="10878"/>
    <cellStyle name="Normalno 2 3 7 2 3" xfId="1808"/>
    <cellStyle name="Normalno 2 3 7 2 3 2" xfId="6646"/>
    <cellStyle name="Normalno 2 3 7 2 3 2 2" xfId="25998"/>
    <cellStyle name="Normalno 2 3 7 2 3 2 3" xfId="16322"/>
    <cellStyle name="Normalno 2 3 7 2 3 3" xfId="21160"/>
    <cellStyle name="Normalno 2 3 7 2 3 4" xfId="11484"/>
    <cellStyle name="Normalno 2 3 7 2 4" xfId="3018"/>
    <cellStyle name="Normalno 2 3 7 2 4 2" xfId="7856"/>
    <cellStyle name="Normalno 2 3 7 2 4 2 2" xfId="27208"/>
    <cellStyle name="Normalno 2 3 7 2 4 2 3" xfId="17532"/>
    <cellStyle name="Normalno 2 3 7 2 4 3" xfId="22370"/>
    <cellStyle name="Normalno 2 3 7 2 4 4" xfId="12694"/>
    <cellStyle name="Normalno 2 3 7 2 5" xfId="4227"/>
    <cellStyle name="Normalno 2 3 7 2 5 2" xfId="9065"/>
    <cellStyle name="Normalno 2 3 7 2 5 2 2" xfId="28417"/>
    <cellStyle name="Normalno 2 3 7 2 5 2 3" xfId="18741"/>
    <cellStyle name="Normalno 2 3 7 2 5 3" xfId="23579"/>
    <cellStyle name="Normalno 2 3 7 2 5 4" xfId="13903"/>
    <cellStyle name="Normalno 2 3 7 2 6" xfId="5436"/>
    <cellStyle name="Normalno 2 3 7 2 6 2" xfId="24788"/>
    <cellStyle name="Normalno 2 3 7 2 6 3" xfId="15112"/>
    <cellStyle name="Normalno 2 3 7 2 7" xfId="19950"/>
    <cellStyle name="Normalno 2 3 7 2 8" xfId="10274"/>
    <cellStyle name="Normalno 2 3 7 3" xfId="900"/>
    <cellStyle name="Normalno 2 3 7 3 2" xfId="2110"/>
    <cellStyle name="Normalno 2 3 7 3 2 2" xfId="6948"/>
    <cellStyle name="Normalno 2 3 7 3 2 2 2" xfId="26300"/>
    <cellStyle name="Normalno 2 3 7 3 2 2 3" xfId="16624"/>
    <cellStyle name="Normalno 2 3 7 3 2 3" xfId="21462"/>
    <cellStyle name="Normalno 2 3 7 3 2 4" xfId="11786"/>
    <cellStyle name="Normalno 2 3 7 3 3" xfId="3320"/>
    <cellStyle name="Normalno 2 3 7 3 3 2" xfId="8158"/>
    <cellStyle name="Normalno 2 3 7 3 3 2 2" xfId="27510"/>
    <cellStyle name="Normalno 2 3 7 3 3 2 3" xfId="17834"/>
    <cellStyle name="Normalno 2 3 7 3 3 3" xfId="22672"/>
    <cellStyle name="Normalno 2 3 7 3 3 4" xfId="12996"/>
    <cellStyle name="Normalno 2 3 7 3 4" xfId="4529"/>
    <cellStyle name="Normalno 2 3 7 3 4 2" xfId="9367"/>
    <cellStyle name="Normalno 2 3 7 3 4 2 2" xfId="28719"/>
    <cellStyle name="Normalno 2 3 7 3 4 2 3" xfId="19043"/>
    <cellStyle name="Normalno 2 3 7 3 4 3" xfId="23881"/>
    <cellStyle name="Normalno 2 3 7 3 4 4" xfId="14205"/>
    <cellStyle name="Normalno 2 3 7 3 5" xfId="5738"/>
    <cellStyle name="Normalno 2 3 7 3 5 2" xfId="25090"/>
    <cellStyle name="Normalno 2 3 7 3 5 3" xfId="15414"/>
    <cellStyle name="Normalno 2 3 7 3 6" xfId="20252"/>
    <cellStyle name="Normalno 2 3 7 3 7" xfId="10576"/>
    <cellStyle name="Normalno 2 3 7 4" xfId="1506"/>
    <cellStyle name="Normalno 2 3 7 4 2" xfId="6344"/>
    <cellStyle name="Normalno 2 3 7 4 2 2" xfId="25696"/>
    <cellStyle name="Normalno 2 3 7 4 2 3" xfId="16020"/>
    <cellStyle name="Normalno 2 3 7 4 3" xfId="20858"/>
    <cellStyle name="Normalno 2 3 7 4 4" xfId="11182"/>
    <cellStyle name="Normalno 2 3 7 5" xfId="2716"/>
    <cellStyle name="Normalno 2 3 7 5 2" xfId="7554"/>
    <cellStyle name="Normalno 2 3 7 5 2 2" xfId="26906"/>
    <cellStyle name="Normalno 2 3 7 5 2 3" xfId="17230"/>
    <cellStyle name="Normalno 2 3 7 5 3" xfId="22068"/>
    <cellStyle name="Normalno 2 3 7 5 4" xfId="12392"/>
    <cellStyle name="Normalno 2 3 7 6" xfId="3925"/>
    <cellStyle name="Normalno 2 3 7 6 2" xfId="8763"/>
    <cellStyle name="Normalno 2 3 7 6 2 2" xfId="28115"/>
    <cellStyle name="Normalno 2 3 7 6 2 3" xfId="18439"/>
    <cellStyle name="Normalno 2 3 7 6 3" xfId="23277"/>
    <cellStyle name="Normalno 2 3 7 6 4" xfId="13601"/>
    <cellStyle name="Normalno 2 3 7 7" xfId="5134"/>
    <cellStyle name="Normalno 2 3 7 7 2" xfId="24486"/>
    <cellStyle name="Normalno 2 3 7 7 3" xfId="14810"/>
    <cellStyle name="Normalno 2 3 7 8" xfId="19648"/>
    <cellStyle name="Normalno 2 3 7 9" xfId="9972"/>
    <cellStyle name="Normalno 2 3 8" xfId="346"/>
    <cellStyle name="Normalno 2 3 8 2" xfId="950"/>
    <cellStyle name="Normalno 2 3 8 2 2" xfId="2160"/>
    <cellStyle name="Normalno 2 3 8 2 2 2" xfId="6998"/>
    <cellStyle name="Normalno 2 3 8 2 2 2 2" xfId="26350"/>
    <cellStyle name="Normalno 2 3 8 2 2 2 3" xfId="16674"/>
    <cellStyle name="Normalno 2 3 8 2 2 3" xfId="21512"/>
    <cellStyle name="Normalno 2 3 8 2 2 4" xfId="11836"/>
    <cellStyle name="Normalno 2 3 8 2 3" xfId="3370"/>
    <cellStyle name="Normalno 2 3 8 2 3 2" xfId="8208"/>
    <cellStyle name="Normalno 2 3 8 2 3 2 2" xfId="27560"/>
    <cellStyle name="Normalno 2 3 8 2 3 2 3" xfId="17884"/>
    <cellStyle name="Normalno 2 3 8 2 3 3" xfId="22722"/>
    <cellStyle name="Normalno 2 3 8 2 3 4" xfId="13046"/>
    <cellStyle name="Normalno 2 3 8 2 4" xfId="4579"/>
    <cellStyle name="Normalno 2 3 8 2 4 2" xfId="9417"/>
    <cellStyle name="Normalno 2 3 8 2 4 2 2" xfId="28769"/>
    <cellStyle name="Normalno 2 3 8 2 4 2 3" xfId="19093"/>
    <cellStyle name="Normalno 2 3 8 2 4 3" xfId="23931"/>
    <cellStyle name="Normalno 2 3 8 2 4 4" xfId="14255"/>
    <cellStyle name="Normalno 2 3 8 2 5" xfId="5788"/>
    <cellStyle name="Normalno 2 3 8 2 5 2" xfId="25140"/>
    <cellStyle name="Normalno 2 3 8 2 5 3" xfId="15464"/>
    <cellStyle name="Normalno 2 3 8 2 6" xfId="20302"/>
    <cellStyle name="Normalno 2 3 8 2 7" xfId="10626"/>
    <cellStyle name="Normalno 2 3 8 3" xfId="1556"/>
    <cellStyle name="Normalno 2 3 8 3 2" xfId="6394"/>
    <cellStyle name="Normalno 2 3 8 3 2 2" xfId="25746"/>
    <cellStyle name="Normalno 2 3 8 3 2 3" xfId="16070"/>
    <cellStyle name="Normalno 2 3 8 3 3" xfId="20908"/>
    <cellStyle name="Normalno 2 3 8 3 4" xfId="11232"/>
    <cellStyle name="Normalno 2 3 8 4" xfId="2766"/>
    <cellStyle name="Normalno 2 3 8 4 2" xfId="7604"/>
    <cellStyle name="Normalno 2 3 8 4 2 2" xfId="26956"/>
    <cellStyle name="Normalno 2 3 8 4 2 3" xfId="17280"/>
    <cellStyle name="Normalno 2 3 8 4 3" xfId="22118"/>
    <cellStyle name="Normalno 2 3 8 4 4" xfId="12442"/>
    <cellStyle name="Normalno 2 3 8 5" xfId="3975"/>
    <cellStyle name="Normalno 2 3 8 5 2" xfId="8813"/>
    <cellStyle name="Normalno 2 3 8 5 2 2" xfId="28165"/>
    <cellStyle name="Normalno 2 3 8 5 2 3" xfId="18489"/>
    <cellStyle name="Normalno 2 3 8 5 3" xfId="23327"/>
    <cellStyle name="Normalno 2 3 8 5 4" xfId="13651"/>
    <cellStyle name="Normalno 2 3 8 6" xfId="5184"/>
    <cellStyle name="Normalno 2 3 8 6 2" xfId="24536"/>
    <cellStyle name="Normalno 2 3 8 6 3" xfId="14860"/>
    <cellStyle name="Normalno 2 3 8 7" xfId="19698"/>
    <cellStyle name="Normalno 2 3 8 8" xfId="10022"/>
    <cellStyle name="Normalno 2 3 9" xfId="648"/>
    <cellStyle name="Normalno 2 3 9 2" xfId="1858"/>
    <cellStyle name="Normalno 2 3 9 2 2" xfId="6696"/>
    <cellStyle name="Normalno 2 3 9 2 2 2" xfId="26048"/>
    <cellStyle name="Normalno 2 3 9 2 2 3" xfId="16372"/>
    <cellStyle name="Normalno 2 3 9 2 3" xfId="21210"/>
    <cellStyle name="Normalno 2 3 9 2 4" xfId="11534"/>
    <cellStyle name="Normalno 2 3 9 3" xfId="3068"/>
    <cellStyle name="Normalno 2 3 9 3 2" xfId="7906"/>
    <cellStyle name="Normalno 2 3 9 3 2 2" xfId="27258"/>
    <cellStyle name="Normalno 2 3 9 3 2 3" xfId="17582"/>
    <cellStyle name="Normalno 2 3 9 3 3" xfId="22420"/>
    <cellStyle name="Normalno 2 3 9 3 4" xfId="12744"/>
    <cellStyle name="Normalno 2 3 9 4" xfId="4277"/>
    <cellStyle name="Normalno 2 3 9 4 2" xfId="9115"/>
    <cellStyle name="Normalno 2 3 9 4 2 2" xfId="28467"/>
    <cellStyle name="Normalno 2 3 9 4 2 3" xfId="18791"/>
    <cellStyle name="Normalno 2 3 9 4 3" xfId="23629"/>
    <cellStyle name="Normalno 2 3 9 4 4" xfId="13953"/>
    <cellStyle name="Normalno 2 3 9 5" xfId="5486"/>
    <cellStyle name="Normalno 2 3 9 5 2" xfId="24838"/>
    <cellStyle name="Normalno 2 3 9 5 3" xfId="15162"/>
    <cellStyle name="Normalno 2 3 9 6" xfId="20000"/>
    <cellStyle name="Normalno 2 3 9 7" xfId="10324"/>
    <cellStyle name="Normalno 2 4" xfId="14"/>
    <cellStyle name="Normalno 2 4 10" xfId="2470"/>
    <cellStyle name="Normalno 2 4 10 2" xfId="7308"/>
    <cellStyle name="Normalno 2 4 10 2 2" xfId="26660"/>
    <cellStyle name="Normalno 2 4 10 2 3" xfId="16984"/>
    <cellStyle name="Normalno 2 4 10 3" xfId="21822"/>
    <cellStyle name="Normalno 2 4 10 4" xfId="12146"/>
    <cellStyle name="Normalno 2 4 11" xfId="3682"/>
    <cellStyle name="Normalno 2 4 11 2" xfId="8520"/>
    <cellStyle name="Normalno 2 4 11 2 2" xfId="27872"/>
    <cellStyle name="Normalno 2 4 11 2 3" xfId="18196"/>
    <cellStyle name="Normalno 2 4 11 3" xfId="23034"/>
    <cellStyle name="Normalno 2 4 11 4" xfId="13358"/>
    <cellStyle name="Normalno 2 4 12" xfId="4888"/>
    <cellStyle name="Normalno 2 4 12 2" xfId="24240"/>
    <cellStyle name="Normalno 2 4 12 3" xfId="14564"/>
    <cellStyle name="Normalno 2 4 13" xfId="19402"/>
    <cellStyle name="Normalno 2 4 14" xfId="9726"/>
    <cellStyle name="Normalno 2 4 2" xfId="38"/>
    <cellStyle name="Normalno 2 4 2 10" xfId="3703"/>
    <cellStyle name="Normalno 2 4 2 10 2" xfId="8541"/>
    <cellStyle name="Normalno 2 4 2 10 2 2" xfId="27893"/>
    <cellStyle name="Normalno 2 4 2 10 2 3" xfId="18217"/>
    <cellStyle name="Normalno 2 4 2 10 3" xfId="23055"/>
    <cellStyle name="Normalno 2 4 2 10 4" xfId="13379"/>
    <cellStyle name="Normalno 2 4 2 11" xfId="4909"/>
    <cellStyle name="Normalno 2 4 2 11 2" xfId="24261"/>
    <cellStyle name="Normalno 2 4 2 11 3" xfId="14585"/>
    <cellStyle name="Normalno 2 4 2 12" xfId="19423"/>
    <cellStyle name="Normalno 2 4 2 13" xfId="9747"/>
    <cellStyle name="Normalno 2 4 2 2" xfId="92"/>
    <cellStyle name="Normalno 2 4 2 2 10" xfId="9797"/>
    <cellStyle name="Normalno 2 4 2 2 2" xfId="203"/>
    <cellStyle name="Normalno 2 4 2 2 2 2" xfId="523"/>
    <cellStyle name="Normalno 2 4 2 2 2 2 2" xfId="1127"/>
    <cellStyle name="Normalno 2 4 2 2 2 2 2 2" xfId="2337"/>
    <cellStyle name="Normalno 2 4 2 2 2 2 2 2 2" xfId="7175"/>
    <cellStyle name="Normalno 2 4 2 2 2 2 2 2 2 2" xfId="26527"/>
    <cellStyle name="Normalno 2 4 2 2 2 2 2 2 2 3" xfId="16851"/>
    <cellStyle name="Normalno 2 4 2 2 2 2 2 2 3" xfId="21689"/>
    <cellStyle name="Normalno 2 4 2 2 2 2 2 2 4" xfId="12013"/>
    <cellStyle name="Normalno 2 4 2 2 2 2 2 3" xfId="3547"/>
    <cellStyle name="Normalno 2 4 2 2 2 2 2 3 2" xfId="8385"/>
    <cellStyle name="Normalno 2 4 2 2 2 2 2 3 2 2" xfId="27737"/>
    <cellStyle name="Normalno 2 4 2 2 2 2 2 3 2 3" xfId="18061"/>
    <cellStyle name="Normalno 2 4 2 2 2 2 2 3 3" xfId="22899"/>
    <cellStyle name="Normalno 2 4 2 2 2 2 2 3 4" xfId="13223"/>
    <cellStyle name="Normalno 2 4 2 2 2 2 2 4" xfId="4756"/>
    <cellStyle name="Normalno 2 4 2 2 2 2 2 4 2" xfId="9594"/>
    <cellStyle name="Normalno 2 4 2 2 2 2 2 4 2 2" xfId="28946"/>
    <cellStyle name="Normalno 2 4 2 2 2 2 2 4 2 3" xfId="19270"/>
    <cellStyle name="Normalno 2 4 2 2 2 2 2 4 3" xfId="24108"/>
    <cellStyle name="Normalno 2 4 2 2 2 2 2 4 4" xfId="14432"/>
    <cellStyle name="Normalno 2 4 2 2 2 2 2 5" xfId="5965"/>
    <cellStyle name="Normalno 2 4 2 2 2 2 2 5 2" xfId="25317"/>
    <cellStyle name="Normalno 2 4 2 2 2 2 2 5 3" xfId="15641"/>
    <cellStyle name="Normalno 2 4 2 2 2 2 2 6" xfId="20479"/>
    <cellStyle name="Normalno 2 4 2 2 2 2 2 7" xfId="10803"/>
    <cellStyle name="Normalno 2 4 2 2 2 2 3" xfId="1733"/>
    <cellStyle name="Normalno 2 4 2 2 2 2 3 2" xfId="6571"/>
    <cellStyle name="Normalno 2 4 2 2 2 2 3 2 2" xfId="25923"/>
    <cellStyle name="Normalno 2 4 2 2 2 2 3 2 3" xfId="16247"/>
    <cellStyle name="Normalno 2 4 2 2 2 2 3 3" xfId="21085"/>
    <cellStyle name="Normalno 2 4 2 2 2 2 3 4" xfId="11409"/>
    <cellStyle name="Normalno 2 4 2 2 2 2 4" xfId="2943"/>
    <cellStyle name="Normalno 2 4 2 2 2 2 4 2" xfId="7781"/>
    <cellStyle name="Normalno 2 4 2 2 2 2 4 2 2" xfId="27133"/>
    <cellStyle name="Normalno 2 4 2 2 2 2 4 2 3" xfId="17457"/>
    <cellStyle name="Normalno 2 4 2 2 2 2 4 3" xfId="22295"/>
    <cellStyle name="Normalno 2 4 2 2 2 2 4 4" xfId="12619"/>
    <cellStyle name="Normalno 2 4 2 2 2 2 5" xfId="4152"/>
    <cellStyle name="Normalno 2 4 2 2 2 2 5 2" xfId="8990"/>
    <cellStyle name="Normalno 2 4 2 2 2 2 5 2 2" xfId="28342"/>
    <cellStyle name="Normalno 2 4 2 2 2 2 5 2 3" xfId="18666"/>
    <cellStyle name="Normalno 2 4 2 2 2 2 5 3" xfId="23504"/>
    <cellStyle name="Normalno 2 4 2 2 2 2 5 4" xfId="13828"/>
    <cellStyle name="Normalno 2 4 2 2 2 2 6" xfId="5361"/>
    <cellStyle name="Normalno 2 4 2 2 2 2 6 2" xfId="24713"/>
    <cellStyle name="Normalno 2 4 2 2 2 2 6 3" xfId="15037"/>
    <cellStyle name="Normalno 2 4 2 2 2 2 7" xfId="19875"/>
    <cellStyle name="Normalno 2 4 2 2 2 2 8" xfId="10199"/>
    <cellStyle name="Normalno 2 4 2 2 2 3" xfId="825"/>
    <cellStyle name="Normalno 2 4 2 2 2 3 2" xfId="2035"/>
    <cellStyle name="Normalno 2 4 2 2 2 3 2 2" xfId="6873"/>
    <cellStyle name="Normalno 2 4 2 2 2 3 2 2 2" xfId="26225"/>
    <cellStyle name="Normalno 2 4 2 2 2 3 2 2 3" xfId="16549"/>
    <cellStyle name="Normalno 2 4 2 2 2 3 2 3" xfId="21387"/>
    <cellStyle name="Normalno 2 4 2 2 2 3 2 4" xfId="11711"/>
    <cellStyle name="Normalno 2 4 2 2 2 3 3" xfId="3245"/>
    <cellStyle name="Normalno 2 4 2 2 2 3 3 2" xfId="8083"/>
    <cellStyle name="Normalno 2 4 2 2 2 3 3 2 2" xfId="27435"/>
    <cellStyle name="Normalno 2 4 2 2 2 3 3 2 3" xfId="17759"/>
    <cellStyle name="Normalno 2 4 2 2 2 3 3 3" xfId="22597"/>
    <cellStyle name="Normalno 2 4 2 2 2 3 3 4" xfId="12921"/>
    <cellStyle name="Normalno 2 4 2 2 2 3 4" xfId="4454"/>
    <cellStyle name="Normalno 2 4 2 2 2 3 4 2" xfId="9292"/>
    <cellStyle name="Normalno 2 4 2 2 2 3 4 2 2" xfId="28644"/>
    <cellStyle name="Normalno 2 4 2 2 2 3 4 2 3" xfId="18968"/>
    <cellStyle name="Normalno 2 4 2 2 2 3 4 3" xfId="23806"/>
    <cellStyle name="Normalno 2 4 2 2 2 3 4 4" xfId="14130"/>
    <cellStyle name="Normalno 2 4 2 2 2 3 5" xfId="5663"/>
    <cellStyle name="Normalno 2 4 2 2 2 3 5 2" xfId="25015"/>
    <cellStyle name="Normalno 2 4 2 2 2 3 5 3" xfId="15339"/>
    <cellStyle name="Normalno 2 4 2 2 2 3 6" xfId="20177"/>
    <cellStyle name="Normalno 2 4 2 2 2 3 7" xfId="10501"/>
    <cellStyle name="Normalno 2 4 2 2 2 4" xfId="1431"/>
    <cellStyle name="Normalno 2 4 2 2 2 4 2" xfId="6269"/>
    <cellStyle name="Normalno 2 4 2 2 2 4 2 2" xfId="25621"/>
    <cellStyle name="Normalno 2 4 2 2 2 4 2 3" xfId="15945"/>
    <cellStyle name="Normalno 2 4 2 2 2 4 3" xfId="20783"/>
    <cellStyle name="Normalno 2 4 2 2 2 4 4" xfId="11107"/>
    <cellStyle name="Normalno 2 4 2 2 2 5" xfId="2641"/>
    <cellStyle name="Normalno 2 4 2 2 2 5 2" xfId="7479"/>
    <cellStyle name="Normalno 2 4 2 2 2 5 2 2" xfId="26831"/>
    <cellStyle name="Normalno 2 4 2 2 2 5 2 3" xfId="17155"/>
    <cellStyle name="Normalno 2 4 2 2 2 5 3" xfId="21993"/>
    <cellStyle name="Normalno 2 4 2 2 2 5 4" xfId="12317"/>
    <cellStyle name="Normalno 2 4 2 2 2 6" xfId="3851"/>
    <cellStyle name="Normalno 2 4 2 2 2 6 2" xfId="8689"/>
    <cellStyle name="Normalno 2 4 2 2 2 6 2 2" xfId="28041"/>
    <cellStyle name="Normalno 2 4 2 2 2 6 2 3" xfId="18365"/>
    <cellStyle name="Normalno 2 4 2 2 2 6 3" xfId="23203"/>
    <cellStyle name="Normalno 2 4 2 2 2 6 4" xfId="13527"/>
    <cellStyle name="Normalno 2 4 2 2 2 7" xfId="5059"/>
    <cellStyle name="Normalno 2 4 2 2 2 7 2" xfId="24411"/>
    <cellStyle name="Normalno 2 4 2 2 2 7 3" xfId="14735"/>
    <cellStyle name="Normalno 2 4 2 2 2 8" xfId="19573"/>
    <cellStyle name="Normalno 2 4 2 2 2 9" xfId="9897"/>
    <cellStyle name="Normalno 2 4 2 2 3" xfId="423"/>
    <cellStyle name="Normalno 2 4 2 2 3 2" xfId="1027"/>
    <cellStyle name="Normalno 2 4 2 2 3 2 2" xfId="2237"/>
    <cellStyle name="Normalno 2 4 2 2 3 2 2 2" xfId="7075"/>
    <cellStyle name="Normalno 2 4 2 2 3 2 2 2 2" xfId="26427"/>
    <cellStyle name="Normalno 2 4 2 2 3 2 2 2 3" xfId="16751"/>
    <cellStyle name="Normalno 2 4 2 2 3 2 2 3" xfId="21589"/>
    <cellStyle name="Normalno 2 4 2 2 3 2 2 4" xfId="11913"/>
    <cellStyle name="Normalno 2 4 2 2 3 2 3" xfId="3447"/>
    <cellStyle name="Normalno 2 4 2 2 3 2 3 2" xfId="8285"/>
    <cellStyle name="Normalno 2 4 2 2 3 2 3 2 2" xfId="27637"/>
    <cellStyle name="Normalno 2 4 2 2 3 2 3 2 3" xfId="17961"/>
    <cellStyle name="Normalno 2 4 2 2 3 2 3 3" xfId="22799"/>
    <cellStyle name="Normalno 2 4 2 2 3 2 3 4" xfId="13123"/>
    <cellStyle name="Normalno 2 4 2 2 3 2 4" xfId="4656"/>
    <cellStyle name="Normalno 2 4 2 2 3 2 4 2" xfId="9494"/>
    <cellStyle name="Normalno 2 4 2 2 3 2 4 2 2" xfId="28846"/>
    <cellStyle name="Normalno 2 4 2 2 3 2 4 2 3" xfId="19170"/>
    <cellStyle name="Normalno 2 4 2 2 3 2 4 3" xfId="24008"/>
    <cellStyle name="Normalno 2 4 2 2 3 2 4 4" xfId="14332"/>
    <cellStyle name="Normalno 2 4 2 2 3 2 5" xfId="5865"/>
    <cellStyle name="Normalno 2 4 2 2 3 2 5 2" xfId="25217"/>
    <cellStyle name="Normalno 2 4 2 2 3 2 5 3" xfId="15541"/>
    <cellStyle name="Normalno 2 4 2 2 3 2 6" xfId="20379"/>
    <cellStyle name="Normalno 2 4 2 2 3 2 7" xfId="10703"/>
    <cellStyle name="Normalno 2 4 2 2 3 3" xfId="1633"/>
    <cellStyle name="Normalno 2 4 2 2 3 3 2" xfId="6471"/>
    <cellStyle name="Normalno 2 4 2 2 3 3 2 2" xfId="25823"/>
    <cellStyle name="Normalno 2 4 2 2 3 3 2 3" xfId="16147"/>
    <cellStyle name="Normalno 2 4 2 2 3 3 3" xfId="20985"/>
    <cellStyle name="Normalno 2 4 2 2 3 3 4" xfId="11309"/>
    <cellStyle name="Normalno 2 4 2 2 3 4" xfId="2843"/>
    <cellStyle name="Normalno 2 4 2 2 3 4 2" xfId="7681"/>
    <cellStyle name="Normalno 2 4 2 2 3 4 2 2" xfId="27033"/>
    <cellStyle name="Normalno 2 4 2 2 3 4 2 3" xfId="17357"/>
    <cellStyle name="Normalno 2 4 2 2 3 4 3" xfId="22195"/>
    <cellStyle name="Normalno 2 4 2 2 3 4 4" xfId="12519"/>
    <cellStyle name="Normalno 2 4 2 2 3 5" xfId="4052"/>
    <cellStyle name="Normalno 2 4 2 2 3 5 2" xfId="8890"/>
    <cellStyle name="Normalno 2 4 2 2 3 5 2 2" xfId="28242"/>
    <cellStyle name="Normalno 2 4 2 2 3 5 2 3" xfId="18566"/>
    <cellStyle name="Normalno 2 4 2 2 3 5 3" xfId="23404"/>
    <cellStyle name="Normalno 2 4 2 2 3 5 4" xfId="13728"/>
    <cellStyle name="Normalno 2 4 2 2 3 6" xfId="5261"/>
    <cellStyle name="Normalno 2 4 2 2 3 6 2" xfId="24613"/>
    <cellStyle name="Normalno 2 4 2 2 3 6 3" xfId="14937"/>
    <cellStyle name="Normalno 2 4 2 2 3 7" xfId="19775"/>
    <cellStyle name="Normalno 2 4 2 2 3 8" xfId="10099"/>
    <cellStyle name="Normalno 2 4 2 2 4" xfId="725"/>
    <cellStyle name="Normalno 2 4 2 2 4 2" xfId="1935"/>
    <cellStyle name="Normalno 2 4 2 2 4 2 2" xfId="6773"/>
    <cellStyle name="Normalno 2 4 2 2 4 2 2 2" xfId="26125"/>
    <cellStyle name="Normalno 2 4 2 2 4 2 2 3" xfId="16449"/>
    <cellStyle name="Normalno 2 4 2 2 4 2 3" xfId="21287"/>
    <cellStyle name="Normalno 2 4 2 2 4 2 4" xfId="11611"/>
    <cellStyle name="Normalno 2 4 2 2 4 3" xfId="3145"/>
    <cellStyle name="Normalno 2 4 2 2 4 3 2" xfId="7983"/>
    <cellStyle name="Normalno 2 4 2 2 4 3 2 2" xfId="27335"/>
    <cellStyle name="Normalno 2 4 2 2 4 3 2 3" xfId="17659"/>
    <cellStyle name="Normalno 2 4 2 2 4 3 3" xfId="22497"/>
    <cellStyle name="Normalno 2 4 2 2 4 3 4" xfId="12821"/>
    <cellStyle name="Normalno 2 4 2 2 4 4" xfId="4354"/>
    <cellStyle name="Normalno 2 4 2 2 4 4 2" xfId="9192"/>
    <cellStyle name="Normalno 2 4 2 2 4 4 2 2" xfId="28544"/>
    <cellStyle name="Normalno 2 4 2 2 4 4 2 3" xfId="18868"/>
    <cellStyle name="Normalno 2 4 2 2 4 4 3" xfId="23706"/>
    <cellStyle name="Normalno 2 4 2 2 4 4 4" xfId="14030"/>
    <cellStyle name="Normalno 2 4 2 2 4 5" xfId="5563"/>
    <cellStyle name="Normalno 2 4 2 2 4 5 2" xfId="24915"/>
    <cellStyle name="Normalno 2 4 2 2 4 5 3" xfId="15239"/>
    <cellStyle name="Normalno 2 4 2 2 4 6" xfId="20077"/>
    <cellStyle name="Normalno 2 4 2 2 4 7" xfId="10401"/>
    <cellStyle name="Normalno 2 4 2 2 5" xfId="1331"/>
    <cellStyle name="Normalno 2 4 2 2 5 2" xfId="6169"/>
    <cellStyle name="Normalno 2 4 2 2 5 2 2" xfId="25521"/>
    <cellStyle name="Normalno 2 4 2 2 5 2 3" xfId="15845"/>
    <cellStyle name="Normalno 2 4 2 2 5 3" xfId="20683"/>
    <cellStyle name="Normalno 2 4 2 2 5 4" xfId="11007"/>
    <cellStyle name="Normalno 2 4 2 2 6" xfId="2541"/>
    <cellStyle name="Normalno 2 4 2 2 6 2" xfId="7379"/>
    <cellStyle name="Normalno 2 4 2 2 6 2 2" xfId="26731"/>
    <cellStyle name="Normalno 2 4 2 2 6 2 3" xfId="17055"/>
    <cellStyle name="Normalno 2 4 2 2 6 3" xfId="21893"/>
    <cellStyle name="Normalno 2 4 2 2 6 4" xfId="12217"/>
    <cellStyle name="Normalno 2 4 2 2 7" xfId="3751"/>
    <cellStyle name="Normalno 2 4 2 2 7 2" xfId="8589"/>
    <cellStyle name="Normalno 2 4 2 2 7 2 2" xfId="27941"/>
    <cellStyle name="Normalno 2 4 2 2 7 2 3" xfId="18265"/>
    <cellStyle name="Normalno 2 4 2 2 7 3" xfId="23103"/>
    <cellStyle name="Normalno 2 4 2 2 7 4" xfId="13427"/>
    <cellStyle name="Normalno 2 4 2 2 8" xfId="4959"/>
    <cellStyle name="Normalno 2 4 2 2 8 2" xfId="24311"/>
    <cellStyle name="Normalno 2 4 2 2 8 3" xfId="14635"/>
    <cellStyle name="Normalno 2 4 2 2 9" xfId="19473"/>
    <cellStyle name="Normalno 2 4 2 3" xfId="153"/>
    <cellStyle name="Normalno 2 4 2 3 2" xfId="473"/>
    <cellStyle name="Normalno 2 4 2 3 2 2" xfId="1077"/>
    <cellStyle name="Normalno 2 4 2 3 2 2 2" xfId="2287"/>
    <cellStyle name="Normalno 2 4 2 3 2 2 2 2" xfId="7125"/>
    <cellStyle name="Normalno 2 4 2 3 2 2 2 2 2" xfId="26477"/>
    <cellStyle name="Normalno 2 4 2 3 2 2 2 2 3" xfId="16801"/>
    <cellStyle name="Normalno 2 4 2 3 2 2 2 3" xfId="21639"/>
    <cellStyle name="Normalno 2 4 2 3 2 2 2 4" xfId="11963"/>
    <cellStyle name="Normalno 2 4 2 3 2 2 3" xfId="3497"/>
    <cellStyle name="Normalno 2 4 2 3 2 2 3 2" xfId="8335"/>
    <cellStyle name="Normalno 2 4 2 3 2 2 3 2 2" xfId="27687"/>
    <cellStyle name="Normalno 2 4 2 3 2 2 3 2 3" xfId="18011"/>
    <cellStyle name="Normalno 2 4 2 3 2 2 3 3" xfId="22849"/>
    <cellStyle name="Normalno 2 4 2 3 2 2 3 4" xfId="13173"/>
    <cellStyle name="Normalno 2 4 2 3 2 2 4" xfId="4706"/>
    <cellStyle name="Normalno 2 4 2 3 2 2 4 2" xfId="9544"/>
    <cellStyle name="Normalno 2 4 2 3 2 2 4 2 2" xfId="28896"/>
    <cellStyle name="Normalno 2 4 2 3 2 2 4 2 3" xfId="19220"/>
    <cellStyle name="Normalno 2 4 2 3 2 2 4 3" xfId="24058"/>
    <cellStyle name="Normalno 2 4 2 3 2 2 4 4" xfId="14382"/>
    <cellStyle name="Normalno 2 4 2 3 2 2 5" xfId="5915"/>
    <cellStyle name="Normalno 2 4 2 3 2 2 5 2" xfId="25267"/>
    <cellStyle name="Normalno 2 4 2 3 2 2 5 3" xfId="15591"/>
    <cellStyle name="Normalno 2 4 2 3 2 2 6" xfId="20429"/>
    <cellStyle name="Normalno 2 4 2 3 2 2 7" xfId="10753"/>
    <cellStyle name="Normalno 2 4 2 3 2 3" xfId="1683"/>
    <cellStyle name="Normalno 2 4 2 3 2 3 2" xfId="6521"/>
    <cellStyle name="Normalno 2 4 2 3 2 3 2 2" xfId="25873"/>
    <cellStyle name="Normalno 2 4 2 3 2 3 2 3" xfId="16197"/>
    <cellStyle name="Normalno 2 4 2 3 2 3 3" xfId="21035"/>
    <cellStyle name="Normalno 2 4 2 3 2 3 4" xfId="11359"/>
    <cellStyle name="Normalno 2 4 2 3 2 4" xfId="2893"/>
    <cellStyle name="Normalno 2 4 2 3 2 4 2" xfId="7731"/>
    <cellStyle name="Normalno 2 4 2 3 2 4 2 2" xfId="27083"/>
    <cellStyle name="Normalno 2 4 2 3 2 4 2 3" xfId="17407"/>
    <cellStyle name="Normalno 2 4 2 3 2 4 3" xfId="22245"/>
    <cellStyle name="Normalno 2 4 2 3 2 4 4" xfId="12569"/>
    <cellStyle name="Normalno 2 4 2 3 2 5" xfId="4102"/>
    <cellStyle name="Normalno 2 4 2 3 2 5 2" xfId="8940"/>
    <cellStyle name="Normalno 2 4 2 3 2 5 2 2" xfId="28292"/>
    <cellStyle name="Normalno 2 4 2 3 2 5 2 3" xfId="18616"/>
    <cellStyle name="Normalno 2 4 2 3 2 5 3" xfId="23454"/>
    <cellStyle name="Normalno 2 4 2 3 2 5 4" xfId="13778"/>
    <cellStyle name="Normalno 2 4 2 3 2 6" xfId="5311"/>
    <cellStyle name="Normalno 2 4 2 3 2 6 2" xfId="24663"/>
    <cellStyle name="Normalno 2 4 2 3 2 6 3" xfId="14987"/>
    <cellStyle name="Normalno 2 4 2 3 2 7" xfId="19825"/>
    <cellStyle name="Normalno 2 4 2 3 2 8" xfId="10149"/>
    <cellStyle name="Normalno 2 4 2 3 3" xfId="775"/>
    <cellStyle name="Normalno 2 4 2 3 3 2" xfId="1985"/>
    <cellStyle name="Normalno 2 4 2 3 3 2 2" xfId="6823"/>
    <cellStyle name="Normalno 2 4 2 3 3 2 2 2" xfId="26175"/>
    <cellStyle name="Normalno 2 4 2 3 3 2 2 3" xfId="16499"/>
    <cellStyle name="Normalno 2 4 2 3 3 2 3" xfId="21337"/>
    <cellStyle name="Normalno 2 4 2 3 3 2 4" xfId="11661"/>
    <cellStyle name="Normalno 2 4 2 3 3 3" xfId="3195"/>
    <cellStyle name="Normalno 2 4 2 3 3 3 2" xfId="8033"/>
    <cellStyle name="Normalno 2 4 2 3 3 3 2 2" xfId="27385"/>
    <cellStyle name="Normalno 2 4 2 3 3 3 2 3" xfId="17709"/>
    <cellStyle name="Normalno 2 4 2 3 3 3 3" xfId="22547"/>
    <cellStyle name="Normalno 2 4 2 3 3 3 4" xfId="12871"/>
    <cellStyle name="Normalno 2 4 2 3 3 4" xfId="4404"/>
    <cellStyle name="Normalno 2 4 2 3 3 4 2" xfId="9242"/>
    <cellStyle name="Normalno 2 4 2 3 3 4 2 2" xfId="28594"/>
    <cellStyle name="Normalno 2 4 2 3 3 4 2 3" xfId="18918"/>
    <cellStyle name="Normalno 2 4 2 3 3 4 3" xfId="23756"/>
    <cellStyle name="Normalno 2 4 2 3 3 4 4" xfId="14080"/>
    <cellStyle name="Normalno 2 4 2 3 3 5" xfId="5613"/>
    <cellStyle name="Normalno 2 4 2 3 3 5 2" xfId="24965"/>
    <cellStyle name="Normalno 2 4 2 3 3 5 3" xfId="15289"/>
    <cellStyle name="Normalno 2 4 2 3 3 6" xfId="20127"/>
    <cellStyle name="Normalno 2 4 2 3 3 7" xfId="10451"/>
    <cellStyle name="Normalno 2 4 2 3 4" xfId="1381"/>
    <cellStyle name="Normalno 2 4 2 3 4 2" xfId="6219"/>
    <cellStyle name="Normalno 2 4 2 3 4 2 2" xfId="25571"/>
    <cellStyle name="Normalno 2 4 2 3 4 2 3" xfId="15895"/>
    <cellStyle name="Normalno 2 4 2 3 4 3" xfId="20733"/>
    <cellStyle name="Normalno 2 4 2 3 4 4" xfId="11057"/>
    <cellStyle name="Normalno 2 4 2 3 5" xfId="2591"/>
    <cellStyle name="Normalno 2 4 2 3 5 2" xfId="7429"/>
    <cellStyle name="Normalno 2 4 2 3 5 2 2" xfId="26781"/>
    <cellStyle name="Normalno 2 4 2 3 5 2 3" xfId="17105"/>
    <cellStyle name="Normalno 2 4 2 3 5 3" xfId="21943"/>
    <cellStyle name="Normalno 2 4 2 3 5 4" xfId="12267"/>
    <cellStyle name="Normalno 2 4 2 3 6" xfId="3801"/>
    <cellStyle name="Normalno 2 4 2 3 6 2" xfId="8639"/>
    <cellStyle name="Normalno 2 4 2 3 6 2 2" xfId="27991"/>
    <cellStyle name="Normalno 2 4 2 3 6 2 3" xfId="18315"/>
    <cellStyle name="Normalno 2 4 2 3 6 3" xfId="23153"/>
    <cellStyle name="Normalno 2 4 2 3 6 4" xfId="13477"/>
    <cellStyle name="Normalno 2 4 2 3 7" xfId="5009"/>
    <cellStyle name="Normalno 2 4 2 3 7 2" xfId="24361"/>
    <cellStyle name="Normalno 2 4 2 3 7 3" xfId="14685"/>
    <cellStyle name="Normalno 2 4 2 3 8" xfId="19523"/>
    <cellStyle name="Normalno 2 4 2 3 9" xfId="9847"/>
    <cellStyle name="Normalno 2 4 2 4" xfId="269"/>
    <cellStyle name="Normalno 2 4 2 4 2" xfId="573"/>
    <cellStyle name="Normalno 2 4 2 4 2 2" xfId="1177"/>
    <cellStyle name="Normalno 2 4 2 4 2 2 2" xfId="2387"/>
    <cellStyle name="Normalno 2 4 2 4 2 2 2 2" xfId="7225"/>
    <cellStyle name="Normalno 2 4 2 4 2 2 2 2 2" xfId="26577"/>
    <cellStyle name="Normalno 2 4 2 4 2 2 2 2 3" xfId="16901"/>
    <cellStyle name="Normalno 2 4 2 4 2 2 2 3" xfId="21739"/>
    <cellStyle name="Normalno 2 4 2 4 2 2 2 4" xfId="12063"/>
    <cellStyle name="Normalno 2 4 2 4 2 2 3" xfId="3597"/>
    <cellStyle name="Normalno 2 4 2 4 2 2 3 2" xfId="8435"/>
    <cellStyle name="Normalno 2 4 2 4 2 2 3 2 2" xfId="27787"/>
    <cellStyle name="Normalno 2 4 2 4 2 2 3 2 3" xfId="18111"/>
    <cellStyle name="Normalno 2 4 2 4 2 2 3 3" xfId="22949"/>
    <cellStyle name="Normalno 2 4 2 4 2 2 3 4" xfId="13273"/>
    <cellStyle name="Normalno 2 4 2 4 2 2 4" xfId="4806"/>
    <cellStyle name="Normalno 2 4 2 4 2 2 4 2" xfId="9644"/>
    <cellStyle name="Normalno 2 4 2 4 2 2 4 2 2" xfId="28996"/>
    <cellStyle name="Normalno 2 4 2 4 2 2 4 2 3" xfId="19320"/>
    <cellStyle name="Normalno 2 4 2 4 2 2 4 3" xfId="24158"/>
    <cellStyle name="Normalno 2 4 2 4 2 2 4 4" xfId="14482"/>
    <cellStyle name="Normalno 2 4 2 4 2 2 5" xfId="6015"/>
    <cellStyle name="Normalno 2 4 2 4 2 2 5 2" xfId="25367"/>
    <cellStyle name="Normalno 2 4 2 4 2 2 5 3" xfId="15691"/>
    <cellStyle name="Normalno 2 4 2 4 2 2 6" xfId="20529"/>
    <cellStyle name="Normalno 2 4 2 4 2 2 7" xfId="10853"/>
    <cellStyle name="Normalno 2 4 2 4 2 3" xfId="1783"/>
    <cellStyle name="Normalno 2 4 2 4 2 3 2" xfId="6621"/>
    <cellStyle name="Normalno 2 4 2 4 2 3 2 2" xfId="25973"/>
    <cellStyle name="Normalno 2 4 2 4 2 3 2 3" xfId="16297"/>
    <cellStyle name="Normalno 2 4 2 4 2 3 3" xfId="21135"/>
    <cellStyle name="Normalno 2 4 2 4 2 3 4" xfId="11459"/>
    <cellStyle name="Normalno 2 4 2 4 2 4" xfId="2993"/>
    <cellStyle name="Normalno 2 4 2 4 2 4 2" xfId="7831"/>
    <cellStyle name="Normalno 2 4 2 4 2 4 2 2" xfId="27183"/>
    <cellStyle name="Normalno 2 4 2 4 2 4 2 3" xfId="17507"/>
    <cellStyle name="Normalno 2 4 2 4 2 4 3" xfId="22345"/>
    <cellStyle name="Normalno 2 4 2 4 2 4 4" xfId="12669"/>
    <cellStyle name="Normalno 2 4 2 4 2 5" xfId="4202"/>
    <cellStyle name="Normalno 2 4 2 4 2 5 2" xfId="9040"/>
    <cellStyle name="Normalno 2 4 2 4 2 5 2 2" xfId="28392"/>
    <cellStyle name="Normalno 2 4 2 4 2 5 2 3" xfId="18716"/>
    <cellStyle name="Normalno 2 4 2 4 2 5 3" xfId="23554"/>
    <cellStyle name="Normalno 2 4 2 4 2 5 4" xfId="13878"/>
    <cellStyle name="Normalno 2 4 2 4 2 6" xfId="5411"/>
    <cellStyle name="Normalno 2 4 2 4 2 6 2" xfId="24763"/>
    <cellStyle name="Normalno 2 4 2 4 2 6 3" xfId="15087"/>
    <cellStyle name="Normalno 2 4 2 4 2 7" xfId="19925"/>
    <cellStyle name="Normalno 2 4 2 4 2 8" xfId="10249"/>
    <cellStyle name="Normalno 2 4 2 4 3" xfId="875"/>
    <cellStyle name="Normalno 2 4 2 4 3 2" xfId="2085"/>
    <cellStyle name="Normalno 2 4 2 4 3 2 2" xfId="6923"/>
    <cellStyle name="Normalno 2 4 2 4 3 2 2 2" xfId="26275"/>
    <cellStyle name="Normalno 2 4 2 4 3 2 2 3" xfId="16599"/>
    <cellStyle name="Normalno 2 4 2 4 3 2 3" xfId="21437"/>
    <cellStyle name="Normalno 2 4 2 4 3 2 4" xfId="11761"/>
    <cellStyle name="Normalno 2 4 2 4 3 3" xfId="3295"/>
    <cellStyle name="Normalno 2 4 2 4 3 3 2" xfId="8133"/>
    <cellStyle name="Normalno 2 4 2 4 3 3 2 2" xfId="27485"/>
    <cellStyle name="Normalno 2 4 2 4 3 3 2 3" xfId="17809"/>
    <cellStyle name="Normalno 2 4 2 4 3 3 3" xfId="22647"/>
    <cellStyle name="Normalno 2 4 2 4 3 3 4" xfId="12971"/>
    <cellStyle name="Normalno 2 4 2 4 3 4" xfId="4504"/>
    <cellStyle name="Normalno 2 4 2 4 3 4 2" xfId="9342"/>
    <cellStyle name="Normalno 2 4 2 4 3 4 2 2" xfId="28694"/>
    <cellStyle name="Normalno 2 4 2 4 3 4 2 3" xfId="19018"/>
    <cellStyle name="Normalno 2 4 2 4 3 4 3" xfId="23856"/>
    <cellStyle name="Normalno 2 4 2 4 3 4 4" xfId="14180"/>
    <cellStyle name="Normalno 2 4 2 4 3 5" xfId="5713"/>
    <cellStyle name="Normalno 2 4 2 4 3 5 2" xfId="25065"/>
    <cellStyle name="Normalno 2 4 2 4 3 5 3" xfId="15389"/>
    <cellStyle name="Normalno 2 4 2 4 3 6" xfId="20227"/>
    <cellStyle name="Normalno 2 4 2 4 3 7" xfId="10551"/>
    <cellStyle name="Normalno 2 4 2 4 4" xfId="1481"/>
    <cellStyle name="Normalno 2 4 2 4 4 2" xfId="6319"/>
    <cellStyle name="Normalno 2 4 2 4 4 2 2" xfId="25671"/>
    <cellStyle name="Normalno 2 4 2 4 4 2 3" xfId="15995"/>
    <cellStyle name="Normalno 2 4 2 4 4 3" xfId="20833"/>
    <cellStyle name="Normalno 2 4 2 4 4 4" xfId="11157"/>
    <cellStyle name="Normalno 2 4 2 4 5" xfId="2691"/>
    <cellStyle name="Normalno 2 4 2 4 5 2" xfId="7529"/>
    <cellStyle name="Normalno 2 4 2 4 5 2 2" xfId="26881"/>
    <cellStyle name="Normalno 2 4 2 4 5 2 3" xfId="17205"/>
    <cellStyle name="Normalno 2 4 2 4 5 3" xfId="22043"/>
    <cellStyle name="Normalno 2 4 2 4 5 4" xfId="12367"/>
    <cellStyle name="Normalno 2 4 2 4 6" xfId="3901"/>
    <cellStyle name="Normalno 2 4 2 4 6 2" xfId="8739"/>
    <cellStyle name="Normalno 2 4 2 4 6 2 2" xfId="28091"/>
    <cellStyle name="Normalno 2 4 2 4 6 2 3" xfId="18415"/>
    <cellStyle name="Normalno 2 4 2 4 6 3" xfId="23253"/>
    <cellStyle name="Normalno 2 4 2 4 6 4" xfId="13577"/>
    <cellStyle name="Normalno 2 4 2 4 7" xfId="5109"/>
    <cellStyle name="Normalno 2 4 2 4 7 2" xfId="24461"/>
    <cellStyle name="Normalno 2 4 2 4 7 3" xfId="14785"/>
    <cellStyle name="Normalno 2 4 2 4 8" xfId="19623"/>
    <cellStyle name="Normalno 2 4 2 4 9" xfId="9947"/>
    <cellStyle name="Normalno 2 4 2 5" xfId="322"/>
    <cellStyle name="Normalno 2 4 2 5 2" xfId="625"/>
    <cellStyle name="Normalno 2 4 2 5 2 2" xfId="1229"/>
    <cellStyle name="Normalno 2 4 2 5 2 2 2" xfId="2439"/>
    <cellStyle name="Normalno 2 4 2 5 2 2 2 2" xfId="7277"/>
    <cellStyle name="Normalno 2 4 2 5 2 2 2 2 2" xfId="26629"/>
    <cellStyle name="Normalno 2 4 2 5 2 2 2 2 3" xfId="16953"/>
    <cellStyle name="Normalno 2 4 2 5 2 2 2 3" xfId="21791"/>
    <cellStyle name="Normalno 2 4 2 5 2 2 2 4" xfId="12115"/>
    <cellStyle name="Normalno 2 4 2 5 2 2 3" xfId="3649"/>
    <cellStyle name="Normalno 2 4 2 5 2 2 3 2" xfId="8487"/>
    <cellStyle name="Normalno 2 4 2 5 2 2 3 2 2" xfId="27839"/>
    <cellStyle name="Normalno 2 4 2 5 2 2 3 2 3" xfId="18163"/>
    <cellStyle name="Normalno 2 4 2 5 2 2 3 3" xfId="23001"/>
    <cellStyle name="Normalno 2 4 2 5 2 2 3 4" xfId="13325"/>
    <cellStyle name="Normalno 2 4 2 5 2 2 4" xfId="4858"/>
    <cellStyle name="Normalno 2 4 2 5 2 2 4 2" xfId="9696"/>
    <cellStyle name="Normalno 2 4 2 5 2 2 4 2 2" xfId="29048"/>
    <cellStyle name="Normalno 2 4 2 5 2 2 4 2 3" xfId="19372"/>
    <cellStyle name="Normalno 2 4 2 5 2 2 4 3" xfId="24210"/>
    <cellStyle name="Normalno 2 4 2 5 2 2 4 4" xfId="14534"/>
    <cellStyle name="Normalno 2 4 2 5 2 2 5" xfId="6067"/>
    <cellStyle name="Normalno 2 4 2 5 2 2 5 2" xfId="25419"/>
    <cellStyle name="Normalno 2 4 2 5 2 2 5 3" xfId="15743"/>
    <cellStyle name="Normalno 2 4 2 5 2 2 6" xfId="20581"/>
    <cellStyle name="Normalno 2 4 2 5 2 2 7" xfId="10905"/>
    <cellStyle name="Normalno 2 4 2 5 2 3" xfId="1835"/>
    <cellStyle name="Normalno 2 4 2 5 2 3 2" xfId="6673"/>
    <cellStyle name="Normalno 2 4 2 5 2 3 2 2" xfId="26025"/>
    <cellStyle name="Normalno 2 4 2 5 2 3 2 3" xfId="16349"/>
    <cellStyle name="Normalno 2 4 2 5 2 3 3" xfId="21187"/>
    <cellStyle name="Normalno 2 4 2 5 2 3 4" xfId="11511"/>
    <cellStyle name="Normalno 2 4 2 5 2 4" xfId="3045"/>
    <cellStyle name="Normalno 2 4 2 5 2 4 2" xfId="7883"/>
    <cellStyle name="Normalno 2 4 2 5 2 4 2 2" xfId="27235"/>
    <cellStyle name="Normalno 2 4 2 5 2 4 2 3" xfId="17559"/>
    <cellStyle name="Normalno 2 4 2 5 2 4 3" xfId="22397"/>
    <cellStyle name="Normalno 2 4 2 5 2 4 4" xfId="12721"/>
    <cellStyle name="Normalno 2 4 2 5 2 5" xfId="4254"/>
    <cellStyle name="Normalno 2 4 2 5 2 5 2" xfId="9092"/>
    <cellStyle name="Normalno 2 4 2 5 2 5 2 2" xfId="28444"/>
    <cellStyle name="Normalno 2 4 2 5 2 5 2 3" xfId="18768"/>
    <cellStyle name="Normalno 2 4 2 5 2 5 3" xfId="23606"/>
    <cellStyle name="Normalno 2 4 2 5 2 5 4" xfId="13930"/>
    <cellStyle name="Normalno 2 4 2 5 2 6" xfId="5463"/>
    <cellStyle name="Normalno 2 4 2 5 2 6 2" xfId="24815"/>
    <cellStyle name="Normalno 2 4 2 5 2 6 3" xfId="15139"/>
    <cellStyle name="Normalno 2 4 2 5 2 7" xfId="19977"/>
    <cellStyle name="Normalno 2 4 2 5 2 8" xfId="10301"/>
    <cellStyle name="Normalno 2 4 2 5 3" xfId="927"/>
    <cellStyle name="Normalno 2 4 2 5 3 2" xfId="2137"/>
    <cellStyle name="Normalno 2 4 2 5 3 2 2" xfId="6975"/>
    <cellStyle name="Normalno 2 4 2 5 3 2 2 2" xfId="26327"/>
    <cellStyle name="Normalno 2 4 2 5 3 2 2 3" xfId="16651"/>
    <cellStyle name="Normalno 2 4 2 5 3 2 3" xfId="21489"/>
    <cellStyle name="Normalno 2 4 2 5 3 2 4" xfId="11813"/>
    <cellStyle name="Normalno 2 4 2 5 3 3" xfId="3347"/>
    <cellStyle name="Normalno 2 4 2 5 3 3 2" xfId="8185"/>
    <cellStyle name="Normalno 2 4 2 5 3 3 2 2" xfId="27537"/>
    <cellStyle name="Normalno 2 4 2 5 3 3 2 3" xfId="17861"/>
    <cellStyle name="Normalno 2 4 2 5 3 3 3" xfId="22699"/>
    <cellStyle name="Normalno 2 4 2 5 3 3 4" xfId="13023"/>
    <cellStyle name="Normalno 2 4 2 5 3 4" xfId="4556"/>
    <cellStyle name="Normalno 2 4 2 5 3 4 2" xfId="9394"/>
    <cellStyle name="Normalno 2 4 2 5 3 4 2 2" xfId="28746"/>
    <cellStyle name="Normalno 2 4 2 5 3 4 2 3" xfId="19070"/>
    <cellStyle name="Normalno 2 4 2 5 3 4 3" xfId="23908"/>
    <cellStyle name="Normalno 2 4 2 5 3 4 4" xfId="14232"/>
    <cellStyle name="Normalno 2 4 2 5 3 5" xfId="5765"/>
    <cellStyle name="Normalno 2 4 2 5 3 5 2" xfId="25117"/>
    <cellStyle name="Normalno 2 4 2 5 3 5 3" xfId="15441"/>
    <cellStyle name="Normalno 2 4 2 5 3 6" xfId="20279"/>
    <cellStyle name="Normalno 2 4 2 5 3 7" xfId="10603"/>
    <cellStyle name="Normalno 2 4 2 5 4" xfId="1533"/>
    <cellStyle name="Normalno 2 4 2 5 4 2" xfId="6371"/>
    <cellStyle name="Normalno 2 4 2 5 4 2 2" xfId="25723"/>
    <cellStyle name="Normalno 2 4 2 5 4 2 3" xfId="16047"/>
    <cellStyle name="Normalno 2 4 2 5 4 3" xfId="20885"/>
    <cellStyle name="Normalno 2 4 2 5 4 4" xfId="11209"/>
    <cellStyle name="Normalno 2 4 2 5 5" xfId="2743"/>
    <cellStyle name="Normalno 2 4 2 5 5 2" xfId="7581"/>
    <cellStyle name="Normalno 2 4 2 5 5 2 2" xfId="26933"/>
    <cellStyle name="Normalno 2 4 2 5 5 2 3" xfId="17257"/>
    <cellStyle name="Normalno 2 4 2 5 5 3" xfId="22095"/>
    <cellStyle name="Normalno 2 4 2 5 5 4" xfId="12419"/>
    <cellStyle name="Normalno 2 4 2 5 6" xfId="3952"/>
    <cellStyle name="Normalno 2 4 2 5 6 2" xfId="8790"/>
    <cellStyle name="Normalno 2 4 2 5 6 2 2" xfId="28142"/>
    <cellStyle name="Normalno 2 4 2 5 6 2 3" xfId="18466"/>
    <cellStyle name="Normalno 2 4 2 5 6 3" xfId="23304"/>
    <cellStyle name="Normalno 2 4 2 5 6 4" xfId="13628"/>
    <cellStyle name="Normalno 2 4 2 5 7" xfId="5161"/>
    <cellStyle name="Normalno 2 4 2 5 7 2" xfId="24513"/>
    <cellStyle name="Normalno 2 4 2 5 7 3" xfId="14837"/>
    <cellStyle name="Normalno 2 4 2 5 8" xfId="19675"/>
    <cellStyle name="Normalno 2 4 2 5 9" xfId="9999"/>
    <cellStyle name="Normalno 2 4 2 6" xfId="373"/>
    <cellStyle name="Normalno 2 4 2 6 2" xfId="977"/>
    <cellStyle name="Normalno 2 4 2 6 2 2" xfId="2187"/>
    <cellStyle name="Normalno 2 4 2 6 2 2 2" xfId="7025"/>
    <cellStyle name="Normalno 2 4 2 6 2 2 2 2" xfId="26377"/>
    <cellStyle name="Normalno 2 4 2 6 2 2 2 3" xfId="16701"/>
    <cellStyle name="Normalno 2 4 2 6 2 2 3" xfId="21539"/>
    <cellStyle name="Normalno 2 4 2 6 2 2 4" xfId="11863"/>
    <cellStyle name="Normalno 2 4 2 6 2 3" xfId="3397"/>
    <cellStyle name="Normalno 2 4 2 6 2 3 2" xfId="8235"/>
    <cellStyle name="Normalno 2 4 2 6 2 3 2 2" xfId="27587"/>
    <cellStyle name="Normalno 2 4 2 6 2 3 2 3" xfId="17911"/>
    <cellStyle name="Normalno 2 4 2 6 2 3 3" xfId="22749"/>
    <cellStyle name="Normalno 2 4 2 6 2 3 4" xfId="13073"/>
    <cellStyle name="Normalno 2 4 2 6 2 4" xfId="4606"/>
    <cellStyle name="Normalno 2 4 2 6 2 4 2" xfId="9444"/>
    <cellStyle name="Normalno 2 4 2 6 2 4 2 2" xfId="28796"/>
    <cellStyle name="Normalno 2 4 2 6 2 4 2 3" xfId="19120"/>
    <cellStyle name="Normalno 2 4 2 6 2 4 3" xfId="23958"/>
    <cellStyle name="Normalno 2 4 2 6 2 4 4" xfId="14282"/>
    <cellStyle name="Normalno 2 4 2 6 2 5" xfId="5815"/>
    <cellStyle name="Normalno 2 4 2 6 2 5 2" xfId="25167"/>
    <cellStyle name="Normalno 2 4 2 6 2 5 3" xfId="15491"/>
    <cellStyle name="Normalno 2 4 2 6 2 6" xfId="20329"/>
    <cellStyle name="Normalno 2 4 2 6 2 7" xfId="10653"/>
    <cellStyle name="Normalno 2 4 2 6 3" xfId="1583"/>
    <cellStyle name="Normalno 2 4 2 6 3 2" xfId="6421"/>
    <cellStyle name="Normalno 2 4 2 6 3 2 2" xfId="25773"/>
    <cellStyle name="Normalno 2 4 2 6 3 2 3" xfId="16097"/>
    <cellStyle name="Normalno 2 4 2 6 3 3" xfId="20935"/>
    <cellStyle name="Normalno 2 4 2 6 3 4" xfId="11259"/>
    <cellStyle name="Normalno 2 4 2 6 4" xfId="2793"/>
    <cellStyle name="Normalno 2 4 2 6 4 2" xfId="7631"/>
    <cellStyle name="Normalno 2 4 2 6 4 2 2" xfId="26983"/>
    <cellStyle name="Normalno 2 4 2 6 4 2 3" xfId="17307"/>
    <cellStyle name="Normalno 2 4 2 6 4 3" xfId="22145"/>
    <cellStyle name="Normalno 2 4 2 6 4 4" xfId="12469"/>
    <cellStyle name="Normalno 2 4 2 6 5" xfId="4002"/>
    <cellStyle name="Normalno 2 4 2 6 5 2" xfId="8840"/>
    <cellStyle name="Normalno 2 4 2 6 5 2 2" xfId="28192"/>
    <cellStyle name="Normalno 2 4 2 6 5 2 3" xfId="18516"/>
    <cellStyle name="Normalno 2 4 2 6 5 3" xfId="23354"/>
    <cellStyle name="Normalno 2 4 2 6 5 4" xfId="13678"/>
    <cellStyle name="Normalno 2 4 2 6 6" xfId="5211"/>
    <cellStyle name="Normalno 2 4 2 6 6 2" xfId="24563"/>
    <cellStyle name="Normalno 2 4 2 6 6 3" xfId="14887"/>
    <cellStyle name="Normalno 2 4 2 6 7" xfId="19725"/>
    <cellStyle name="Normalno 2 4 2 6 8" xfId="10049"/>
    <cellStyle name="Normalno 2 4 2 7" xfId="675"/>
    <cellStyle name="Normalno 2 4 2 7 2" xfId="1885"/>
    <cellStyle name="Normalno 2 4 2 7 2 2" xfId="6723"/>
    <cellStyle name="Normalno 2 4 2 7 2 2 2" xfId="26075"/>
    <cellStyle name="Normalno 2 4 2 7 2 2 3" xfId="16399"/>
    <cellStyle name="Normalno 2 4 2 7 2 3" xfId="21237"/>
    <cellStyle name="Normalno 2 4 2 7 2 4" xfId="11561"/>
    <cellStyle name="Normalno 2 4 2 7 3" xfId="3095"/>
    <cellStyle name="Normalno 2 4 2 7 3 2" xfId="7933"/>
    <cellStyle name="Normalno 2 4 2 7 3 2 2" xfId="27285"/>
    <cellStyle name="Normalno 2 4 2 7 3 2 3" xfId="17609"/>
    <cellStyle name="Normalno 2 4 2 7 3 3" xfId="22447"/>
    <cellStyle name="Normalno 2 4 2 7 3 4" xfId="12771"/>
    <cellStyle name="Normalno 2 4 2 7 4" xfId="4304"/>
    <cellStyle name="Normalno 2 4 2 7 4 2" xfId="9142"/>
    <cellStyle name="Normalno 2 4 2 7 4 2 2" xfId="28494"/>
    <cellStyle name="Normalno 2 4 2 7 4 2 3" xfId="18818"/>
    <cellStyle name="Normalno 2 4 2 7 4 3" xfId="23656"/>
    <cellStyle name="Normalno 2 4 2 7 4 4" xfId="13980"/>
    <cellStyle name="Normalno 2 4 2 7 5" xfId="5513"/>
    <cellStyle name="Normalno 2 4 2 7 5 2" xfId="24865"/>
    <cellStyle name="Normalno 2 4 2 7 5 3" xfId="15189"/>
    <cellStyle name="Normalno 2 4 2 7 6" xfId="20027"/>
    <cellStyle name="Normalno 2 4 2 7 7" xfId="10351"/>
    <cellStyle name="Normalno 2 4 2 8" xfId="1281"/>
    <cellStyle name="Normalno 2 4 2 8 2" xfId="6119"/>
    <cellStyle name="Normalno 2 4 2 8 2 2" xfId="25471"/>
    <cellStyle name="Normalno 2 4 2 8 2 3" xfId="15795"/>
    <cellStyle name="Normalno 2 4 2 8 3" xfId="20633"/>
    <cellStyle name="Normalno 2 4 2 8 4" xfId="10957"/>
    <cellStyle name="Normalno 2 4 2 9" xfId="2491"/>
    <cellStyle name="Normalno 2 4 2 9 2" xfId="7329"/>
    <cellStyle name="Normalno 2 4 2 9 2 2" xfId="26681"/>
    <cellStyle name="Normalno 2 4 2 9 2 3" xfId="17005"/>
    <cellStyle name="Normalno 2 4 2 9 3" xfId="21843"/>
    <cellStyle name="Normalno 2 4 2 9 4" xfId="12167"/>
    <cellStyle name="Normalno 2 4 3" xfId="69"/>
    <cellStyle name="Normalno 2 4 3 10" xfId="9776"/>
    <cellStyle name="Normalno 2 4 3 2" xfId="182"/>
    <cellStyle name="Normalno 2 4 3 2 2" xfId="502"/>
    <cellStyle name="Normalno 2 4 3 2 2 2" xfId="1106"/>
    <cellStyle name="Normalno 2 4 3 2 2 2 2" xfId="2316"/>
    <cellStyle name="Normalno 2 4 3 2 2 2 2 2" xfId="7154"/>
    <cellStyle name="Normalno 2 4 3 2 2 2 2 2 2" xfId="26506"/>
    <cellStyle name="Normalno 2 4 3 2 2 2 2 2 3" xfId="16830"/>
    <cellStyle name="Normalno 2 4 3 2 2 2 2 3" xfId="21668"/>
    <cellStyle name="Normalno 2 4 3 2 2 2 2 4" xfId="11992"/>
    <cellStyle name="Normalno 2 4 3 2 2 2 3" xfId="3526"/>
    <cellStyle name="Normalno 2 4 3 2 2 2 3 2" xfId="8364"/>
    <cellStyle name="Normalno 2 4 3 2 2 2 3 2 2" xfId="27716"/>
    <cellStyle name="Normalno 2 4 3 2 2 2 3 2 3" xfId="18040"/>
    <cellStyle name="Normalno 2 4 3 2 2 2 3 3" xfId="22878"/>
    <cellStyle name="Normalno 2 4 3 2 2 2 3 4" xfId="13202"/>
    <cellStyle name="Normalno 2 4 3 2 2 2 4" xfId="4735"/>
    <cellStyle name="Normalno 2 4 3 2 2 2 4 2" xfId="9573"/>
    <cellStyle name="Normalno 2 4 3 2 2 2 4 2 2" xfId="28925"/>
    <cellStyle name="Normalno 2 4 3 2 2 2 4 2 3" xfId="19249"/>
    <cellStyle name="Normalno 2 4 3 2 2 2 4 3" xfId="24087"/>
    <cellStyle name="Normalno 2 4 3 2 2 2 4 4" xfId="14411"/>
    <cellStyle name="Normalno 2 4 3 2 2 2 5" xfId="5944"/>
    <cellStyle name="Normalno 2 4 3 2 2 2 5 2" xfId="25296"/>
    <cellStyle name="Normalno 2 4 3 2 2 2 5 3" xfId="15620"/>
    <cellStyle name="Normalno 2 4 3 2 2 2 6" xfId="20458"/>
    <cellStyle name="Normalno 2 4 3 2 2 2 7" xfId="10782"/>
    <cellStyle name="Normalno 2 4 3 2 2 3" xfId="1712"/>
    <cellStyle name="Normalno 2 4 3 2 2 3 2" xfId="6550"/>
    <cellStyle name="Normalno 2 4 3 2 2 3 2 2" xfId="25902"/>
    <cellStyle name="Normalno 2 4 3 2 2 3 2 3" xfId="16226"/>
    <cellStyle name="Normalno 2 4 3 2 2 3 3" xfId="21064"/>
    <cellStyle name="Normalno 2 4 3 2 2 3 4" xfId="11388"/>
    <cellStyle name="Normalno 2 4 3 2 2 4" xfId="2922"/>
    <cellStyle name="Normalno 2 4 3 2 2 4 2" xfId="7760"/>
    <cellStyle name="Normalno 2 4 3 2 2 4 2 2" xfId="27112"/>
    <cellStyle name="Normalno 2 4 3 2 2 4 2 3" xfId="17436"/>
    <cellStyle name="Normalno 2 4 3 2 2 4 3" xfId="22274"/>
    <cellStyle name="Normalno 2 4 3 2 2 4 4" xfId="12598"/>
    <cellStyle name="Normalno 2 4 3 2 2 5" xfId="4131"/>
    <cellStyle name="Normalno 2 4 3 2 2 5 2" xfId="8969"/>
    <cellStyle name="Normalno 2 4 3 2 2 5 2 2" xfId="28321"/>
    <cellStyle name="Normalno 2 4 3 2 2 5 2 3" xfId="18645"/>
    <cellStyle name="Normalno 2 4 3 2 2 5 3" xfId="23483"/>
    <cellStyle name="Normalno 2 4 3 2 2 5 4" xfId="13807"/>
    <cellStyle name="Normalno 2 4 3 2 2 6" xfId="5340"/>
    <cellStyle name="Normalno 2 4 3 2 2 6 2" xfId="24692"/>
    <cellStyle name="Normalno 2 4 3 2 2 6 3" xfId="15016"/>
    <cellStyle name="Normalno 2 4 3 2 2 7" xfId="19854"/>
    <cellStyle name="Normalno 2 4 3 2 2 8" xfId="10178"/>
    <cellStyle name="Normalno 2 4 3 2 3" xfId="804"/>
    <cellStyle name="Normalno 2 4 3 2 3 2" xfId="2014"/>
    <cellStyle name="Normalno 2 4 3 2 3 2 2" xfId="6852"/>
    <cellStyle name="Normalno 2 4 3 2 3 2 2 2" xfId="26204"/>
    <cellStyle name="Normalno 2 4 3 2 3 2 2 3" xfId="16528"/>
    <cellStyle name="Normalno 2 4 3 2 3 2 3" xfId="21366"/>
    <cellStyle name="Normalno 2 4 3 2 3 2 4" xfId="11690"/>
    <cellStyle name="Normalno 2 4 3 2 3 3" xfId="3224"/>
    <cellStyle name="Normalno 2 4 3 2 3 3 2" xfId="8062"/>
    <cellStyle name="Normalno 2 4 3 2 3 3 2 2" xfId="27414"/>
    <cellStyle name="Normalno 2 4 3 2 3 3 2 3" xfId="17738"/>
    <cellStyle name="Normalno 2 4 3 2 3 3 3" xfId="22576"/>
    <cellStyle name="Normalno 2 4 3 2 3 3 4" xfId="12900"/>
    <cellStyle name="Normalno 2 4 3 2 3 4" xfId="4433"/>
    <cellStyle name="Normalno 2 4 3 2 3 4 2" xfId="9271"/>
    <cellStyle name="Normalno 2 4 3 2 3 4 2 2" xfId="28623"/>
    <cellStyle name="Normalno 2 4 3 2 3 4 2 3" xfId="18947"/>
    <cellStyle name="Normalno 2 4 3 2 3 4 3" xfId="23785"/>
    <cellStyle name="Normalno 2 4 3 2 3 4 4" xfId="14109"/>
    <cellStyle name="Normalno 2 4 3 2 3 5" xfId="5642"/>
    <cellStyle name="Normalno 2 4 3 2 3 5 2" xfId="24994"/>
    <cellStyle name="Normalno 2 4 3 2 3 5 3" xfId="15318"/>
    <cellStyle name="Normalno 2 4 3 2 3 6" xfId="20156"/>
    <cellStyle name="Normalno 2 4 3 2 3 7" xfId="10480"/>
    <cellStyle name="Normalno 2 4 3 2 4" xfId="1410"/>
    <cellStyle name="Normalno 2 4 3 2 4 2" xfId="6248"/>
    <cellStyle name="Normalno 2 4 3 2 4 2 2" xfId="25600"/>
    <cellStyle name="Normalno 2 4 3 2 4 2 3" xfId="15924"/>
    <cellStyle name="Normalno 2 4 3 2 4 3" xfId="20762"/>
    <cellStyle name="Normalno 2 4 3 2 4 4" xfId="11086"/>
    <cellStyle name="Normalno 2 4 3 2 5" xfId="2620"/>
    <cellStyle name="Normalno 2 4 3 2 5 2" xfId="7458"/>
    <cellStyle name="Normalno 2 4 3 2 5 2 2" xfId="26810"/>
    <cellStyle name="Normalno 2 4 3 2 5 2 3" xfId="17134"/>
    <cellStyle name="Normalno 2 4 3 2 5 3" xfId="21972"/>
    <cellStyle name="Normalno 2 4 3 2 5 4" xfId="12296"/>
    <cellStyle name="Normalno 2 4 3 2 6" xfId="3830"/>
    <cellStyle name="Normalno 2 4 3 2 6 2" xfId="8668"/>
    <cellStyle name="Normalno 2 4 3 2 6 2 2" xfId="28020"/>
    <cellStyle name="Normalno 2 4 3 2 6 2 3" xfId="18344"/>
    <cellStyle name="Normalno 2 4 3 2 6 3" xfId="23182"/>
    <cellStyle name="Normalno 2 4 3 2 6 4" xfId="13506"/>
    <cellStyle name="Normalno 2 4 3 2 7" xfId="5038"/>
    <cellStyle name="Normalno 2 4 3 2 7 2" xfId="24390"/>
    <cellStyle name="Normalno 2 4 3 2 7 3" xfId="14714"/>
    <cellStyle name="Normalno 2 4 3 2 8" xfId="19552"/>
    <cellStyle name="Normalno 2 4 3 2 9" xfId="9876"/>
    <cellStyle name="Normalno 2 4 3 3" xfId="402"/>
    <cellStyle name="Normalno 2 4 3 3 2" xfId="1006"/>
    <cellStyle name="Normalno 2 4 3 3 2 2" xfId="2216"/>
    <cellStyle name="Normalno 2 4 3 3 2 2 2" xfId="7054"/>
    <cellStyle name="Normalno 2 4 3 3 2 2 2 2" xfId="26406"/>
    <cellStyle name="Normalno 2 4 3 3 2 2 2 3" xfId="16730"/>
    <cellStyle name="Normalno 2 4 3 3 2 2 3" xfId="21568"/>
    <cellStyle name="Normalno 2 4 3 3 2 2 4" xfId="11892"/>
    <cellStyle name="Normalno 2 4 3 3 2 3" xfId="3426"/>
    <cellStyle name="Normalno 2 4 3 3 2 3 2" xfId="8264"/>
    <cellStyle name="Normalno 2 4 3 3 2 3 2 2" xfId="27616"/>
    <cellStyle name="Normalno 2 4 3 3 2 3 2 3" xfId="17940"/>
    <cellStyle name="Normalno 2 4 3 3 2 3 3" xfId="22778"/>
    <cellStyle name="Normalno 2 4 3 3 2 3 4" xfId="13102"/>
    <cellStyle name="Normalno 2 4 3 3 2 4" xfId="4635"/>
    <cellStyle name="Normalno 2 4 3 3 2 4 2" xfId="9473"/>
    <cellStyle name="Normalno 2 4 3 3 2 4 2 2" xfId="28825"/>
    <cellStyle name="Normalno 2 4 3 3 2 4 2 3" xfId="19149"/>
    <cellStyle name="Normalno 2 4 3 3 2 4 3" xfId="23987"/>
    <cellStyle name="Normalno 2 4 3 3 2 4 4" xfId="14311"/>
    <cellStyle name="Normalno 2 4 3 3 2 5" xfId="5844"/>
    <cellStyle name="Normalno 2 4 3 3 2 5 2" xfId="25196"/>
    <cellStyle name="Normalno 2 4 3 3 2 5 3" xfId="15520"/>
    <cellStyle name="Normalno 2 4 3 3 2 6" xfId="20358"/>
    <cellStyle name="Normalno 2 4 3 3 2 7" xfId="10682"/>
    <cellStyle name="Normalno 2 4 3 3 3" xfId="1612"/>
    <cellStyle name="Normalno 2 4 3 3 3 2" xfId="6450"/>
    <cellStyle name="Normalno 2 4 3 3 3 2 2" xfId="25802"/>
    <cellStyle name="Normalno 2 4 3 3 3 2 3" xfId="16126"/>
    <cellStyle name="Normalno 2 4 3 3 3 3" xfId="20964"/>
    <cellStyle name="Normalno 2 4 3 3 3 4" xfId="11288"/>
    <cellStyle name="Normalno 2 4 3 3 4" xfId="2822"/>
    <cellStyle name="Normalno 2 4 3 3 4 2" xfId="7660"/>
    <cellStyle name="Normalno 2 4 3 3 4 2 2" xfId="27012"/>
    <cellStyle name="Normalno 2 4 3 3 4 2 3" xfId="17336"/>
    <cellStyle name="Normalno 2 4 3 3 4 3" xfId="22174"/>
    <cellStyle name="Normalno 2 4 3 3 4 4" xfId="12498"/>
    <cellStyle name="Normalno 2 4 3 3 5" xfId="4031"/>
    <cellStyle name="Normalno 2 4 3 3 5 2" xfId="8869"/>
    <cellStyle name="Normalno 2 4 3 3 5 2 2" xfId="28221"/>
    <cellStyle name="Normalno 2 4 3 3 5 2 3" xfId="18545"/>
    <cellStyle name="Normalno 2 4 3 3 5 3" xfId="23383"/>
    <cellStyle name="Normalno 2 4 3 3 5 4" xfId="13707"/>
    <cellStyle name="Normalno 2 4 3 3 6" xfId="5240"/>
    <cellStyle name="Normalno 2 4 3 3 6 2" xfId="24592"/>
    <cellStyle name="Normalno 2 4 3 3 6 3" xfId="14916"/>
    <cellStyle name="Normalno 2 4 3 3 7" xfId="19754"/>
    <cellStyle name="Normalno 2 4 3 3 8" xfId="10078"/>
    <cellStyle name="Normalno 2 4 3 4" xfId="704"/>
    <cellStyle name="Normalno 2 4 3 4 2" xfId="1914"/>
    <cellStyle name="Normalno 2 4 3 4 2 2" xfId="6752"/>
    <cellStyle name="Normalno 2 4 3 4 2 2 2" xfId="26104"/>
    <cellStyle name="Normalno 2 4 3 4 2 2 3" xfId="16428"/>
    <cellStyle name="Normalno 2 4 3 4 2 3" xfId="21266"/>
    <cellStyle name="Normalno 2 4 3 4 2 4" xfId="11590"/>
    <cellStyle name="Normalno 2 4 3 4 3" xfId="3124"/>
    <cellStyle name="Normalno 2 4 3 4 3 2" xfId="7962"/>
    <cellStyle name="Normalno 2 4 3 4 3 2 2" xfId="27314"/>
    <cellStyle name="Normalno 2 4 3 4 3 2 3" xfId="17638"/>
    <cellStyle name="Normalno 2 4 3 4 3 3" xfId="22476"/>
    <cellStyle name="Normalno 2 4 3 4 3 4" xfId="12800"/>
    <cellStyle name="Normalno 2 4 3 4 4" xfId="4333"/>
    <cellStyle name="Normalno 2 4 3 4 4 2" xfId="9171"/>
    <cellStyle name="Normalno 2 4 3 4 4 2 2" xfId="28523"/>
    <cellStyle name="Normalno 2 4 3 4 4 2 3" xfId="18847"/>
    <cellStyle name="Normalno 2 4 3 4 4 3" xfId="23685"/>
    <cellStyle name="Normalno 2 4 3 4 4 4" xfId="14009"/>
    <cellStyle name="Normalno 2 4 3 4 5" xfId="5542"/>
    <cellStyle name="Normalno 2 4 3 4 5 2" xfId="24894"/>
    <cellStyle name="Normalno 2 4 3 4 5 3" xfId="15218"/>
    <cellStyle name="Normalno 2 4 3 4 6" xfId="20056"/>
    <cellStyle name="Normalno 2 4 3 4 7" xfId="10380"/>
    <cellStyle name="Normalno 2 4 3 5" xfId="1310"/>
    <cellStyle name="Normalno 2 4 3 5 2" xfId="6148"/>
    <cellStyle name="Normalno 2 4 3 5 2 2" xfId="25500"/>
    <cellStyle name="Normalno 2 4 3 5 2 3" xfId="15824"/>
    <cellStyle name="Normalno 2 4 3 5 3" xfId="20662"/>
    <cellStyle name="Normalno 2 4 3 5 4" xfId="10986"/>
    <cellStyle name="Normalno 2 4 3 6" xfId="2520"/>
    <cellStyle name="Normalno 2 4 3 6 2" xfId="7358"/>
    <cellStyle name="Normalno 2 4 3 6 2 2" xfId="26710"/>
    <cellStyle name="Normalno 2 4 3 6 2 3" xfId="17034"/>
    <cellStyle name="Normalno 2 4 3 6 3" xfId="21872"/>
    <cellStyle name="Normalno 2 4 3 6 4" xfId="12196"/>
    <cellStyle name="Normalno 2 4 3 7" xfId="3730"/>
    <cellStyle name="Normalno 2 4 3 7 2" xfId="8568"/>
    <cellStyle name="Normalno 2 4 3 7 2 2" xfId="27920"/>
    <cellStyle name="Normalno 2 4 3 7 2 3" xfId="18244"/>
    <cellStyle name="Normalno 2 4 3 7 3" xfId="23082"/>
    <cellStyle name="Normalno 2 4 3 7 4" xfId="13406"/>
    <cellStyle name="Normalno 2 4 3 8" xfId="4938"/>
    <cellStyle name="Normalno 2 4 3 8 2" xfId="24290"/>
    <cellStyle name="Normalno 2 4 3 8 3" xfId="14614"/>
    <cellStyle name="Normalno 2 4 3 9" xfId="19452"/>
    <cellStyle name="Normalno 2 4 4" xfId="131"/>
    <cellStyle name="Normalno 2 4 4 2" xfId="452"/>
    <cellStyle name="Normalno 2 4 4 2 2" xfId="1056"/>
    <cellStyle name="Normalno 2 4 4 2 2 2" xfId="2266"/>
    <cellStyle name="Normalno 2 4 4 2 2 2 2" xfId="7104"/>
    <cellStyle name="Normalno 2 4 4 2 2 2 2 2" xfId="26456"/>
    <cellStyle name="Normalno 2 4 4 2 2 2 2 3" xfId="16780"/>
    <cellStyle name="Normalno 2 4 4 2 2 2 3" xfId="21618"/>
    <cellStyle name="Normalno 2 4 4 2 2 2 4" xfId="11942"/>
    <cellStyle name="Normalno 2 4 4 2 2 3" xfId="3476"/>
    <cellStyle name="Normalno 2 4 4 2 2 3 2" xfId="8314"/>
    <cellStyle name="Normalno 2 4 4 2 2 3 2 2" xfId="27666"/>
    <cellStyle name="Normalno 2 4 4 2 2 3 2 3" xfId="17990"/>
    <cellStyle name="Normalno 2 4 4 2 2 3 3" xfId="22828"/>
    <cellStyle name="Normalno 2 4 4 2 2 3 4" xfId="13152"/>
    <cellStyle name="Normalno 2 4 4 2 2 4" xfId="4685"/>
    <cellStyle name="Normalno 2 4 4 2 2 4 2" xfId="9523"/>
    <cellStyle name="Normalno 2 4 4 2 2 4 2 2" xfId="28875"/>
    <cellStyle name="Normalno 2 4 4 2 2 4 2 3" xfId="19199"/>
    <cellStyle name="Normalno 2 4 4 2 2 4 3" xfId="24037"/>
    <cellStyle name="Normalno 2 4 4 2 2 4 4" xfId="14361"/>
    <cellStyle name="Normalno 2 4 4 2 2 5" xfId="5894"/>
    <cellStyle name="Normalno 2 4 4 2 2 5 2" xfId="25246"/>
    <cellStyle name="Normalno 2 4 4 2 2 5 3" xfId="15570"/>
    <cellStyle name="Normalno 2 4 4 2 2 6" xfId="20408"/>
    <cellStyle name="Normalno 2 4 4 2 2 7" xfId="10732"/>
    <cellStyle name="Normalno 2 4 4 2 3" xfId="1662"/>
    <cellStyle name="Normalno 2 4 4 2 3 2" xfId="6500"/>
    <cellStyle name="Normalno 2 4 4 2 3 2 2" xfId="25852"/>
    <cellStyle name="Normalno 2 4 4 2 3 2 3" xfId="16176"/>
    <cellStyle name="Normalno 2 4 4 2 3 3" xfId="21014"/>
    <cellStyle name="Normalno 2 4 4 2 3 4" xfId="11338"/>
    <cellStyle name="Normalno 2 4 4 2 4" xfId="2872"/>
    <cellStyle name="Normalno 2 4 4 2 4 2" xfId="7710"/>
    <cellStyle name="Normalno 2 4 4 2 4 2 2" xfId="27062"/>
    <cellStyle name="Normalno 2 4 4 2 4 2 3" xfId="17386"/>
    <cellStyle name="Normalno 2 4 4 2 4 3" xfId="22224"/>
    <cellStyle name="Normalno 2 4 4 2 4 4" xfId="12548"/>
    <cellStyle name="Normalno 2 4 4 2 5" xfId="4081"/>
    <cellStyle name="Normalno 2 4 4 2 5 2" xfId="8919"/>
    <cellStyle name="Normalno 2 4 4 2 5 2 2" xfId="28271"/>
    <cellStyle name="Normalno 2 4 4 2 5 2 3" xfId="18595"/>
    <cellStyle name="Normalno 2 4 4 2 5 3" xfId="23433"/>
    <cellStyle name="Normalno 2 4 4 2 5 4" xfId="13757"/>
    <cellStyle name="Normalno 2 4 4 2 6" xfId="5290"/>
    <cellStyle name="Normalno 2 4 4 2 6 2" xfId="24642"/>
    <cellStyle name="Normalno 2 4 4 2 6 3" xfId="14966"/>
    <cellStyle name="Normalno 2 4 4 2 7" xfId="19804"/>
    <cellStyle name="Normalno 2 4 4 2 8" xfId="10128"/>
    <cellStyle name="Normalno 2 4 4 3" xfId="754"/>
    <cellStyle name="Normalno 2 4 4 3 2" xfId="1964"/>
    <cellStyle name="Normalno 2 4 4 3 2 2" xfId="6802"/>
    <cellStyle name="Normalno 2 4 4 3 2 2 2" xfId="26154"/>
    <cellStyle name="Normalno 2 4 4 3 2 2 3" xfId="16478"/>
    <cellStyle name="Normalno 2 4 4 3 2 3" xfId="21316"/>
    <cellStyle name="Normalno 2 4 4 3 2 4" xfId="11640"/>
    <cellStyle name="Normalno 2 4 4 3 3" xfId="3174"/>
    <cellStyle name="Normalno 2 4 4 3 3 2" xfId="8012"/>
    <cellStyle name="Normalno 2 4 4 3 3 2 2" xfId="27364"/>
    <cellStyle name="Normalno 2 4 4 3 3 2 3" xfId="17688"/>
    <cellStyle name="Normalno 2 4 4 3 3 3" xfId="22526"/>
    <cellStyle name="Normalno 2 4 4 3 3 4" xfId="12850"/>
    <cellStyle name="Normalno 2 4 4 3 4" xfId="4383"/>
    <cellStyle name="Normalno 2 4 4 3 4 2" xfId="9221"/>
    <cellStyle name="Normalno 2 4 4 3 4 2 2" xfId="28573"/>
    <cellStyle name="Normalno 2 4 4 3 4 2 3" xfId="18897"/>
    <cellStyle name="Normalno 2 4 4 3 4 3" xfId="23735"/>
    <cellStyle name="Normalno 2 4 4 3 4 4" xfId="14059"/>
    <cellStyle name="Normalno 2 4 4 3 5" xfId="5592"/>
    <cellStyle name="Normalno 2 4 4 3 5 2" xfId="24944"/>
    <cellStyle name="Normalno 2 4 4 3 5 3" xfId="15268"/>
    <cellStyle name="Normalno 2 4 4 3 6" xfId="20106"/>
    <cellStyle name="Normalno 2 4 4 3 7" xfId="10430"/>
    <cellStyle name="Normalno 2 4 4 4" xfId="1360"/>
    <cellStyle name="Normalno 2 4 4 4 2" xfId="6198"/>
    <cellStyle name="Normalno 2 4 4 4 2 2" xfId="25550"/>
    <cellStyle name="Normalno 2 4 4 4 2 3" xfId="15874"/>
    <cellStyle name="Normalno 2 4 4 4 3" xfId="20712"/>
    <cellStyle name="Normalno 2 4 4 4 4" xfId="11036"/>
    <cellStyle name="Normalno 2 4 4 5" xfId="2570"/>
    <cellStyle name="Normalno 2 4 4 5 2" xfId="7408"/>
    <cellStyle name="Normalno 2 4 4 5 2 2" xfId="26760"/>
    <cellStyle name="Normalno 2 4 4 5 2 3" xfId="17084"/>
    <cellStyle name="Normalno 2 4 4 5 3" xfId="21922"/>
    <cellStyle name="Normalno 2 4 4 5 4" xfId="12246"/>
    <cellStyle name="Normalno 2 4 4 6" xfId="3780"/>
    <cellStyle name="Normalno 2 4 4 6 2" xfId="8618"/>
    <cellStyle name="Normalno 2 4 4 6 2 2" xfId="27970"/>
    <cellStyle name="Normalno 2 4 4 6 2 3" xfId="18294"/>
    <cellStyle name="Normalno 2 4 4 6 3" xfId="23132"/>
    <cellStyle name="Normalno 2 4 4 6 4" xfId="13456"/>
    <cellStyle name="Normalno 2 4 4 7" xfId="4988"/>
    <cellStyle name="Normalno 2 4 4 7 2" xfId="24340"/>
    <cellStyle name="Normalno 2 4 4 7 3" xfId="14664"/>
    <cellStyle name="Normalno 2 4 4 8" xfId="19502"/>
    <cellStyle name="Normalno 2 4 4 9" xfId="9826"/>
    <cellStyle name="Normalno 2 4 5" xfId="248"/>
    <cellStyle name="Normalno 2 4 5 2" xfId="552"/>
    <cellStyle name="Normalno 2 4 5 2 2" xfId="1156"/>
    <cellStyle name="Normalno 2 4 5 2 2 2" xfId="2366"/>
    <cellStyle name="Normalno 2 4 5 2 2 2 2" xfId="7204"/>
    <cellStyle name="Normalno 2 4 5 2 2 2 2 2" xfId="26556"/>
    <cellStyle name="Normalno 2 4 5 2 2 2 2 3" xfId="16880"/>
    <cellStyle name="Normalno 2 4 5 2 2 2 3" xfId="21718"/>
    <cellStyle name="Normalno 2 4 5 2 2 2 4" xfId="12042"/>
    <cellStyle name="Normalno 2 4 5 2 2 3" xfId="3576"/>
    <cellStyle name="Normalno 2 4 5 2 2 3 2" xfId="8414"/>
    <cellStyle name="Normalno 2 4 5 2 2 3 2 2" xfId="27766"/>
    <cellStyle name="Normalno 2 4 5 2 2 3 2 3" xfId="18090"/>
    <cellStyle name="Normalno 2 4 5 2 2 3 3" xfId="22928"/>
    <cellStyle name="Normalno 2 4 5 2 2 3 4" xfId="13252"/>
    <cellStyle name="Normalno 2 4 5 2 2 4" xfId="4785"/>
    <cellStyle name="Normalno 2 4 5 2 2 4 2" xfId="9623"/>
    <cellStyle name="Normalno 2 4 5 2 2 4 2 2" xfId="28975"/>
    <cellStyle name="Normalno 2 4 5 2 2 4 2 3" xfId="19299"/>
    <cellStyle name="Normalno 2 4 5 2 2 4 3" xfId="24137"/>
    <cellStyle name="Normalno 2 4 5 2 2 4 4" xfId="14461"/>
    <cellStyle name="Normalno 2 4 5 2 2 5" xfId="5994"/>
    <cellStyle name="Normalno 2 4 5 2 2 5 2" xfId="25346"/>
    <cellStyle name="Normalno 2 4 5 2 2 5 3" xfId="15670"/>
    <cellStyle name="Normalno 2 4 5 2 2 6" xfId="20508"/>
    <cellStyle name="Normalno 2 4 5 2 2 7" xfId="10832"/>
    <cellStyle name="Normalno 2 4 5 2 3" xfId="1762"/>
    <cellStyle name="Normalno 2 4 5 2 3 2" xfId="6600"/>
    <cellStyle name="Normalno 2 4 5 2 3 2 2" xfId="25952"/>
    <cellStyle name="Normalno 2 4 5 2 3 2 3" xfId="16276"/>
    <cellStyle name="Normalno 2 4 5 2 3 3" xfId="21114"/>
    <cellStyle name="Normalno 2 4 5 2 3 4" xfId="11438"/>
    <cellStyle name="Normalno 2 4 5 2 4" xfId="2972"/>
    <cellStyle name="Normalno 2 4 5 2 4 2" xfId="7810"/>
    <cellStyle name="Normalno 2 4 5 2 4 2 2" xfId="27162"/>
    <cellStyle name="Normalno 2 4 5 2 4 2 3" xfId="17486"/>
    <cellStyle name="Normalno 2 4 5 2 4 3" xfId="22324"/>
    <cellStyle name="Normalno 2 4 5 2 4 4" xfId="12648"/>
    <cellStyle name="Normalno 2 4 5 2 5" xfId="4181"/>
    <cellStyle name="Normalno 2 4 5 2 5 2" xfId="9019"/>
    <cellStyle name="Normalno 2 4 5 2 5 2 2" xfId="28371"/>
    <cellStyle name="Normalno 2 4 5 2 5 2 3" xfId="18695"/>
    <cellStyle name="Normalno 2 4 5 2 5 3" xfId="23533"/>
    <cellStyle name="Normalno 2 4 5 2 5 4" xfId="13857"/>
    <cellStyle name="Normalno 2 4 5 2 6" xfId="5390"/>
    <cellStyle name="Normalno 2 4 5 2 6 2" xfId="24742"/>
    <cellStyle name="Normalno 2 4 5 2 6 3" xfId="15066"/>
    <cellStyle name="Normalno 2 4 5 2 7" xfId="19904"/>
    <cellStyle name="Normalno 2 4 5 2 8" xfId="10228"/>
    <cellStyle name="Normalno 2 4 5 3" xfId="854"/>
    <cellStyle name="Normalno 2 4 5 3 2" xfId="2064"/>
    <cellStyle name="Normalno 2 4 5 3 2 2" xfId="6902"/>
    <cellStyle name="Normalno 2 4 5 3 2 2 2" xfId="26254"/>
    <cellStyle name="Normalno 2 4 5 3 2 2 3" xfId="16578"/>
    <cellStyle name="Normalno 2 4 5 3 2 3" xfId="21416"/>
    <cellStyle name="Normalno 2 4 5 3 2 4" xfId="11740"/>
    <cellStyle name="Normalno 2 4 5 3 3" xfId="3274"/>
    <cellStyle name="Normalno 2 4 5 3 3 2" xfId="8112"/>
    <cellStyle name="Normalno 2 4 5 3 3 2 2" xfId="27464"/>
    <cellStyle name="Normalno 2 4 5 3 3 2 3" xfId="17788"/>
    <cellStyle name="Normalno 2 4 5 3 3 3" xfId="22626"/>
    <cellStyle name="Normalno 2 4 5 3 3 4" xfId="12950"/>
    <cellStyle name="Normalno 2 4 5 3 4" xfId="4483"/>
    <cellStyle name="Normalno 2 4 5 3 4 2" xfId="9321"/>
    <cellStyle name="Normalno 2 4 5 3 4 2 2" xfId="28673"/>
    <cellStyle name="Normalno 2 4 5 3 4 2 3" xfId="18997"/>
    <cellStyle name="Normalno 2 4 5 3 4 3" xfId="23835"/>
    <cellStyle name="Normalno 2 4 5 3 4 4" xfId="14159"/>
    <cellStyle name="Normalno 2 4 5 3 5" xfId="5692"/>
    <cellStyle name="Normalno 2 4 5 3 5 2" xfId="25044"/>
    <cellStyle name="Normalno 2 4 5 3 5 3" xfId="15368"/>
    <cellStyle name="Normalno 2 4 5 3 6" xfId="20206"/>
    <cellStyle name="Normalno 2 4 5 3 7" xfId="10530"/>
    <cellStyle name="Normalno 2 4 5 4" xfId="1460"/>
    <cellStyle name="Normalno 2 4 5 4 2" xfId="6298"/>
    <cellStyle name="Normalno 2 4 5 4 2 2" xfId="25650"/>
    <cellStyle name="Normalno 2 4 5 4 2 3" xfId="15974"/>
    <cellStyle name="Normalno 2 4 5 4 3" xfId="20812"/>
    <cellStyle name="Normalno 2 4 5 4 4" xfId="11136"/>
    <cellStyle name="Normalno 2 4 5 5" xfId="2670"/>
    <cellStyle name="Normalno 2 4 5 5 2" xfId="7508"/>
    <cellStyle name="Normalno 2 4 5 5 2 2" xfId="26860"/>
    <cellStyle name="Normalno 2 4 5 5 2 3" xfId="17184"/>
    <cellStyle name="Normalno 2 4 5 5 3" xfId="22022"/>
    <cellStyle name="Normalno 2 4 5 5 4" xfId="12346"/>
    <cellStyle name="Normalno 2 4 5 6" xfId="3880"/>
    <cellStyle name="Normalno 2 4 5 6 2" xfId="8718"/>
    <cellStyle name="Normalno 2 4 5 6 2 2" xfId="28070"/>
    <cellStyle name="Normalno 2 4 5 6 2 3" xfId="18394"/>
    <cellStyle name="Normalno 2 4 5 6 3" xfId="23232"/>
    <cellStyle name="Normalno 2 4 5 6 4" xfId="13556"/>
    <cellStyle name="Normalno 2 4 5 7" xfId="5088"/>
    <cellStyle name="Normalno 2 4 5 7 2" xfId="24440"/>
    <cellStyle name="Normalno 2 4 5 7 3" xfId="14764"/>
    <cellStyle name="Normalno 2 4 5 8" xfId="19602"/>
    <cellStyle name="Normalno 2 4 5 9" xfId="9926"/>
    <cellStyle name="Normalno 2 4 6" xfId="301"/>
    <cellStyle name="Normalno 2 4 6 2" xfId="604"/>
    <cellStyle name="Normalno 2 4 6 2 2" xfId="1208"/>
    <cellStyle name="Normalno 2 4 6 2 2 2" xfId="2418"/>
    <cellStyle name="Normalno 2 4 6 2 2 2 2" xfId="7256"/>
    <cellStyle name="Normalno 2 4 6 2 2 2 2 2" xfId="26608"/>
    <cellStyle name="Normalno 2 4 6 2 2 2 2 3" xfId="16932"/>
    <cellStyle name="Normalno 2 4 6 2 2 2 3" xfId="21770"/>
    <cellStyle name="Normalno 2 4 6 2 2 2 4" xfId="12094"/>
    <cellStyle name="Normalno 2 4 6 2 2 3" xfId="3628"/>
    <cellStyle name="Normalno 2 4 6 2 2 3 2" xfId="8466"/>
    <cellStyle name="Normalno 2 4 6 2 2 3 2 2" xfId="27818"/>
    <cellStyle name="Normalno 2 4 6 2 2 3 2 3" xfId="18142"/>
    <cellStyle name="Normalno 2 4 6 2 2 3 3" xfId="22980"/>
    <cellStyle name="Normalno 2 4 6 2 2 3 4" xfId="13304"/>
    <cellStyle name="Normalno 2 4 6 2 2 4" xfId="4837"/>
    <cellStyle name="Normalno 2 4 6 2 2 4 2" xfId="9675"/>
    <cellStyle name="Normalno 2 4 6 2 2 4 2 2" xfId="29027"/>
    <cellStyle name="Normalno 2 4 6 2 2 4 2 3" xfId="19351"/>
    <cellStyle name="Normalno 2 4 6 2 2 4 3" xfId="24189"/>
    <cellStyle name="Normalno 2 4 6 2 2 4 4" xfId="14513"/>
    <cellStyle name="Normalno 2 4 6 2 2 5" xfId="6046"/>
    <cellStyle name="Normalno 2 4 6 2 2 5 2" xfId="25398"/>
    <cellStyle name="Normalno 2 4 6 2 2 5 3" xfId="15722"/>
    <cellStyle name="Normalno 2 4 6 2 2 6" xfId="20560"/>
    <cellStyle name="Normalno 2 4 6 2 2 7" xfId="10884"/>
    <cellStyle name="Normalno 2 4 6 2 3" xfId="1814"/>
    <cellStyle name="Normalno 2 4 6 2 3 2" xfId="6652"/>
    <cellStyle name="Normalno 2 4 6 2 3 2 2" xfId="26004"/>
    <cellStyle name="Normalno 2 4 6 2 3 2 3" xfId="16328"/>
    <cellStyle name="Normalno 2 4 6 2 3 3" xfId="21166"/>
    <cellStyle name="Normalno 2 4 6 2 3 4" xfId="11490"/>
    <cellStyle name="Normalno 2 4 6 2 4" xfId="3024"/>
    <cellStyle name="Normalno 2 4 6 2 4 2" xfId="7862"/>
    <cellStyle name="Normalno 2 4 6 2 4 2 2" xfId="27214"/>
    <cellStyle name="Normalno 2 4 6 2 4 2 3" xfId="17538"/>
    <cellStyle name="Normalno 2 4 6 2 4 3" xfId="22376"/>
    <cellStyle name="Normalno 2 4 6 2 4 4" xfId="12700"/>
    <cellStyle name="Normalno 2 4 6 2 5" xfId="4233"/>
    <cellStyle name="Normalno 2 4 6 2 5 2" xfId="9071"/>
    <cellStyle name="Normalno 2 4 6 2 5 2 2" xfId="28423"/>
    <cellStyle name="Normalno 2 4 6 2 5 2 3" xfId="18747"/>
    <cellStyle name="Normalno 2 4 6 2 5 3" xfId="23585"/>
    <cellStyle name="Normalno 2 4 6 2 5 4" xfId="13909"/>
    <cellStyle name="Normalno 2 4 6 2 6" xfId="5442"/>
    <cellStyle name="Normalno 2 4 6 2 6 2" xfId="24794"/>
    <cellStyle name="Normalno 2 4 6 2 6 3" xfId="15118"/>
    <cellStyle name="Normalno 2 4 6 2 7" xfId="19956"/>
    <cellStyle name="Normalno 2 4 6 2 8" xfId="10280"/>
    <cellStyle name="Normalno 2 4 6 3" xfId="906"/>
    <cellStyle name="Normalno 2 4 6 3 2" xfId="2116"/>
    <cellStyle name="Normalno 2 4 6 3 2 2" xfId="6954"/>
    <cellStyle name="Normalno 2 4 6 3 2 2 2" xfId="26306"/>
    <cellStyle name="Normalno 2 4 6 3 2 2 3" xfId="16630"/>
    <cellStyle name="Normalno 2 4 6 3 2 3" xfId="21468"/>
    <cellStyle name="Normalno 2 4 6 3 2 4" xfId="11792"/>
    <cellStyle name="Normalno 2 4 6 3 3" xfId="3326"/>
    <cellStyle name="Normalno 2 4 6 3 3 2" xfId="8164"/>
    <cellStyle name="Normalno 2 4 6 3 3 2 2" xfId="27516"/>
    <cellStyle name="Normalno 2 4 6 3 3 2 3" xfId="17840"/>
    <cellStyle name="Normalno 2 4 6 3 3 3" xfId="22678"/>
    <cellStyle name="Normalno 2 4 6 3 3 4" xfId="13002"/>
    <cellStyle name="Normalno 2 4 6 3 4" xfId="4535"/>
    <cellStyle name="Normalno 2 4 6 3 4 2" xfId="9373"/>
    <cellStyle name="Normalno 2 4 6 3 4 2 2" xfId="28725"/>
    <cellStyle name="Normalno 2 4 6 3 4 2 3" xfId="19049"/>
    <cellStyle name="Normalno 2 4 6 3 4 3" xfId="23887"/>
    <cellStyle name="Normalno 2 4 6 3 4 4" xfId="14211"/>
    <cellStyle name="Normalno 2 4 6 3 5" xfId="5744"/>
    <cellStyle name="Normalno 2 4 6 3 5 2" xfId="25096"/>
    <cellStyle name="Normalno 2 4 6 3 5 3" xfId="15420"/>
    <cellStyle name="Normalno 2 4 6 3 6" xfId="20258"/>
    <cellStyle name="Normalno 2 4 6 3 7" xfId="10582"/>
    <cellStyle name="Normalno 2 4 6 4" xfId="1512"/>
    <cellStyle name="Normalno 2 4 6 4 2" xfId="6350"/>
    <cellStyle name="Normalno 2 4 6 4 2 2" xfId="25702"/>
    <cellStyle name="Normalno 2 4 6 4 2 3" xfId="16026"/>
    <cellStyle name="Normalno 2 4 6 4 3" xfId="20864"/>
    <cellStyle name="Normalno 2 4 6 4 4" xfId="11188"/>
    <cellStyle name="Normalno 2 4 6 5" xfId="2722"/>
    <cellStyle name="Normalno 2 4 6 5 2" xfId="7560"/>
    <cellStyle name="Normalno 2 4 6 5 2 2" xfId="26912"/>
    <cellStyle name="Normalno 2 4 6 5 2 3" xfId="17236"/>
    <cellStyle name="Normalno 2 4 6 5 3" xfId="22074"/>
    <cellStyle name="Normalno 2 4 6 5 4" xfId="12398"/>
    <cellStyle name="Normalno 2 4 6 6" xfId="3931"/>
    <cellStyle name="Normalno 2 4 6 6 2" xfId="8769"/>
    <cellStyle name="Normalno 2 4 6 6 2 2" xfId="28121"/>
    <cellStyle name="Normalno 2 4 6 6 2 3" xfId="18445"/>
    <cellStyle name="Normalno 2 4 6 6 3" xfId="23283"/>
    <cellStyle name="Normalno 2 4 6 6 4" xfId="13607"/>
    <cellStyle name="Normalno 2 4 6 7" xfId="5140"/>
    <cellStyle name="Normalno 2 4 6 7 2" xfId="24492"/>
    <cellStyle name="Normalno 2 4 6 7 3" xfId="14816"/>
    <cellStyle name="Normalno 2 4 6 8" xfId="19654"/>
    <cellStyle name="Normalno 2 4 6 9" xfId="9978"/>
    <cellStyle name="Normalno 2 4 7" xfId="352"/>
    <cellStyle name="Normalno 2 4 7 2" xfId="956"/>
    <cellStyle name="Normalno 2 4 7 2 2" xfId="2166"/>
    <cellStyle name="Normalno 2 4 7 2 2 2" xfId="7004"/>
    <cellStyle name="Normalno 2 4 7 2 2 2 2" xfId="26356"/>
    <cellStyle name="Normalno 2 4 7 2 2 2 3" xfId="16680"/>
    <cellStyle name="Normalno 2 4 7 2 2 3" xfId="21518"/>
    <cellStyle name="Normalno 2 4 7 2 2 4" xfId="11842"/>
    <cellStyle name="Normalno 2 4 7 2 3" xfId="3376"/>
    <cellStyle name="Normalno 2 4 7 2 3 2" xfId="8214"/>
    <cellStyle name="Normalno 2 4 7 2 3 2 2" xfId="27566"/>
    <cellStyle name="Normalno 2 4 7 2 3 2 3" xfId="17890"/>
    <cellStyle name="Normalno 2 4 7 2 3 3" xfId="22728"/>
    <cellStyle name="Normalno 2 4 7 2 3 4" xfId="13052"/>
    <cellStyle name="Normalno 2 4 7 2 4" xfId="4585"/>
    <cellStyle name="Normalno 2 4 7 2 4 2" xfId="9423"/>
    <cellStyle name="Normalno 2 4 7 2 4 2 2" xfId="28775"/>
    <cellStyle name="Normalno 2 4 7 2 4 2 3" xfId="19099"/>
    <cellStyle name="Normalno 2 4 7 2 4 3" xfId="23937"/>
    <cellStyle name="Normalno 2 4 7 2 4 4" xfId="14261"/>
    <cellStyle name="Normalno 2 4 7 2 5" xfId="5794"/>
    <cellStyle name="Normalno 2 4 7 2 5 2" xfId="25146"/>
    <cellStyle name="Normalno 2 4 7 2 5 3" xfId="15470"/>
    <cellStyle name="Normalno 2 4 7 2 6" xfId="20308"/>
    <cellStyle name="Normalno 2 4 7 2 7" xfId="10632"/>
    <cellStyle name="Normalno 2 4 7 3" xfId="1562"/>
    <cellStyle name="Normalno 2 4 7 3 2" xfId="6400"/>
    <cellStyle name="Normalno 2 4 7 3 2 2" xfId="25752"/>
    <cellStyle name="Normalno 2 4 7 3 2 3" xfId="16076"/>
    <cellStyle name="Normalno 2 4 7 3 3" xfId="20914"/>
    <cellStyle name="Normalno 2 4 7 3 4" xfId="11238"/>
    <cellStyle name="Normalno 2 4 7 4" xfId="2772"/>
    <cellStyle name="Normalno 2 4 7 4 2" xfId="7610"/>
    <cellStyle name="Normalno 2 4 7 4 2 2" xfId="26962"/>
    <cellStyle name="Normalno 2 4 7 4 2 3" xfId="17286"/>
    <cellStyle name="Normalno 2 4 7 4 3" xfId="22124"/>
    <cellStyle name="Normalno 2 4 7 4 4" xfId="12448"/>
    <cellStyle name="Normalno 2 4 7 5" xfId="3981"/>
    <cellStyle name="Normalno 2 4 7 5 2" xfId="8819"/>
    <cellStyle name="Normalno 2 4 7 5 2 2" xfId="28171"/>
    <cellStyle name="Normalno 2 4 7 5 2 3" xfId="18495"/>
    <cellStyle name="Normalno 2 4 7 5 3" xfId="23333"/>
    <cellStyle name="Normalno 2 4 7 5 4" xfId="13657"/>
    <cellStyle name="Normalno 2 4 7 6" xfId="5190"/>
    <cellStyle name="Normalno 2 4 7 6 2" xfId="24542"/>
    <cellStyle name="Normalno 2 4 7 6 3" xfId="14866"/>
    <cellStyle name="Normalno 2 4 7 7" xfId="19704"/>
    <cellStyle name="Normalno 2 4 7 8" xfId="10028"/>
    <cellStyle name="Normalno 2 4 8" xfId="654"/>
    <cellStyle name="Normalno 2 4 8 2" xfId="1864"/>
    <cellStyle name="Normalno 2 4 8 2 2" xfId="6702"/>
    <cellStyle name="Normalno 2 4 8 2 2 2" xfId="26054"/>
    <cellStyle name="Normalno 2 4 8 2 2 3" xfId="16378"/>
    <cellStyle name="Normalno 2 4 8 2 3" xfId="21216"/>
    <cellStyle name="Normalno 2 4 8 2 4" xfId="11540"/>
    <cellStyle name="Normalno 2 4 8 3" xfId="3074"/>
    <cellStyle name="Normalno 2 4 8 3 2" xfId="7912"/>
    <cellStyle name="Normalno 2 4 8 3 2 2" xfId="27264"/>
    <cellStyle name="Normalno 2 4 8 3 2 3" xfId="17588"/>
    <cellStyle name="Normalno 2 4 8 3 3" xfId="22426"/>
    <cellStyle name="Normalno 2 4 8 3 4" xfId="12750"/>
    <cellStyle name="Normalno 2 4 8 4" xfId="4283"/>
    <cellStyle name="Normalno 2 4 8 4 2" xfId="9121"/>
    <cellStyle name="Normalno 2 4 8 4 2 2" xfId="28473"/>
    <cellStyle name="Normalno 2 4 8 4 2 3" xfId="18797"/>
    <cellStyle name="Normalno 2 4 8 4 3" xfId="23635"/>
    <cellStyle name="Normalno 2 4 8 4 4" xfId="13959"/>
    <cellStyle name="Normalno 2 4 8 5" xfId="5492"/>
    <cellStyle name="Normalno 2 4 8 5 2" xfId="24844"/>
    <cellStyle name="Normalno 2 4 8 5 3" xfId="15168"/>
    <cellStyle name="Normalno 2 4 8 6" xfId="20006"/>
    <cellStyle name="Normalno 2 4 8 7" xfId="10330"/>
    <cellStyle name="Normalno 2 4 9" xfId="1260"/>
    <cellStyle name="Normalno 2 4 9 2" xfId="6098"/>
    <cellStyle name="Normalno 2 4 9 2 2" xfId="25450"/>
    <cellStyle name="Normalno 2 4 9 2 3" xfId="15774"/>
    <cellStyle name="Normalno 2 4 9 3" xfId="20612"/>
    <cellStyle name="Normalno 2 4 9 4" xfId="10936"/>
    <cellStyle name="Normalno 2 5" xfId="27"/>
    <cellStyle name="Normalno 2 5 10" xfId="3692"/>
    <cellStyle name="Normalno 2 5 10 2" xfId="8530"/>
    <cellStyle name="Normalno 2 5 10 2 2" xfId="27882"/>
    <cellStyle name="Normalno 2 5 10 2 3" xfId="18206"/>
    <cellStyle name="Normalno 2 5 10 3" xfId="23044"/>
    <cellStyle name="Normalno 2 5 10 4" xfId="13368"/>
    <cellStyle name="Normalno 2 5 11" xfId="4898"/>
    <cellStyle name="Normalno 2 5 11 2" xfId="24250"/>
    <cellStyle name="Normalno 2 5 11 3" xfId="14574"/>
    <cellStyle name="Normalno 2 5 12" xfId="19412"/>
    <cellStyle name="Normalno 2 5 13" xfId="9736"/>
    <cellStyle name="Normalno 2 5 2" xfId="81"/>
    <cellStyle name="Normalno 2 5 2 10" xfId="9786"/>
    <cellStyle name="Normalno 2 5 2 2" xfId="192"/>
    <cellStyle name="Normalno 2 5 2 2 2" xfId="512"/>
    <cellStyle name="Normalno 2 5 2 2 2 2" xfId="1116"/>
    <cellStyle name="Normalno 2 5 2 2 2 2 2" xfId="2326"/>
    <cellStyle name="Normalno 2 5 2 2 2 2 2 2" xfId="7164"/>
    <cellStyle name="Normalno 2 5 2 2 2 2 2 2 2" xfId="26516"/>
    <cellStyle name="Normalno 2 5 2 2 2 2 2 2 3" xfId="16840"/>
    <cellStyle name="Normalno 2 5 2 2 2 2 2 3" xfId="21678"/>
    <cellStyle name="Normalno 2 5 2 2 2 2 2 4" xfId="12002"/>
    <cellStyle name="Normalno 2 5 2 2 2 2 3" xfId="3536"/>
    <cellStyle name="Normalno 2 5 2 2 2 2 3 2" xfId="8374"/>
    <cellStyle name="Normalno 2 5 2 2 2 2 3 2 2" xfId="27726"/>
    <cellStyle name="Normalno 2 5 2 2 2 2 3 2 3" xfId="18050"/>
    <cellStyle name="Normalno 2 5 2 2 2 2 3 3" xfId="22888"/>
    <cellStyle name="Normalno 2 5 2 2 2 2 3 4" xfId="13212"/>
    <cellStyle name="Normalno 2 5 2 2 2 2 4" xfId="4745"/>
    <cellStyle name="Normalno 2 5 2 2 2 2 4 2" xfId="9583"/>
    <cellStyle name="Normalno 2 5 2 2 2 2 4 2 2" xfId="28935"/>
    <cellStyle name="Normalno 2 5 2 2 2 2 4 2 3" xfId="19259"/>
    <cellStyle name="Normalno 2 5 2 2 2 2 4 3" xfId="24097"/>
    <cellStyle name="Normalno 2 5 2 2 2 2 4 4" xfId="14421"/>
    <cellStyle name="Normalno 2 5 2 2 2 2 5" xfId="5954"/>
    <cellStyle name="Normalno 2 5 2 2 2 2 5 2" xfId="25306"/>
    <cellStyle name="Normalno 2 5 2 2 2 2 5 3" xfId="15630"/>
    <cellStyle name="Normalno 2 5 2 2 2 2 6" xfId="20468"/>
    <cellStyle name="Normalno 2 5 2 2 2 2 7" xfId="10792"/>
    <cellStyle name="Normalno 2 5 2 2 2 3" xfId="1722"/>
    <cellStyle name="Normalno 2 5 2 2 2 3 2" xfId="6560"/>
    <cellStyle name="Normalno 2 5 2 2 2 3 2 2" xfId="25912"/>
    <cellStyle name="Normalno 2 5 2 2 2 3 2 3" xfId="16236"/>
    <cellStyle name="Normalno 2 5 2 2 2 3 3" xfId="21074"/>
    <cellStyle name="Normalno 2 5 2 2 2 3 4" xfId="11398"/>
    <cellStyle name="Normalno 2 5 2 2 2 4" xfId="2932"/>
    <cellStyle name="Normalno 2 5 2 2 2 4 2" xfId="7770"/>
    <cellStyle name="Normalno 2 5 2 2 2 4 2 2" xfId="27122"/>
    <cellStyle name="Normalno 2 5 2 2 2 4 2 3" xfId="17446"/>
    <cellStyle name="Normalno 2 5 2 2 2 4 3" xfId="22284"/>
    <cellStyle name="Normalno 2 5 2 2 2 4 4" xfId="12608"/>
    <cellStyle name="Normalno 2 5 2 2 2 5" xfId="4141"/>
    <cellStyle name="Normalno 2 5 2 2 2 5 2" xfId="8979"/>
    <cellStyle name="Normalno 2 5 2 2 2 5 2 2" xfId="28331"/>
    <cellStyle name="Normalno 2 5 2 2 2 5 2 3" xfId="18655"/>
    <cellStyle name="Normalno 2 5 2 2 2 5 3" xfId="23493"/>
    <cellStyle name="Normalno 2 5 2 2 2 5 4" xfId="13817"/>
    <cellStyle name="Normalno 2 5 2 2 2 6" xfId="5350"/>
    <cellStyle name="Normalno 2 5 2 2 2 6 2" xfId="24702"/>
    <cellStyle name="Normalno 2 5 2 2 2 6 3" xfId="15026"/>
    <cellStyle name="Normalno 2 5 2 2 2 7" xfId="19864"/>
    <cellStyle name="Normalno 2 5 2 2 2 8" xfId="10188"/>
    <cellStyle name="Normalno 2 5 2 2 3" xfId="814"/>
    <cellStyle name="Normalno 2 5 2 2 3 2" xfId="2024"/>
    <cellStyle name="Normalno 2 5 2 2 3 2 2" xfId="6862"/>
    <cellStyle name="Normalno 2 5 2 2 3 2 2 2" xfId="26214"/>
    <cellStyle name="Normalno 2 5 2 2 3 2 2 3" xfId="16538"/>
    <cellStyle name="Normalno 2 5 2 2 3 2 3" xfId="21376"/>
    <cellStyle name="Normalno 2 5 2 2 3 2 4" xfId="11700"/>
    <cellStyle name="Normalno 2 5 2 2 3 3" xfId="3234"/>
    <cellStyle name="Normalno 2 5 2 2 3 3 2" xfId="8072"/>
    <cellStyle name="Normalno 2 5 2 2 3 3 2 2" xfId="27424"/>
    <cellStyle name="Normalno 2 5 2 2 3 3 2 3" xfId="17748"/>
    <cellStyle name="Normalno 2 5 2 2 3 3 3" xfId="22586"/>
    <cellStyle name="Normalno 2 5 2 2 3 3 4" xfId="12910"/>
    <cellStyle name="Normalno 2 5 2 2 3 4" xfId="4443"/>
    <cellStyle name="Normalno 2 5 2 2 3 4 2" xfId="9281"/>
    <cellStyle name="Normalno 2 5 2 2 3 4 2 2" xfId="28633"/>
    <cellStyle name="Normalno 2 5 2 2 3 4 2 3" xfId="18957"/>
    <cellStyle name="Normalno 2 5 2 2 3 4 3" xfId="23795"/>
    <cellStyle name="Normalno 2 5 2 2 3 4 4" xfId="14119"/>
    <cellStyle name="Normalno 2 5 2 2 3 5" xfId="5652"/>
    <cellStyle name="Normalno 2 5 2 2 3 5 2" xfId="25004"/>
    <cellStyle name="Normalno 2 5 2 2 3 5 3" xfId="15328"/>
    <cellStyle name="Normalno 2 5 2 2 3 6" xfId="20166"/>
    <cellStyle name="Normalno 2 5 2 2 3 7" xfId="10490"/>
    <cellStyle name="Normalno 2 5 2 2 4" xfId="1420"/>
    <cellStyle name="Normalno 2 5 2 2 4 2" xfId="6258"/>
    <cellStyle name="Normalno 2 5 2 2 4 2 2" xfId="25610"/>
    <cellStyle name="Normalno 2 5 2 2 4 2 3" xfId="15934"/>
    <cellStyle name="Normalno 2 5 2 2 4 3" xfId="20772"/>
    <cellStyle name="Normalno 2 5 2 2 4 4" xfId="11096"/>
    <cellStyle name="Normalno 2 5 2 2 5" xfId="2630"/>
    <cellStyle name="Normalno 2 5 2 2 5 2" xfId="7468"/>
    <cellStyle name="Normalno 2 5 2 2 5 2 2" xfId="26820"/>
    <cellStyle name="Normalno 2 5 2 2 5 2 3" xfId="17144"/>
    <cellStyle name="Normalno 2 5 2 2 5 3" xfId="21982"/>
    <cellStyle name="Normalno 2 5 2 2 5 4" xfId="12306"/>
    <cellStyle name="Normalno 2 5 2 2 6" xfId="3840"/>
    <cellStyle name="Normalno 2 5 2 2 6 2" xfId="8678"/>
    <cellStyle name="Normalno 2 5 2 2 6 2 2" xfId="28030"/>
    <cellStyle name="Normalno 2 5 2 2 6 2 3" xfId="18354"/>
    <cellStyle name="Normalno 2 5 2 2 6 3" xfId="23192"/>
    <cellStyle name="Normalno 2 5 2 2 6 4" xfId="13516"/>
    <cellStyle name="Normalno 2 5 2 2 7" xfId="5048"/>
    <cellStyle name="Normalno 2 5 2 2 7 2" xfId="24400"/>
    <cellStyle name="Normalno 2 5 2 2 7 3" xfId="14724"/>
    <cellStyle name="Normalno 2 5 2 2 8" xfId="19562"/>
    <cellStyle name="Normalno 2 5 2 2 9" xfId="9886"/>
    <cellStyle name="Normalno 2 5 2 3" xfId="412"/>
    <cellStyle name="Normalno 2 5 2 3 2" xfId="1016"/>
    <cellStyle name="Normalno 2 5 2 3 2 2" xfId="2226"/>
    <cellStyle name="Normalno 2 5 2 3 2 2 2" xfId="7064"/>
    <cellStyle name="Normalno 2 5 2 3 2 2 2 2" xfId="26416"/>
    <cellStyle name="Normalno 2 5 2 3 2 2 2 3" xfId="16740"/>
    <cellStyle name="Normalno 2 5 2 3 2 2 3" xfId="21578"/>
    <cellStyle name="Normalno 2 5 2 3 2 2 4" xfId="11902"/>
    <cellStyle name="Normalno 2 5 2 3 2 3" xfId="3436"/>
    <cellStyle name="Normalno 2 5 2 3 2 3 2" xfId="8274"/>
    <cellStyle name="Normalno 2 5 2 3 2 3 2 2" xfId="27626"/>
    <cellStyle name="Normalno 2 5 2 3 2 3 2 3" xfId="17950"/>
    <cellStyle name="Normalno 2 5 2 3 2 3 3" xfId="22788"/>
    <cellStyle name="Normalno 2 5 2 3 2 3 4" xfId="13112"/>
    <cellStyle name="Normalno 2 5 2 3 2 4" xfId="4645"/>
    <cellStyle name="Normalno 2 5 2 3 2 4 2" xfId="9483"/>
    <cellStyle name="Normalno 2 5 2 3 2 4 2 2" xfId="28835"/>
    <cellStyle name="Normalno 2 5 2 3 2 4 2 3" xfId="19159"/>
    <cellStyle name="Normalno 2 5 2 3 2 4 3" xfId="23997"/>
    <cellStyle name="Normalno 2 5 2 3 2 4 4" xfId="14321"/>
    <cellStyle name="Normalno 2 5 2 3 2 5" xfId="5854"/>
    <cellStyle name="Normalno 2 5 2 3 2 5 2" xfId="25206"/>
    <cellStyle name="Normalno 2 5 2 3 2 5 3" xfId="15530"/>
    <cellStyle name="Normalno 2 5 2 3 2 6" xfId="20368"/>
    <cellStyle name="Normalno 2 5 2 3 2 7" xfId="10692"/>
    <cellStyle name="Normalno 2 5 2 3 3" xfId="1622"/>
    <cellStyle name="Normalno 2 5 2 3 3 2" xfId="6460"/>
    <cellStyle name="Normalno 2 5 2 3 3 2 2" xfId="25812"/>
    <cellStyle name="Normalno 2 5 2 3 3 2 3" xfId="16136"/>
    <cellStyle name="Normalno 2 5 2 3 3 3" xfId="20974"/>
    <cellStyle name="Normalno 2 5 2 3 3 4" xfId="11298"/>
    <cellStyle name="Normalno 2 5 2 3 4" xfId="2832"/>
    <cellStyle name="Normalno 2 5 2 3 4 2" xfId="7670"/>
    <cellStyle name="Normalno 2 5 2 3 4 2 2" xfId="27022"/>
    <cellStyle name="Normalno 2 5 2 3 4 2 3" xfId="17346"/>
    <cellStyle name="Normalno 2 5 2 3 4 3" xfId="22184"/>
    <cellStyle name="Normalno 2 5 2 3 4 4" xfId="12508"/>
    <cellStyle name="Normalno 2 5 2 3 5" xfId="4041"/>
    <cellStyle name="Normalno 2 5 2 3 5 2" xfId="8879"/>
    <cellStyle name="Normalno 2 5 2 3 5 2 2" xfId="28231"/>
    <cellStyle name="Normalno 2 5 2 3 5 2 3" xfId="18555"/>
    <cellStyle name="Normalno 2 5 2 3 5 3" xfId="23393"/>
    <cellStyle name="Normalno 2 5 2 3 5 4" xfId="13717"/>
    <cellStyle name="Normalno 2 5 2 3 6" xfId="5250"/>
    <cellStyle name="Normalno 2 5 2 3 6 2" xfId="24602"/>
    <cellStyle name="Normalno 2 5 2 3 6 3" xfId="14926"/>
    <cellStyle name="Normalno 2 5 2 3 7" xfId="19764"/>
    <cellStyle name="Normalno 2 5 2 3 8" xfId="10088"/>
    <cellStyle name="Normalno 2 5 2 4" xfId="714"/>
    <cellStyle name="Normalno 2 5 2 4 2" xfId="1924"/>
    <cellStyle name="Normalno 2 5 2 4 2 2" xfId="6762"/>
    <cellStyle name="Normalno 2 5 2 4 2 2 2" xfId="26114"/>
    <cellStyle name="Normalno 2 5 2 4 2 2 3" xfId="16438"/>
    <cellStyle name="Normalno 2 5 2 4 2 3" xfId="21276"/>
    <cellStyle name="Normalno 2 5 2 4 2 4" xfId="11600"/>
    <cellStyle name="Normalno 2 5 2 4 3" xfId="3134"/>
    <cellStyle name="Normalno 2 5 2 4 3 2" xfId="7972"/>
    <cellStyle name="Normalno 2 5 2 4 3 2 2" xfId="27324"/>
    <cellStyle name="Normalno 2 5 2 4 3 2 3" xfId="17648"/>
    <cellStyle name="Normalno 2 5 2 4 3 3" xfId="22486"/>
    <cellStyle name="Normalno 2 5 2 4 3 4" xfId="12810"/>
    <cellStyle name="Normalno 2 5 2 4 4" xfId="4343"/>
    <cellStyle name="Normalno 2 5 2 4 4 2" xfId="9181"/>
    <cellStyle name="Normalno 2 5 2 4 4 2 2" xfId="28533"/>
    <cellStyle name="Normalno 2 5 2 4 4 2 3" xfId="18857"/>
    <cellStyle name="Normalno 2 5 2 4 4 3" xfId="23695"/>
    <cellStyle name="Normalno 2 5 2 4 4 4" xfId="14019"/>
    <cellStyle name="Normalno 2 5 2 4 5" xfId="5552"/>
    <cellStyle name="Normalno 2 5 2 4 5 2" xfId="24904"/>
    <cellStyle name="Normalno 2 5 2 4 5 3" xfId="15228"/>
    <cellStyle name="Normalno 2 5 2 4 6" xfId="20066"/>
    <cellStyle name="Normalno 2 5 2 4 7" xfId="10390"/>
    <cellStyle name="Normalno 2 5 2 5" xfId="1320"/>
    <cellStyle name="Normalno 2 5 2 5 2" xfId="6158"/>
    <cellStyle name="Normalno 2 5 2 5 2 2" xfId="25510"/>
    <cellStyle name="Normalno 2 5 2 5 2 3" xfId="15834"/>
    <cellStyle name="Normalno 2 5 2 5 3" xfId="20672"/>
    <cellStyle name="Normalno 2 5 2 5 4" xfId="10996"/>
    <cellStyle name="Normalno 2 5 2 6" xfId="2530"/>
    <cellStyle name="Normalno 2 5 2 6 2" xfId="7368"/>
    <cellStyle name="Normalno 2 5 2 6 2 2" xfId="26720"/>
    <cellStyle name="Normalno 2 5 2 6 2 3" xfId="17044"/>
    <cellStyle name="Normalno 2 5 2 6 3" xfId="21882"/>
    <cellStyle name="Normalno 2 5 2 6 4" xfId="12206"/>
    <cellStyle name="Normalno 2 5 2 7" xfId="3740"/>
    <cellStyle name="Normalno 2 5 2 7 2" xfId="8578"/>
    <cellStyle name="Normalno 2 5 2 7 2 2" xfId="27930"/>
    <cellStyle name="Normalno 2 5 2 7 2 3" xfId="18254"/>
    <cellStyle name="Normalno 2 5 2 7 3" xfId="23092"/>
    <cellStyle name="Normalno 2 5 2 7 4" xfId="13416"/>
    <cellStyle name="Normalno 2 5 2 8" xfId="4948"/>
    <cellStyle name="Normalno 2 5 2 8 2" xfId="24300"/>
    <cellStyle name="Normalno 2 5 2 8 3" xfId="14624"/>
    <cellStyle name="Normalno 2 5 2 9" xfId="19462"/>
    <cellStyle name="Normalno 2 5 3" xfId="142"/>
    <cellStyle name="Normalno 2 5 3 2" xfId="462"/>
    <cellStyle name="Normalno 2 5 3 2 2" xfId="1066"/>
    <cellStyle name="Normalno 2 5 3 2 2 2" xfId="2276"/>
    <cellStyle name="Normalno 2 5 3 2 2 2 2" xfId="7114"/>
    <cellStyle name="Normalno 2 5 3 2 2 2 2 2" xfId="26466"/>
    <cellStyle name="Normalno 2 5 3 2 2 2 2 3" xfId="16790"/>
    <cellStyle name="Normalno 2 5 3 2 2 2 3" xfId="21628"/>
    <cellStyle name="Normalno 2 5 3 2 2 2 4" xfId="11952"/>
    <cellStyle name="Normalno 2 5 3 2 2 3" xfId="3486"/>
    <cellStyle name="Normalno 2 5 3 2 2 3 2" xfId="8324"/>
    <cellStyle name="Normalno 2 5 3 2 2 3 2 2" xfId="27676"/>
    <cellStyle name="Normalno 2 5 3 2 2 3 2 3" xfId="18000"/>
    <cellStyle name="Normalno 2 5 3 2 2 3 3" xfId="22838"/>
    <cellStyle name="Normalno 2 5 3 2 2 3 4" xfId="13162"/>
    <cellStyle name="Normalno 2 5 3 2 2 4" xfId="4695"/>
    <cellStyle name="Normalno 2 5 3 2 2 4 2" xfId="9533"/>
    <cellStyle name="Normalno 2 5 3 2 2 4 2 2" xfId="28885"/>
    <cellStyle name="Normalno 2 5 3 2 2 4 2 3" xfId="19209"/>
    <cellStyle name="Normalno 2 5 3 2 2 4 3" xfId="24047"/>
    <cellStyle name="Normalno 2 5 3 2 2 4 4" xfId="14371"/>
    <cellStyle name="Normalno 2 5 3 2 2 5" xfId="5904"/>
    <cellStyle name="Normalno 2 5 3 2 2 5 2" xfId="25256"/>
    <cellStyle name="Normalno 2 5 3 2 2 5 3" xfId="15580"/>
    <cellStyle name="Normalno 2 5 3 2 2 6" xfId="20418"/>
    <cellStyle name="Normalno 2 5 3 2 2 7" xfId="10742"/>
    <cellStyle name="Normalno 2 5 3 2 3" xfId="1672"/>
    <cellStyle name="Normalno 2 5 3 2 3 2" xfId="6510"/>
    <cellStyle name="Normalno 2 5 3 2 3 2 2" xfId="25862"/>
    <cellStyle name="Normalno 2 5 3 2 3 2 3" xfId="16186"/>
    <cellStyle name="Normalno 2 5 3 2 3 3" xfId="21024"/>
    <cellStyle name="Normalno 2 5 3 2 3 4" xfId="11348"/>
    <cellStyle name="Normalno 2 5 3 2 4" xfId="2882"/>
    <cellStyle name="Normalno 2 5 3 2 4 2" xfId="7720"/>
    <cellStyle name="Normalno 2 5 3 2 4 2 2" xfId="27072"/>
    <cellStyle name="Normalno 2 5 3 2 4 2 3" xfId="17396"/>
    <cellStyle name="Normalno 2 5 3 2 4 3" xfId="22234"/>
    <cellStyle name="Normalno 2 5 3 2 4 4" xfId="12558"/>
    <cellStyle name="Normalno 2 5 3 2 5" xfId="4091"/>
    <cellStyle name="Normalno 2 5 3 2 5 2" xfId="8929"/>
    <cellStyle name="Normalno 2 5 3 2 5 2 2" xfId="28281"/>
    <cellStyle name="Normalno 2 5 3 2 5 2 3" xfId="18605"/>
    <cellStyle name="Normalno 2 5 3 2 5 3" xfId="23443"/>
    <cellStyle name="Normalno 2 5 3 2 5 4" xfId="13767"/>
    <cellStyle name="Normalno 2 5 3 2 6" xfId="5300"/>
    <cellStyle name="Normalno 2 5 3 2 6 2" xfId="24652"/>
    <cellStyle name="Normalno 2 5 3 2 6 3" xfId="14976"/>
    <cellStyle name="Normalno 2 5 3 2 7" xfId="19814"/>
    <cellStyle name="Normalno 2 5 3 2 8" xfId="10138"/>
    <cellStyle name="Normalno 2 5 3 3" xfId="764"/>
    <cellStyle name="Normalno 2 5 3 3 2" xfId="1974"/>
    <cellStyle name="Normalno 2 5 3 3 2 2" xfId="6812"/>
    <cellStyle name="Normalno 2 5 3 3 2 2 2" xfId="26164"/>
    <cellStyle name="Normalno 2 5 3 3 2 2 3" xfId="16488"/>
    <cellStyle name="Normalno 2 5 3 3 2 3" xfId="21326"/>
    <cellStyle name="Normalno 2 5 3 3 2 4" xfId="11650"/>
    <cellStyle name="Normalno 2 5 3 3 3" xfId="3184"/>
    <cellStyle name="Normalno 2 5 3 3 3 2" xfId="8022"/>
    <cellStyle name="Normalno 2 5 3 3 3 2 2" xfId="27374"/>
    <cellStyle name="Normalno 2 5 3 3 3 2 3" xfId="17698"/>
    <cellStyle name="Normalno 2 5 3 3 3 3" xfId="22536"/>
    <cellStyle name="Normalno 2 5 3 3 3 4" xfId="12860"/>
    <cellStyle name="Normalno 2 5 3 3 4" xfId="4393"/>
    <cellStyle name="Normalno 2 5 3 3 4 2" xfId="9231"/>
    <cellStyle name="Normalno 2 5 3 3 4 2 2" xfId="28583"/>
    <cellStyle name="Normalno 2 5 3 3 4 2 3" xfId="18907"/>
    <cellStyle name="Normalno 2 5 3 3 4 3" xfId="23745"/>
    <cellStyle name="Normalno 2 5 3 3 4 4" xfId="14069"/>
    <cellStyle name="Normalno 2 5 3 3 5" xfId="5602"/>
    <cellStyle name="Normalno 2 5 3 3 5 2" xfId="24954"/>
    <cellStyle name="Normalno 2 5 3 3 5 3" xfId="15278"/>
    <cellStyle name="Normalno 2 5 3 3 6" xfId="20116"/>
    <cellStyle name="Normalno 2 5 3 3 7" xfId="10440"/>
    <cellStyle name="Normalno 2 5 3 4" xfId="1370"/>
    <cellStyle name="Normalno 2 5 3 4 2" xfId="6208"/>
    <cellStyle name="Normalno 2 5 3 4 2 2" xfId="25560"/>
    <cellStyle name="Normalno 2 5 3 4 2 3" xfId="15884"/>
    <cellStyle name="Normalno 2 5 3 4 3" xfId="20722"/>
    <cellStyle name="Normalno 2 5 3 4 4" xfId="11046"/>
    <cellStyle name="Normalno 2 5 3 5" xfId="2580"/>
    <cellStyle name="Normalno 2 5 3 5 2" xfId="7418"/>
    <cellStyle name="Normalno 2 5 3 5 2 2" xfId="26770"/>
    <cellStyle name="Normalno 2 5 3 5 2 3" xfId="17094"/>
    <cellStyle name="Normalno 2 5 3 5 3" xfId="21932"/>
    <cellStyle name="Normalno 2 5 3 5 4" xfId="12256"/>
    <cellStyle name="Normalno 2 5 3 6" xfId="3790"/>
    <cellStyle name="Normalno 2 5 3 6 2" xfId="8628"/>
    <cellStyle name="Normalno 2 5 3 6 2 2" xfId="27980"/>
    <cellStyle name="Normalno 2 5 3 6 2 3" xfId="18304"/>
    <cellStyle name="Normalno 2 5 3 6 3" xfId="23142"/>
    <cellStyle name="Normalno 2 5 3 6 4" xfId="13466"/>
    <cellStyle name="Normalno 2 5 3 7" xfId="4998"/>
    <cellStyle name="Normalno 2 5 3 7 2" xfId="24350"/>
    <cellStyle name="Normalno 2 5 3 7 3" xfId="14674"/>
    <cellStyle name="Normalno 2 5 3 8" xfId="19512"/>
    <cellStyle name="Normalno 2 5 3 9" xfId="9836"/>
    <cellStyle name="Normalno 2 5 4" xfId="258"/>
    <cellStyle name="Normalno 2 5 4 2" xfId="562"/>
    <cellStyle name="Normalno 2 5 4 2 2" xfId="1166"/>
    <cellStyle name="Normalno 2 5 4 2 2 2" xfId="2376"/>
    <cellStyle name="Normalno 2 5 4 2 2 2 2" xfId="7214"/>
    <cellStyle name="Normalno 2 5 4 2 2 2 2 2" xfId="26566"/>
    <cellStyle name="Normalno 2 5 4 2 2 2 2 3" xfId="16890"/>
    <cellStyle name="Normalno 2 5 4 2 2 2 3" xfId="21728"/>
    <cellStyle name="Normalno 2 5 4 2 2 2 4" xfId="12052"/>
    <cellStyle name="Normalno 2 5 4 2 2 3" xfId="3586"/>
    <cellStyle name="Normalno 2 5 4 2 2 3 2" xfId="8424"/>
    <cellStyle name="Normalno 2 5 4 2 2 3 2 2" xfId="27776"/>
    <cellStyle name="Normalno 2 5 4 2 2 3 2 3" xfId="18100"/>
    <cellStyle name="Normalno 2 5 4 2 2 3 3" xfId="22938"/>
    <cellStyle name="Normalno 2 5 4 2 2 3 4" xfId="13262"/>
    <cellStyle name="Normalno 2 5 4 2 2 4" xfId="4795"/>
    <cellStyle name="Normalno 2 5 4 2 2 4 2" xfId="9633"/>
    <cellStyle name="Normalno 2 5 4 2 2 4 2 2" xfId="28985"/>
    <cellStyle name="Normalno 2 5 4 2 2 4 2 3" xfId="19309"/>
    <cellStyle name="Normalno 2 5 4 2 2 4 3" xfId="24147"/>
    <cellStyle name="Normalno 2 5 4 2 2 4 4" xfId="14471"/>
    <cellStyle name="Normalno 2 5 4 2 2 5" xfId="6004"/>
    <cellStyle name="Normalno 2 5 4 2 2 5 2" xfId="25356"/>
    <cellStyle name="Normalno 2 5 4 2 2 5 3" xfId="15680"/>
    <cellStyle name="Normalno 2 5 4 2 2 6" xfId="20518"/>
    <cellStyle name="Normalno 2 5 4 2 2 7" xfId="10842"/>
    <cellStyle name="Normalno 2 5 4 2 3" xfId="1772"/>
    <cellStyle name="Normalno 2 5 4 2 3 2" xfId="6610"/>
    <cellStyle name="Normalno 2 5 4 2 3 2 2" xfId="25962"/>
    <cellStyle name="Normalno 2 5 4 2 3 2 3" xfId="16286"/>
    <cellStyle name="Normalno 2 5 4 2 3 3" xfId="21124"/>
    <cellStyle name="Normalno 2 5 4 2 3 4" xfId="11448"/>
    <cellStyle name="Normalno 2 5 4 2 4" xfId="2982"/>
    <cellStyle name="Normalno 2 5 4 2 4 2" xfId="7820"/>
    <cellStyle name="Normalno 2 5 4 2 4 2 2" xfId="27172"/>
    <cellStyle name="Normalno 2 5 4 2 4 2 3" xfId="17496"/>
    <cellStyle name="Normalno 2 5 4 2 4 3" xfId="22334"/>
    <cellStyle name="Normalno 2 5 4 2 4 4" xfId="12658"/>
    <cellStyle name="Normalno 2 5 4 2 5" xfId="4191"/>
    <cellStyle name="Normalno 2 5 4 2 5 2" xfId="9029"/>
    <cellStyle name="Normalno 2 5 4 2 5 2 2" xfId="28381"/>
    <cellStyle name="Normalno 2 5 4 2 5 2 3" xfId="18705"/>
    <cellStyle name="Normalno 2 5 4 2 5 3" xfId="23543"/>
    <cellStyle name="Normalno 2 5 4 2 5 4" xfId="13867"/>
    <cellStyle name="Normalno 2 5 4 2 6" xfId="5400"/>
    <cellStyle name="Normalno 2 5 4 2 6 2" xfId="24752"/>
    <cellStyle name="Normalno 2 5 4 2 6 3" xfId="15076"/>
    <cellStyle name="Normalno 2 5 4 2 7" xfId="19914"/>
    <cellStyle name="Normalno 2 5 4 2 8" xfId="10238"/>
    <cellStyle name="Normalno 2 5 4 3" xfId="864"/>
    <cellStyle name="Normalno 2 5 4 3 2" xfId="2074"/>
    <cellStyle name="Normalno 2 5 4 3 2 2" xfId="6912"/>
    <cellStyle name="Normalno 2 5 4 3 2 2 2" xfId="26264"/>
    <cellStyle name="Normalno 2 5 4 3 2 2 3" xfId="16588"/>
    <cellStyle name="Normalno 2 5 4 3 2 3" xfId="21426"/>
    <cellStyle name="Normalno 2 5 4 3 2 4" xfId="11750"/>
    <cellStyle name="Normalno 2 5 4 3 3" xfId="3284"/>
    <cellStyle name="Normalno 2 5 4 3 3 2" xfId="8122"/>
    <cellStyle name="Normalno 2 5 4 3 3 2 2" xfId="27474"/>
    <cellStyle name="Normalno 2 5 4 3 3 2 3" xfId="17798"/>
    <cellStyle name="Normalno 2 5 4 3 3 3" xfId="22636"/>
    <cellStyle name="Normalno 2 5 4 3 3 4" xfId="12960"/>
    <cellStyle name="Normalno 2 5 4 3 4" xfId="4493"/>
    <cellStyle name="Normalno 2 5 4 3 4 2" xfId="9331"/>
    <cellStyle name="Normalno 2 5 4 3 4 2 2" xfId="28683"/>
    <cellStyle name="Normalno 2 5 4 3 4 2 3" xfId="19007"/>
    <cellStyle name="Normalno 2 5 4 3 4 3" xfId="23845"/>
    <cellStyle name="Normalno 2 5 4 3 4 4" xfId="14169"/>
    <cellStyle name="Normalno 2 5 4 3 5" xfId="5702"/>
    <cellStyle name="Normalno 2 5 4 3 5 2" xfId="25054"/>
    <cellStyle name="Normalno 2 5 4 3 5 3" xfId="15378"/>
    <cellStyle name="Normalno 2 5 4 3 6" xfId="20216"/>
    <cellStyle name="Normalno 2 5 4 3 7" xfId="10540"/>
    <cellStyle name="Normalno 2 5 4 4" xfId="1470"/>
    <cellStyle name="Normalno 2 5 4 4 2" xfId="6308"/>
    <cellStyle name="Normalno 2 5 4 4 2 2" xfId="25660"/>
    <cellStyle name="Normalno 2 5 4 4 2 3" xfId="15984"/>
    <cellStyle name="Normalno 2 5 4 4 3" xfId="20822"/>
    <cellStyle name="Normalno 2 5 4 4 4" xfId="11146"/>
    <cellStyle name="Normalno 2 5 4 5" xfId="2680"/>
    <cellStyle name="Normalno 2 5 4 5 2" xfId="7518"/>
    <cellStyle name="Normalno 2 5 4 5 2 2" xfId="26870"/>
    <cellStyle name="Normalno 2 5 4 5 2 3" xfId="17194"/>
    <cellStyle name="Normalno 2 5 4 5 3" xfId="22032"/>
    <cellStyle name="Normalno 2 5 4 5 4" xfId="12356"/>
    <cellStyle name="Normalno 2 5 4 6" xfId="3890"/>
    <cellStyle name="Normalno 2 5 4 6 2" xfId="8728"/>
    <cellStyle name="Normalno 2 5 4 6 2 2" xfId="28080"/>
    <cellStyle name="Normalno 2 5 4 6 2 3" xfId="18404"/>
    <cellStyle name="Normalno 2 5 4 6 3" xfId="23242"/>
    <cellStyle name="Normalno 2 5 4 6 4" xfId="13566"/>
    <cellStyle name="Normalno 2 5 4 7" xfId="5098"/>
    <cellStyle name="Normalno 2 5 4 7 2" xfId="24450"/>
    <cellStyle name="Normalno 2 5 4 7 3" xfId="14774"/>
    <cellStyle name="Normalno 2 5 4 8" xfId="19612"/>
    <cellStyle name="Normalno 2 5 4 9" xfId="9936"/>
    <cellStyle name="Normalno 2 5 5" xfId="311"/>
    <cellStyle name="Normalno 2 5 5 2" xfId="614"/>
    <cellStyle name="Normalno 2 5 5 2 2" xfId="1218"/>
    <cellStyle name="Normalno 2 5 5 2 2 2" xfId="2428"/>
    <cellStyle name="Normalno 2 5 5 2 2 2 2" xfId="7266"/>
    <cellStyle name="Normalno 2 5 5 2 2 2 2 2" xfId="26618"/>
    <cellStyle name="Normalno 2 5 5 2 2 2 2 3" xfId="16942"/>
    <cellStyle name="Normalno 2 5 5 2 2 2 3" xfId="21780"/>
    <cellStyle name="Normalno 2 5 5 2 2 2 4" xfId="12104"/>
    <cellStyle name="Normalno 2 5 5 2 2 3" xfId="3638"/>
    <cellStyle name="Normalno 2 5 5 2 2 3 2" xfId="8476"/>
    <cellStyle name="Normalno 2 5 5 2 2 3 2 2" xfId="27828"/>
    <cellStyle name="Normalno 2 5 5 2 2 3 2 3" xfId="18152"/>
    <cellStyle name="Normalno 2 5 5 2 2 3 3" xfId="22990"/>
    <cellStyle name="Normalno 2 5 5 2 2 3 4" xfId="13314"/>
    <cellStyle name="Normalno 2 5 5 2 2 4" xfId="4847"/>
    <cellStyle name="Normalno 2 5 5 2 2 4 2" xfId="9685"/>
    <cellStyle name="Normalno 2 5 5 2 2 4 2 2" xfId="29037"/>
    <cellStyle name="Normalno 2 5 5 2 2 4 2 3" xfId="19361"/>
    <cellStyle name="Normalno 2 5 5 2 2 4 3" xfId="24199"/>
    <cellStyle name="Normalno 2 5 5 2 2 4 4" xfId="14523"/>
    <cellStyle name="Normalno 2 5 5 2 2 5" xfId="6056"/>
    <cellStyle name="Normalno 2 5 5 2 2 5 2" xfId="25408"/>
    <cellStyle name="Normalno 2 5 5 2 2 5 3" xfId="15732"/>
    <cellStyle name="Normalno 2 5 5 2 2 6" xfId="20570"/>
    <cellStyle name="Normalno 2 5 5 2 2 7" xfId="10894"/>
    <cellStyle name="Normalno 2 5 5 2 3" xfId="1824"/>
    <cellStyle name="Normalno 2 5 5 2 3 2" xfId="6662"/>
    <cellStyle name="Normalno 2 5 5 2 3 2 2" xfId="26014"/>
    <cellStyle name="Normalno 2 5 5 2 3 2 3" xfId="16338"/>
    <cellStyle name="Normalno 2 5 5 2 3 3" xfId="21176"/>
    <cellStyle name="Normalno 2 5 5 2 3 4" xfId="11500"/>
    <cellStyle name="Normalno 2 5 5 2 4" xfId="3034"/>
    <cellStyle name="Normalno 2 5 5 2 4 2" xfId="7872"/>
    <cellStyle name="Normalno 2 5 5 2 4 2 2" xfId="27224"/>
    <cellStyle name="Normalno 2 5 5 2 4 2 3" xfId="17548"/>
    <cellStyle name="Normalno 2 5 5 2 4 3" xfId="22386"/>
    <cellStyle name="Normalno 2 5 5 2 4 4" xfId="12710"/>
    <cellStyle name="Normalno 2 5 5 2 5" xfId="4243"/>
    <cellStyle name="Normalno 2 5 5 2 5 2" xfId="9081"/>
    <cellStyle name="Normalno 2 5 5 2 5 2 2" xfId="28433"/>
    <cellStyle name="Normalno 2 5 5 2 5 2 3" xfId="18757"/>
    <cellStyle name="Normalno 2 5 5 2 5 3" xfId="23595"/>
    <cellStyle name="Normalno 2 5 5 2 5 4" xfId="13919"/>
    <cellStyle name="Normalno 2 5 5 2 6" xfId="5452"/>
    <cellStyle name="Normalno 2 5 5 2 6 2" xfId="24804"/>
    <cellStyle name="Normalno 2 5 5 2 6 3" xfId="15128"/>
    <cellStyle name="Normalno 2 5 5 2 7" xfId="19966"/>
    <cellStyle name="Normalno 2 5 5 2 8" xfId="10290"/>
    <cellStyle name="Normalno 2 5 5 3" xfId="916"/>
    <cellStyle name="Normalno 2 5 5 3 2" xfId="2126"/>
    <cellStyle name="Normalno 2 5 5 3 2 2" xfId="6964"/>
    <cellStyle name="Normalno 2 5 5 3 2 2 2" xfId="26316"/>
    <cellStyle name="Normalno 2 5 5 3 2 2 3" xfId="16640"/>
    <cellStyle name="Normalno 2 5 5 3 2 3" xfId="21478"/>
    <cellStyle name="Normalno 2 5 5 3 2 4" xfId="11802"/>
    <cellStyle name="Normalno 2 5 5 3 3" xfId="3336"/>
    <cellStyle name="Normalno 2 5 5 3 3 2" xfId="8174"/>
    <cellStyle name="Normalno 2 5 5 3 3 2 2" xfId="27526"/>
    <cellStyle name="Normalno 2 5 5 3 3 2 3" xfId="17850"/>
    <cellStyle name="Normalno 2 5 5 3 3 3" xfId="22688"/>
    <cellStyle name="Normalno 2 5 5 3 3 4" xfId="13012"/>
    <cellStyle name="Normalno 2 5 5 3 4" xfId="4545"/>
    <cellStyle name="Normalno 2 5 5 3 4 2" xfId="9383"/>
    <cellStyle name="Normalno 2 5 5 3 4 2 2" xfId="28735"/>
    <cellStyle name="Normalno 2 5 5 3 4 2 3" xfId="19059"/>
    <cellStyle name="Normalno 2 5 5 3 4 3" xfId="23897"/>
    <cellStyle name="Normalno 2 5 5 3 4 4" xfId="14221"/>
    <cellStyle name="Normalno 2 5 5 3 5" xfId="5754"/>
    <cellStyle name="Normalno 2 5 5 3 5 2" xfId="25106"/>
    <cellStyle name="Normalno 2 5 5 3 5 3" xfId="15430"/>
    <cellStyle name="Normalno 2 5 5 3 6" xfId="20268"/>
    <cellStyle name="Normalno 2 5 5 3 7" xfId="10592"/>
    <cellStyle name="Normalno 2 5 5 4" xfId="1522"/>
    <cellStyle name="Normalno 2 5 5 4 2" xfId="6360"/>
    <cellStyle name="Normalno 2 5 5 4 2 2" xfId="25712"/>
    <cellStyle name="Normalno 2 5 5 4 2 3" xfId="16036"/>
    <cellStyle name="Normalno 2 5 5 4 3" xfId="20874"/>
    <cellStyle name="Normalno 2 5 5 4 4" xfId="11198"/>
    <cellStyle name="Normalno 2 5 5 5" xfId="2732"/>
    <cellStyle name="Normalno 2 5 5 5 2" xfId="7570"/>
    <cellStyle name="Normalno 2 5 5 5 2 2" xfId="26922"/>
    <cellStyle name="Normalno 2 5 5 5 2 3" xfId="17246"/>
    <cellStyle name="Normalno 2 5 5 5 3" xfId="22084"/>
    <cellStyle name="Normalno 2 5 5 5 4" xfId="12408"/>
    <cellStyle name="Normalno 2 5 5 6" xfId="3941"/>
    <cellStyle name="Normalno 2 5 5 6 2" xfId="8779"/>
    <cellStyle name="Normalno 2 5 5 6 2 2" xfId="28131"/>
    <cellStyle name="Normalno 2 5 5 6 2 3" xfId="18455"/>
    <cellStyle name="Normalno 2 5 5 6 3" xfId="23293"/>
    <cellStyle name="Normalno 2 5 5 6 4" xfId="13617"/>
    <cellStyle name="Normalno 2 5 5 7" xfId="5150"/>
    <cellStyle name="Normalno 2 5 5 7 2" xfId="24502"/>
    <cellStyle name="Normalno 2 5 5 7 3" xfId="14826"/>
    <cellStyle name="Normalno 2 5 5 8" xfId="19664"/>
    <cellStyle name="Normalno 2 5 5 9" xfId="9988"/>
    <cellStyle name="Normalno 2 5 6" xfId="362"/>
    <cellStyle name="Normalno 2 5 6 2" xfId="966"/>
    <cellStyle name="Normalno 2 5 6 2 2" xfId="2176"/>
    <cellStyle name="Normalno 2 5 6 2 2 2" xfId="7014"/>
    <cellStyle name="Normalno 2 5 6 2 2 2 2" xfId="26366"/>
    <cellStyle name="Normalno 2 5 6 2 2 2 3" xfId="16690"/>
    <cellStyle name="Normalno 2 5 6 2 2 3" xfId="21528"/>
    <cellStyle name="Normalno 2 5 6 2 2 4" xfId="11852"/>
    <cellStyle name="Normalno 2 5 6 2 3" xfId="3386"/>
    <cellStyle name="Normalno 2 5 6 2 3 2" xfId="8224"/>
    <cellStyle name="Normalno 2 5 6 2 3 2 2" xfId="27576"/>
    <cellStyle name="Normalno 2 5 6 2 3 2 3" xfId="17900"/>
    <cellStyle name="Normalno 2 5 6 2 3 3" xfId="22738"/>
    <cellStyle name="Normalno 2 5 6 2 3 4" xfId="13062"/>
    <cellStyle name="Normalno 2 5 6 2 4" xfId="4595"/>
    <cellStyle name="Normalno 2 5 6 2 4 2" xfId="9433"/>
    <cellStyle name="Normalno 2 5 6 2 4 2 2" xfId="28785"/>
    <cellStyle name="Normalno 2 5 6 2 4 2 3" xfId="19109"/>
    <cellStyle name="Normalno 2 5 6 2 4 3" xfId="23947"/>
    <cellStyle name="Normalno 2 5 6 2 4 4" xfId="14271"/>
    <cellStyle name="Normalno 2 5 6 2 5" xfId="5804"/>
    <cellStyle name="Normalno 2 5 6 2 5 2" xfId="25156"/>
    <cellStyle name="Normalno 2 5 6 2 5 3" xfId="15480"/>
    <cellStyle name="Normalno 2 5 6 2 6" xfId="20318"/>
    <cellStyle name="Normalno 2 5 6 2 7" xfId="10642"/>
    <cellStyle name="Normalno 2 5 6 3" xfId="1572"/>
    <cellStyle name="Normalno 2 5 6 3 2" xfId="6410"/>
    <cellStyle name="Normalno 2 5 6 3 2 2" xfId="25762"/>
    <cellStyle name="Normalno 2 5 6 3 2 3" xfId="16086"/>
    <cellStyle name="Normalno 2 5 6 3 3" xfId="20924"/>
    <cellStyle name="Normalno 2 5 6 3 4" xfId="11248"/>
    <cellStyle name="Normalno 2 5 6 4" xfId="2782"/>
    <cellStyle name="Normalno 2 5 6 4 2" xfId="7620"/>
    <cellStyle name="Normalno 2 5 6 4 2 2" xfId="26972"/>
    <cellStyle name="Normalno 2 5 6 4 2 3" xfId="17296"/>
    <cellStyle name="Normalno 2 5 6 4 3" xfId="22134"/>
    <cellStyle name="Normalno 2 5 6 4 4" xfId="12458"/>
    <cellStyle name="Normalno 2 5 6 5" xfId="3991"/>
    <cellStyle name="Normalno 2 5 6 5 2" xfId="8829"/>
    <cellStyle name="Normalno 2 5 6 5 2 2" xfId="28181"/>
    <cellStyle name="Normalno 2 5 6 5 2 3" xfId="18505"/>
    <cellStyle name="Normalno 2 5 6 5 3" xfId="23343"/>
    <cellStyle name="Normalno 2 5 6 5 4" xfId="13667"/>
    <cellStyle name="Normalno 2 5 6 6" xfId="5200"/>
    <cellStyle name="Normalno 2 5 6 6 2" xfId="24552"/>
    <cellStyle name="Normalno 2 5 6 6 3" xfId="14876"/>
    <cellStyle name="Normalno 2 5 6 7" xfId="19714"/>
    <cellStyle name="Normalno 2 5 6 8" xfId="10038"/>
    <cellStyle name="Normalno 2 5 7" xfId="664"/>
    <cellStyle name="Normalno 2 5 7 2" xfId="1874"/>
    <cellStyle name="Normalno 2 5 7 2 2" xfId="6712"/>
    <cellStyle name="Normalno 2 5 7 2 2 2" xfId="26064"/>
    <cellStyle name="Normalno 2 5 7 2 2 3" xfId="16388"/>
    <cellStyle name="Normalno 2 5 7 2 3" xfId="21226"/>
    <cellStyle name="Normalno 2 5 7 2 4" xfId="11550"/>
    <cellStyle name="Normalno 2 5 7 3" xfId="3084"/>
    <cellStyle name="Normalno 2 5 7 3 2" xfId="7922"/>
    <cellStyle name="Normalno 2 5 7 3 2 2" xfId="27274"/>
    <cellStyle name="Normalno 2 5 7 3 2 3" xfId="17598"/>
    <cellStyle name="Normalno 2 5 7 3 3" xfId="22436"/>
    <cellStyle name="Normalno 2 5 7 3 4" xfId="12760"/>
    <cellStyle name="Normalno 2 5 7 4" xfId="4293"/>
    <cellStyle name="Normalno 2 5 7 4 2" xfId="9131"/>
    <cellStyle name="Normalno 2 5 7 4 2 2" xfId="28483"/>
    <cellStyle name="Normalno 2 5 7 4 2 3" xfId="18807"/>
    <cellStyle name="Normalno 2 5 7 4 3" xfId="23645"/>
    <cellStyle name="Normalno 2 5 7 4 4" xfId="13969"/>
    <cellStyle name="Normalno 2 5 7 5" xfId="5502"/>
    <cellStyle name="Normalno 2 5 7 5 2" xfId="24854"/>
    <cellStyle name="Normalno 2 5 7 5 3" xfId="15178"/>
    <cellStyle name="Normalno 2 5 7 6" xfId="20016"/>
    <cellStyle name="Normalno 2 5 7 7" xfId="10340"/>
    <cellStyle name="Normalno 2 5 8" xfId="1270"/>
    <cellStyle name="Normalno 2 5 8 2" xfId="6108"/>
    <cellStyle name="Normalno 2 5 8 2 2" xfId="25460"/>
    <cellStyle name="Normalno 2 5 8 2 3" xfId="15784"/>
    <cellStyle name="Normalno 2 5 8 3" xfId="20622"/>
    <cellStyle name="Normalno 2 5 8 4" xfId="10946"/>
    <cellStyle name="Normalno 2 5 9" xfId="2480"/>
    <cellStyle name="Normalno 2 5 9 2" xfId="7318"/>
    <cellStyle name="Normalno 2 5 9 2 2" xfId="26670"/>
    <cellStyle name="Normalno 2 5 9 2 3" xfId="16994"/>
    <cellStyle name="Normalno 2 5 9 3" xfId="21832"/>
    <cellStyle name="Normalno 2 5 9 4" xfId="12156"/>
    <cellStyle name="Normalno 2 6" xfId="47"/>
    <cellStyle name="Normalno 2 6 2" xfId="101"/>
    <cellStyle name="Normalno 2 7" xfId="58"/>
    <cellStyle name="Normalno 2 7 10" xfId="9765"/>
    <cellStyle name="Normalno 2 7 2" xfId="171"/>
    <cellStyle name="Normalno 2 7 2 2" xfId="491"/>
    <cellStyle name="Normalno 2 7 2 2 2" xfId="1095"/>
    <cellStyle name="Normalno 2 7 2 2 2 2" xfId="2305"/>
    <cellStyle name="Normalno 2 7 2 2 2 2 2" xfId="7143"/>
    <cellStyle name="Normalno 2 7 2 2 2 2 2 2" xfId="26495"/>
    <cellStyle name="Normalno 2 7 2 2 2 2 2 3" xfId="16819"/>
    <cellStyle name="Normalno 2 7 2 2 2 2 3" xfId="21657"/>
    <cellStyle name="Normalno 2 7 2 2 2 2 4" xfId="11981"/>
    <cellStyle name="Normalno 2 7 2 2 2 3" xfId="3515"/>
    <cellStyle name="Normalno 2 7 2 2 2 3 2" xfId="8353"/>
    <cellStyle name="Normalno 2 7 2 2 2 3 2 2" xfId="27705"/>
    <cellStyle name="Normalno 2 7 2 2 2 3 2 3" xfId="18029"/>
    <cellStyle name="Normalno 2 7 2 2 2 3 3" xfId="22867"/>
    <cellStyle name="Normalno 2 7 2 2 2 3 4" xfId="13191"/>
    <cellStyle name="Normalno 2 7 2 2 2 4" xfId="4724"/>
    <cellStyle name="Normalno 2 7 2 2 2 4 2" xfId="9562"/>
    <cellStyle name="Normalno 2 7 2 2 2 4 2 2" xfId="28914"/>
    <cellStyle name="Normalno 2 7 2 2 2 4 2 3" xfId="19238"/>
    <cellStyle name="Normalno 2 7 2 2 2 4 3" xfId="24076"/>
    <cellStyle name="Normalno 2 7 2 2 2 4 4" xfId="14400"/>
    <cellStyle name="Normalno 2 7 2 2 2 5" xfId="5933"/>
    <cellStyle name="Normalno 2 7 2 2 2 5 2" xfId="25285"/>
    <cellStyle name="Normalno 2 7 2 2 2 5 3" xfId="15609"/>
    <cellStyle name="Normalno 2 7 2 2 2 6" xfId="20447"/>
    <cellStyle name="Normalno 2 7 2 2 2 7" xfId="10771"/>
    <cellStyle name="Normalno 2 7 2 2 3" xfId="1701"/>
    <cellStyle name="Normalno 2 7 2 2 3 2" xfId="6539"/>
    <cellStyle name="Normalno 2 7 2 2 3 2 2" xfId="25891"/>
    <cellStyle name="Normalno 2 7 2 2 3 2 3" xfId="16215"/>
    <cellStyle name="Normalno 2 7 2 2 3 3" xfId="21053"/>
    <cellStyle name="Normalno 2 7 2 2 3 4" xfId="11377"/>
    <cellStyle name="Normalno 2 7 2 2 4" xfId="2911"/>
    <cellStyle name="Normalno 2 7 2 2 4 2" xfId="7749"/>
    <cellStyle name="Normalno 2 7 2 2 4 2 2" xfId="27101"/>
    <cellStyle name="Normalno 2 7 2 2 4 2 3" xfId="17425"/>
    <cellStyle name="Normalno 2 7 2 2 4 3" xfId="22263"/>
    <cellStyle name="Normalno 2 7 2 2 4 4" xfId="12587"/>
    <cellStyle name="Normalno 2 7 2 2 5" xfId="4120"/>
    <cellStyle name="Normalno 2 7 2 2 5 2" xfId="8958"/>
    <cellStyle name="Normalno 2 7 2 2 5 2 2" xfId="28310"/>
    <cellStyle name="Normalno 2 7 2 2 5 2 3" xfId="18634"/>
    <cellStyle name="Normalno 2 7 2 2 5 3" xfId="23472"/>
    <cellStyle name="Normalno 2 7 2 2 5 4" xfId="13796"/>
    <cellStyle name="Normalno 2 7 2 2 6" xfId="5329"/>
    <cellStyle name="Normalno 2 7 2 2 6 2" xfId="24681"/>
    <cellStyle name="Normalno 2 7 2 2 6 3" xfId="15005"/>
    <cellStyle name="Normalno 2 7 2 2 7" xfId="19843"/>
    <cellStyle name="Normalno 2 7 2 2 8" xfId="10167"/>
    <cellStyle name="Normalno 2 7 2 3" xfId="793"/>
    <cellStyle name="Normalno 2 7 2 3 2" xfId="2003"/>
    <cellStyle name="Normalno 2 7 2 3 2 2" xfId="6841"/>
    <cellStyle name="Normalno 2 7 2 3 2 2 2" xfId="26193"/>
    <cellStyle name="Normalno 2 7 2 3 2 2 3" xfId="16517"/>
    <cellStyle name="Normalno 2 7 2 3 2 3" xfId="21355"/>
    <cellStyle name="Normalno 2 7 2 3 2 4" xfId="11679"/>
    <cellStyle name="Normalno 2 7 2 3 3" xfId="3213"/>
    <cellStyle name="Normalno 2 7 2 3 3 2" xfId="8051"/>
    <cellStyle name="Normalno 2 7 2 3 3 2 2" xfId="27403"/>
    <cellStyle name="Normalno 2 7 2 3 3 2 3" xfId="17727"/>
    <cellStyle name="Normalno 2 7 2 3 3 3" xfId="22565"/>
    <cellStyle name="Normalno 2 7 2 3 3 4" xfId="12889"/>
    <cellStyle name="Normalno 2 7 2 3 4" xfId="4422"/>
    <cellStyle name="Normalno 2 7 2 3 4 2" xfId="9260"/>
    <cellStyle name="Normalno 2 7 2 3 4 2 2" xfId="28612"/>
    <cellStyle name="Normalno 2 7 2 3 4 2 3" xfId="18936"/>
    <cellStyle name="Normalno 2 7 2 3 4 3" xfId="23774"/>
    <cellStyle name="Normalno 2 7 2 3 4 4" xfId="14098"/>
    <cellStyle name="Normalno 2 7 2 3 5" xfId="5631"/>
    <cellStyle name="Normalno 2 7 2 3 5 2" xfId="24983"/>
    <cellStyle name="Normalno 2 7 2 3 5 3" xfId="15307"/>
    <cellStyle name="Normalno 2 7 2 3 6" xfId="20145"/>
    <cellStyle name="Normalno 2 7 2 3 7" xfId="10469"/>
    <cellStyle name="Normalno 2 7 2 4" xfId="1399"/>
    <cellStyle name="Normalno 2 7 2 4 2" xfId="6237"/>
    <cellStyle name="Normalno 2 7 2 4 2 2" xfId="25589"/>
    <cellStyle name="Normalno 2 7 2 4 2 3" xfId="15913"/>
    <cellStyle name="Normalno 2 7 2 4 3" xfId="20751"/>
    <cellStyle name="Normalno 2 7 2 4 4" xfId="11075"/>
    <cellStyle name="Normalno 2 7 2 5" xfId="2609"/>
    <cellStyle name="Normalno 2 7 2 5 2" xfId="7447"/>
    <cellStyle name="Normalno 2 7 2 5 2 2" xfId="26799"/>
    <cellStyle name="Normalno 2 7 2 5 2 3" xfId="17123"/>
    <cellStyle name="Normalno 2 7 2 5 3" xfId="21961"/>
    <cellStyle name="Normalno 2 7 2 5 4" xfId="12285"/>
    <cellStyle name="Normalno 2 7 2 6" xfId="3819"/>
    <cellStyle name="Normalno 2 7 2 6 2" xfId="8657"/>
    <cellStyle name="Normalno 2 7 2 6 2 2" xfId="28009"/>
    <cellStyle name="Normalno 2 7 2 6 2 3" xfId="18333"/>
    <cellStyle name="Normalno 2 7 2 6 3" xfId="23171"/>
    <cellStyle name="Normalno 2 7 2 6 4" xfId="13495"/>
    <cellStyle name="Normalno 2 7 2 7" xfId="5027"/>
    <cellStyle name="Normalno 2 7 2 7 2" xfId="24379"/>
    <cellStyle name="Normalno 2 7 2 7 3" xfId="14703"/>
    <cellStyle name="Normalno 2 7 2 8" xfId="19541"/>
    <cellStyle name="Normalno 2 7 2 9" xfId="9865"/>
    <cellStyle name="Normalno 2 7 3" xfId="391"/>
    <cellStyle name="Normalno 2 7 3 2" xfId="995"/>
    <cellStyle name="Normalno 2 7 3 2 2" xfId="2205"/>
    <cellStyle name="Normalno 2 7 3 2 2 2" xfId="7043"/>
    <cellStyle name="Normalno 2 7 3 2 2 2 2" xfId="26395"/>
    <cellStyle name="Normalno 2 7 3 2 2 2 3" xfId="16719"/>
    <cellStyle name="Normalno 2 7 3 2 2 3" xfId="21557"/>
    <cellStyle name="Normalno 2 7 3 2 2 4" xfId="11881"/>
    <cellStyle name="Normalno 2 7 3 2 3" xfId="3415"/>
    <cellStyle name="Normalno 2 7 3 2 3 2" xfId="8253"/>
    <cellStyle name="Normalno 2 7 3 2 3 2 2" xfId="27605"/>
    <cellStyle name="Normalno 2 7 3 2 3 2 3" xfId="17929"/>
    <cellStyle name="Normalno 2 7 3 2 3 3" xfId="22767"/>
    <cellStyle name="Normalno 2 7 3 2 3 4" xfId="13091"/>
    <cellStyle name="Normalno 2 7 3 2 4" xfId="4624"/>
    <cellStyle name="Normalno 2 7 3 2 4 2" xfId="9462"/>
    <cellStyle name="Normalno 2 7 3 2 4 2 2" xfId="28814"/>
    <cellStyle name="Normalno 2 7 3 2 4 2 3" xfId="19138"/>
    <cellStyle name="Normalno 2 7 3 2 4 3" xfId="23976"/>
    <cellStyle name="Normalno 2 7 3 2 4 4" xfId="14300"/>
    <cellStyle name="Normalno 2 7 3 2 5" xfId="5833"/>
    <cellStyle name="Normalno 2 7 3 2 5 2" xfId="25185"/>
    <cellStyle name="Normalno 2 7 3 2 5 3" xfId="15509"/>
    <cellStyle name="Normalno 2 7 3 2 6" xfId="20347"/>
    <cellStyle name="Normalno 2 7 3 2 7" xfId="10671"/>
    <cellStyle name="Normalno 2 7 3 3" xfId="1601"/>
    <cellStyle name="Normalno 2 7 3 3 2" xfId="6439"/>
    <cellStyle name="Normalno 2 7 3 3 2 2" xfId="25791"/>
    <cellStyle name="Normalno 2 7 3 3 2 3" xfId="16115"/>
    <cellStyle name="Normalno 2 7 3 3 3" xfId="20953"/>
    <cellStyle name="Normalno 2 7 3 3 4" xfId="11277"/>
    <cellStyle name="Normalno 2 7 3 4" xfId="2811"/>
    <cellStyle name="Normalno 2 7 3 4 2" xfId="7649"/>
    <cellStyle name="Normalno 2 7 3 4 2 2" xfId="27001"/>
    <cellStyle name="Normalno 2 7 3 4 2 3" xfId="17325"/>
    <cellStyle name="Normalno 2 7 3 4 3" xfId="22163"/>
    <cellStyle name="Normalno 2 7 3 4 4" xfId="12487"/>
    <cellStyle name="Normalno 2 7 3 5" xfId="4020"/>
    <cellStyle name="Normalno 2 7 3 5 2" xfId="8858"/>
    <cellStyle name="Normalno 2 7 3 5 2 2" xfId="28210"/>
    <cellStyle name="Normalno 2 7 3 5 2 3" xfId="18534"/>
    <cellStyle name="Normalno 2 7 3 5 3" xfId="23372"/>
    <cellStyle name="Normalno 2 7 3 5 4" xfId="13696"/>
    <cellStyle name="Normalno 2 7 3 6" xfId="5229"/>
    <cellStyle name="Normalno 2 7 3 6 2" xfId="24581"/>
    <cellStyle name="Normalno 2 7 3 6 3" xfId="14905"/>
    <cellStyle name="Normalno 2 7 3 7" xfId="19743"/>
    <cellStyle name="Normalno 2 7 3 8" xfId="10067"/>
    <cellStyle name="Normalno 2 7 4" xfId="693"/>
    <cellStyle name="Normalno 2 7 4 2" xfId="1903"/>
    <cellStyle name="Normalno 2 7 4 2 2" xfId="6741"/>
    <cellStyle name="Normalno 2 7 4 2 2 2" xfId="26093"/>
    <cellStyle name="Normalno 2 7 4 2 2 3" xfId="16417"/>
    <cellStyle name="Normalno 2 7 4 2 3" xfId="21255"/>
    <cellStyle name="Normalno 2 7 4 2 4" xfId="11579"/>
    <cellStyle name="Normalno 2 7 4 3" xfId="3113"/>
    <cellStyle name="Normalno 2 7 4 3 2" xfId="7951"/>
    <cellStyle name="Normalno 2 7 4 3 2 2" xfId="27303"/>
    <cellStyle name="Normalno 2 7 4 3 2 3" xfId="17627"/>
    <cellStyle name="Normalno 2 7 4 3 3" xfId="22465"/>
    <cellStyle name="Normalno 2 7 4 3 4" xfId="12789"/>
    <cellStyle name="Normalno 2 7 4 4" xfId="4322"/>
    <cellStyle name="Normalno 2 7 4 4 2" xfId="9160"/>
    <cellStyle name="Normalno 2 7 4 4 2 2" xfId="28512"/>
    <cellStyle name="Normalno 2 7 4 4 2 3" xfId="18836"/>
    <cellStyle name="Normalno 2 7 4 4 3" xfId="23674"/>
    <cellStyle name="Normalno 2 7 4 4 4" xfId="13998"/>
    <cellStyle name="Normalno 2 7 4 5" xfId="5531"/>
    <cellStyle name="Normalno 2 7 4 5 2" xfId="24883"/>
    <cellStyle name="Normalno 2 7 4 5 3" xfId="15207"/>
    <cellStyle name="Normalno 2 7 4 6" xfId="20045"/>
    <cellStyle name="Normalno 2 7 4 7" xfId="10369"/>
    <cellStyle name="Normalno 2 7 5" xfId="1299"/>
    <cellStyle name="Normalno 2 7 5 2" xfId="6137"/>
    <cellStyle name="Normalno 2 7 5 2 2" xfId="25489"/>
    <cellStyle name="Normalno 2 7 5 2 3" xfId="15813"/>
    <cellStyle name="Normalno 2 7 5 3" xfId="20651"/>
    <cellStyle name="Normalno 2 7 5 4" xfId="10975"/>
    <cellStyle name="Normalno 2 7 6" xfId="2509"/>
    <cellStyle name="Normalno 2 7 6 2" xfId="7347"/>
    <cellStyle name="Normalno 2 7 6 2 2" xfId="26699"/>
    <cellStyle name="Normalno 2 7 6 2 3" xfId="17023"/>
    <cellStyle name="Normalno 2 7 6 3" xfId="21861"/>
    <cellStyle name="Normalno 2 7 6 4" xfId="12185"/>
    <cellStyle name="Normalno 2 7 7" xfId="3719"/>
    <cellStyle name="Normalno 2 7 7 2" xfId="8557"/>
    <cellStyle name="Normalno 2 7 7 2 2" xfId="27909"/>
    <cellStyle name="Normalno 2 7 7 2 3" xfId="18233"/>
    <cellStyle name="Normalno 2 7 7 3" xfId="23071"/>
    <cellStyle name="Normalno 2 7 7 4" xfId="13395"/>
    <cellStyle name="Normalno 2 7 8" xfId="4927"/>
    <cellStyle name="Normalno 2 7 8 2" xfId="24279"/>
    <cellStyle name="Normalno 2 7 8 3" xfId="14603"/>
    <cellStyle name="Normalno 2 7 9" xfId="19441"/>
    <cellStyle name="Normalno 2 8" xfId="120"/>
    <cellStyle name="Normalno 2 8 2" xfId="441"/>
    <cellStyle name="Normalno 2 8 2 2" xfId="1045"/>
    <cellStyle name="Normalno 2 8 2 2 2" xfId="2255"/>
    <cellStyle name="Normalno 2 8 2 2 2 2" xfId="7093"/>
    <cellStyle name="Normalno 2 8 2 2 2 2 2" xfId="26445"/>
    <cellStyle name="Normalno 2 8 2 2 2 2 3" xfId="16769"/>
    <cellStyle name="Normalno 2 8 2 2 2 3" xfId="21607"/>
    <cellStyle name="Normalno 2 8 2 2 2 4" xfId="11931"/>
    <cellStyle name="Normalno 2 8 2 2 3" xfId="3465"/>
    <cellStyle name="Normalno 2 8 2 2 3 2" xfId="8303"/>
    <cellStyle name="Normalno 2 8 2 2 3 2 2" xfId="27655"/>
    <cellStyle name="Normalno 2 8 2 2 3 2 3" xfId="17979"/>
    <cellStyle name="Normalno 2 8 2 2 3 3" xfId="22817"/>
    <cellStyle name="Normalno 2 8 2 2 3 4" xfId="13141"/>
    <cellStyle name="Normalno 2 8 2 2 4" xfId="4674"/>
    <cellStyle name="Normalno 2 8 2 2 4 2" xfId="9512"/>
    <cellStyle name="Normalno 2 8 2 2 4 2 2" xfId="28864"/>
    <cellStyle name="Normalno 2 8 2 2 4 2 3" xfId="19188"/>
    <cellStyle name="Normalno 2 8 2 2 4 3" xfId="24026"/>
    <cellStyle name="Normalno 2 8 2 2 4 4" xfId="14350"/>
    <cellStyle name="Normalno 2 8 2 2 5" xfId="5883"/>
    <cellStyle name="Normalno 2 8 2 2 5 2" xfId="25235"/>
    <cellStyle name="Normalno 2 8 2 2 5 3" xfId="15559"/>
    <cellStyle name="Normalno 2 8 2 2 6" xfId="20397"/>
    <cellStyle name="Normalno 2 8 2 2 7" xfId="10721"/>
    <cellStyle name="Normalno 2 8 2 3" xfId="1651"/>
    <cellStyle name="Normalno 2 8 2 3 2" xfId="6489"/>
    <cellStyle name="Normalno 2 8 2 3 2 2" xfId="25841"/>
    <cellStyle name="Normalno 2 8 2 3 2 3" xfId="16165"/>
    <cellStyle name="Normalno 2 8 2 3 3" xfId="21003"/>
    <cellStyle name="Normalno 2 8 2 3 4" xfId="11327"/>
    <cellStyle name="Normalno 2 8 2 4" xfId="2861"/>
    <cellStyle name="Normalno 2 8 2 4 2" xfId="7699"/>
    <cellStyle name="Normalno 2 8 2 4 2 2" xfId="27051"/>
    <cellStyle name="Normalno 2 8 2 4 2 3" xfId="17375"/>
    <cellStyle name="Normalno 2 8 2 4 3" xfId="22213"/>
    <cellStyle name="Normalno 2 8 2 4 4" xfId="12537"/>
    <cellStyle name="Normalno 2 8 2 5" xfId="4070"/>
    <cellStyle name="Normalno 2 8 2 5 2" xfId="8908"/>
    <cellStyle name="Normalno 2 8 2 5 2 2" xfId="28260"/>
    <cellStyle name="Normalno 2 8 2 5 2 3" xfId="18584"/>
    <cellStyle name="Normalno 2 8 2 5 3" xfId="23422"/>
    <cellStyle name="Normalno 2 8 2 5 4" xfId="13746"/>
    <cellStyle name="Normalno 2 8 2 6" xfId="5279"/>
    <cellStyle name="Normalno 2 8 2 6 2" xfId="24631"/>
    <cellStyle name="Normalno 2 8 2 6 3" xfId="14955"/>
    <cellStyle name="Normalno 2 8 2 7" xfId="19793"/>
    <cellStyle name="Normalno 2 8 2 8" xfId="10117"/>
    <cellStyle name="Normalno 2 8 3" xfId="743"/>
    <cellStyle name="Normalno 2 8 3 2" xfId="1953"/>
    <cellStyle name="Normalno 2 8 3 2 2" xfId="6791"/>
    <cellStyle name="Normalno 2 8 3 2 2 2" xfId="26143"/>
    <cellStyle name="Normalno 2 8 3 2 2 3" xfId="16467"/>
    <cellStyle name="Normalno 2 8 3 2 3" xfId="21305"/>
    <cellStyle name="Normalno 2 8 3 2 4" xfId="11629"/>
    <cellStyle name="Normalno 2 8 3 3" xfId="3163"/>
    <cellStyle name="Normalno 2 8 3 3 2" xfId="8001"/>
    <cellStyle name="Normalno 2 8 3 3 2 2" xfId="27353"/>
    <cellStyle name="Normalno 2 8 3 3 2 3" xfId="17677"/>
    <cellStyle name="Normalno 2 8 3 3 3" xfId="22515"/>
    <cellStyle name="Normalno 2 8 3 3 4" xfId="12839"/>
    <cellStyle name="Normalno 2 8 3 4" xfId="4372"/>
    <cellStyle name="Normalno 2 8 3 4 2" xfId="9210"/>
    <cellStyle name="Normalno 2 8 3 4 2 2" xfId="28562"/>
    <cellStyle name="Normalno 2 8 3 4 2 3" xfId="18886"/>
    <cellStyle name="Normalno 2 8 3 4 3" xfId="23724"/>
    <cellStyle name="Normalno 2 8 3 4 4" xfId="14048"/>
    <cellStyle name="Normalno 2 8 3 5" xfId="5581"/>
    <cellStyle name="Normalno 2 8 3 5 2" xfId="24933"/>
    <cellStyle name="Normalno 2 8 3 5 3" xfId="15257"/>
    <cellStyle name="Normalno 2 8 3 6" xfId="20095"/>
    <cellStyle name="Normalno 2 8 3 7" xfId="10419"/>
    <cellStyle name="Normalno 2 8 4" xfId="1349"/>
    <cellStyle name="Normalno 2 8 4 2" xfId="6187"/>
    <cellStyle name="Normalno 2 8 4 2 2" xfId="25539"/>
    <cellStyle name="Normalno 2 8 4 2 3" xfId="15863"/>
    <cellStyle name="Normalno 2 8 4 3" xfId="20701"/>
    <cellStyle name="Normalno 2 8 4 4" xfId="11025"/>
    <cellStyle name="Normalno 2 8 5" xfId="2559"/>
    <cellStyle name="Normalno 2 8 5 2" xfId="7397"/>
    <cellStyle name="Normalno 2 8 5 2 2" xfId="26749"/>
    <cellStyle name="Normalno 2 8 5 2 3" xfId="17073"/>
    <cellStyle name="Normalno 2 8 5 3" xfId="21911"/>
    <cellStyle name="Normalno 2 8 5 4" xfId="12235"/>
    <cellStyle name="Normalno 2 8 6" xfId="3769"/>
    <cellStyle name="Normalno 2 8 6 2" xfId="8607"/>
    <cellStyle name="Normalno 2 8 6 2 2" xfId="27959"/>
    <cellStyle name="Normalno 2 8 6 2 3" xfId="18283"/>
    <cellStyle name="Normalno 2 8 6 3" xfId="23121"/>
    <cellStyle name="Normalno 2 8 6 4" xfId="13445"/>
    <cellStyle name="Normalno 2 8 7" xfId="4977"/>
    <cellStyle name="Normalno 2 8 7 2" xfId="24329"/>
    <cellStyle name="Normalno 2 8 7 3" xfId="14653"/>
    <cellStyle name="Normalno 2 8 8" xfId="19491"/>
    <cellStyle name="Normalno 2 8 9" xfId="9815"/>
    <cellStyle name="Normalno 2 9" xfId="237"/>
    <cellStyle name="Normalno 2 9 2" xfId="541"/>
    <cellStyle name="Normalno 2 9 2 2" xfId="1145"/>
    <cellStyle name="Normalno 2 9 2 2 2" xfId="2355"/>
    <cellStyle name="Normalno 2 9 2 2 2 2" xfId="7193"/>
    <cellStyle name="Normalno 2 9 2 2 2 2 2" xfId="26545"/>
    <cellStyle name="Normalno 2 9 2 2 2 2 3" xfId="16869"/>
    <cellStyle name="Normalno 2 9 2 2 2 3" xfId="21707"/>
    <cellStyle name="Normalno 2 9 2 2 2 4" xfId="12031"/>
    <cellStyle name="Normalno 2 9 2 2 3" xfId="3565"/>
    <cellStyle name="Normalno 2 9 2 2 3 2" xfId="8403"/>
    <cellStyle name="Normalno 2 9 2 2 3 2 2" xfId="27755"/>
    <cellStyle name="Normalno 2 9 2 2 3 2 3" xfId="18079"/>
    <cellStyle name="Normalno 2 9 2 2 3 3" xfId="22917"/>
    <cellStyle name="Normalno 2 9 2 2 3 4" xfId="13241"/>
    <cellStyle name="Normalno 2 9 2 2 4" xfId="4774"/>
    <cellStyle name="Normalno 2 9 2 2 4 2" xfId="9612"/>
    <cellStyle name="Normalno 2 9 2 2 4 2 2" xfId="28964"/>
    <cellStyle name="Normalno 2 9 2 2 4 2 3" xfId="19288"/>
    <cellStyle name="Normalno 2 9 2 2 4 3" xfId="24126"/>
    <cellStyle name="Normalno 2 9 2 2 4 4" xfId="14450"/>
    <cellStyle name="Normalno 2 9 2 2 5" xfId="5983"/>
    <cellStyle name="Normalno 2 9 2 2 5 2" xfId="25335"/>
    <cellStyle name="Normalno 2 9 2 2 5 3" xfId="15659"/>
    <cellStyle name="Normalno 2 9 2 2 6" xfId="20497"/>
    <cellStyle name="Normalno 2 9 2 2 7" xfId="10821"/>
    <cellStyle name="Normalno 2 9 2 3" xfId="1751"/>
    <cellStyle name="Normalno 2 9 2 3 2" xfId="6589"/>
    <cellStyle name="Normalno 2 9 2 3 2 2" xfId="25941"/>
    <cellStyle name="Normalno 2 9 2 3 2 3" xfId="16265"/>
    <cellStyle name="Normalno 2 9 2 3 3" xfId="21103"/>
    <cellStyle name="Normalno 2 9 2 3 4" xfId="11427"/>
    <cellStyle name="Normalno 2 9 2 4" xfId="2961"/>
    <cellStyle name="Normalno 2 9 2 4 2" xfId="7799"/>
    <cellStyle name="Normalno 2 9 2 4 2 2" xfId="27151"/>
    <cellStyle name="Normalno 2 9 2 4 2 3" xfId="17475"/>
    <cellStyle name="Normalno 2 9 2 4 3" xfId="22313"/>
    <cellStyle name="Normalno 2 9 2 4 4" xfId="12637"/>
    <cellStyle name="Normalno 2 9 2 5" xfId="4170"/>
    <cellStyle name="Normalno 2 9 2 5 2" xfId="9008"/>
    <cellStyle name="Normalno 2 9 2 5 2 2" xfId="28360"/>
    <cellStyle name="Normalno 2 9 2 5 2 3" xfId="18684"/>
    <cellStyle name="Normalno 2 9 2 5 3" xfId="23522"/>
    <cellStyle name="Normalno 2 9 2 5 4" xfId="13846"/>
    <cellStyle name="Normalno 2 9 2 6" xfId="5379"/>
    <cellStyle name="Normalno 2 9 2 6 2" xfId="24731"/>
    <cellStyle name="Normalno 2 9 2 6 3" xfId="15055"/>
    <cellStyle name="Normalno 2 9 2 7" xfId="19893"/>
    <cellStyle name="Normalno 2 9 2 8" xfId="10217"/>
    <cellStyle name="Normalno 2 9 3" xfId="843"/>
    <cellStyle name="Normalno 2 9 3 2" xfId="2053"/>
    <cellStyle name="Normalno 2 9 3 2 2" xfId="6891"/>
    <cellStyle name="Normalno 2 9 3 2 2 2" xfId="26243"/>
    <cellStyle name="Normalno 2 9 3 2 2 3" xfId="16567"/>
    <cellStyle name="Normalno 2 9 3 2 3" xfId="21405"/>
    <cellStyle name="Normalno 2 9 3 2 4" xfId="11729"/>
    <cellStyle name="Normalno 2 9 3 3" xfId="3263"/>
    <cellStyle name="Normalno 2 9 3 3 2" xfId="8101"/>
    <cellStyle name="Normalno 2 9 3 3 2 2" xfId="27453"/>
    <cellStyle name="Normalno 2 9 3 3 2 3" xfId="17777"/>
    <cellStyle name="Normalno 2 9 3 3 3" xfId="22615"/>
    <cellStyle name="Normalno 2 9 3 3 4" xfId="12939"/>
    <cellStyle name="Normalno 2 9 3 4" xfId="4472"/>
    <cellStyle name="Normalno 2 9 3 4 2" xfId="9310"/>
    <cellStyle name="Normalno 2 9 3 4 2 2" xfId="28662"/>
    <cellStyle name="Normalno 2 9 3 4 2 3" xfId="18986"/>
    <cellStyle name="Normalno 2 9 3 4 3" xfId="23824"/>
    <cellStyle name="Normalno 2 9 3 4 4" xfId="14148"/>
    <cellStyle name="Normalno 2 9 3 5" xfId="5681"/>
    <cellStyle name="Normalno 2 9 3 5 2" xfId="25033"/>
    <cellStyle name="Normalno 2 9 3 5 3" xfId="15357"/>
    <cellStyle name="Normalno 2 9 3 6" xfId="20195"/>
    <cellStyle name="Normalno 2 9 3 7" xfId="10519"/>
    <cellStyle name="Normalno 2 9 4" xfId="1449"/>
    <cellStyle name="Normalno 2 9 4 2" xfId="6287"/>
    <cellStyle name="Normalno 2 9 4 2 2" xfId="25639"/>
    <cellStyle name="Normalno 2 9 4 2 3" xfId="15963"/>
    <cellStyle name="Normalno 2 9 4 3" xfId="20801"/>
    <cellStyle name="Normalno 2 9 4 4" xfId="11125"/>
    <cellStyle name="Normalno 2 9 5" xfId="2659"/>
    <cellStyle name="Normalno 2 9 5 2" xfId="7497"/>
    <cellStyle name="Normalno 2 9 5 2 2" xfId="26849"/>
    <cellStyle name="Normalno 2 9 5 2 3" xfId="17173"/>
    <cellStyle name="Normalno 2 9 5 3" xfId="22011"/>
    <cellStyle name="Normalno 2 9 5 4" xfId="12335"/>
    <cellStyle name="Normalno 2 9 6" xfId="3869"/>
    <cellStyle name="Normalno 2 9 6 2" xfId="8707"/>
    <cellStyle name="Normalno 2 9 6 2 2" xfId="28059"/>
    <cellStyle name="Normalno 2 9 6 2 3" xfId="18383"/>
    <cellStyle name="Normalno 2 9 6 3" xfId="23221"/>
    <cellStyle name="Normalno 2 9 6 4" xfId="13545"/>
    <cellStyle name="Normalno 2 9 7" xfId="5077"/>
    <cellStyle name="Normalno 2 9 7 2" xfId="24429"/>
    <cellStyle name="Normalno 2 9 7 3" xfId="14753"/>
    <cellStyle name="Normalno 2 9 8" xfId="19591"/>
    <cellStyle name="Normalno 2 9 9" xfId="9915"/>
    <cellStyle name="Normalno 20" xfId="220"/>
    <cellStyle name="Normalno 21" xfId="229"/>
    <cellStyle name="Normalno 22" xfId="226"/>
    <cellStyle name="Normalno 23" xfId="232"/>
    <cellStyle name="Normalno 24" xfId="225"/>
    <cellStyle name="Normalno 25" xfId="224"/>
    <cellStyle name="Normalno 26" xfId="233"/>
    <cellStyle name="Normalno 27" xfId="227"/>
    <cellStyle name="Normalno 28" xfId="223"/>
    <cellStyle name="Normalno 29" xfId="230"/>
    <cellStyle name="Normalno 3" xfId="23"/>
    <cellStyle name="Normalno 3 2" xfId="78"/>
    <cellStyle name="Normalno 30" xfId="219"/>
    <cellStyle name="Normalno 31" xfId="234"/>
    <cellStyle name="Normalno 32" xfId="287"/>
    <cellStyle name="Normalno 33" xfId="338"/>
    <cellStyle name="Normalno 34" xfId="29066"/>
    <cellStyle name="Normalno 4" xfId="51"/>
    <cellStyle name="Normalno 4 10" xfId="2503"/>
    <cellStyle name="Normalno 4 10 2" xfId="7341"/>
    <cellStyle name="Normalno 4 10 2 2" xfId="26693"/>
    <cellStyle name="Normalno 4 10 2 3" xfId="17017"/>
    <cellStyle name="Normalno 4 10 3" xfId="21855"/>
    <cellStyle name="Normalno 4 10 4" xfId="12179"/>
    <cellStyle name="Normalno 4 11" xfId="4921"/>
    <cellStyle name="Normalno 4 11 2" xfId="24273"/>
    <cellStyle name="Normalno 4 11 3" xfId="14597"/>
    <cellStyle name="Normalno 4 12" xfId="19435"/>
    <cellStyle name="Normalno 4 13" xfId="9759"/>
    <cellStyle name="Normalno 4 2" xfId="53"/>
    <cellStyle name="Normalno 4 2 10" xfId="2505"/>
    <cellStyle name="Normalno 4 2 10 2" xfId="7343"/>
    <cellStyle name="Normalno 4 2 10 2 2" xfId="26695"/>
    <cellStyle name="Normalno 4 2 10 2 3" xfId="17019"/>
    <cellStyle name="Normalno 4 2 10 3" xfId="21857"/>
    <cellStyle name="Normalno 4 2 10 4" xfId="12181"/>
    <cellStyle name="Normalno 4 2 11" xfId="4923"/>
    <cellStyle name="Normalno 4 2 11 2" xfId="24275"/>
    <cellStyle name="Normalno 4 2 11 3" xfId="14599"/>
    <cellStyle name="Normalno 4 2 12" xfId="19437"/>
    <cellStyle name="Normalno 4 2 13" xfId="9761"/>
    <cellStyle name="Normalno 4 2 2" xfId="107"/>
    <cellStyle name="Normalno 4 2 2 10" xfId="9811"/>
    <cellStyle name="Normalno 4 2 2 2" xfId="217"/>
    <cellStyle name="Normalno 4 2 2 2 2" xfId="537"/>
    <cellStyle name="Normalno 4 2 2 2 2 2" xfId="1141"/>
    <cellStyle name="Normalno 4 2 2 2 2 2 2" xfId="2351"/>
    <cellStyle name="Normalno 4 2 2 2 2 2 2 2" xfId="7189"/>
    <cellStyle name="Normalno 4 2 2 2 2 2 2 2 2" xfId="26541"/>
    <cellStyle name="Normalno 4 2 2 2 2 2 2 2 3" xfId="16865"/>
    <cellStyle name="Normalno 4 2 2 2 2 2 2 3" xfId="21703"/>
    <cellStyle name="Normalno 4 2 2 2 2 2 2 4" xfId="12027"/>
    <cellStyle name="Normalno 4 2 2 2 2 2 3" xfId="3561"/>
    <cellStyle name="Normalno 4 2 2 2 2 2 3 2" xfId="8399"/>
    <cellStyle name="Normalno 4 2 2 2 2 2 3 2 2" xfId="27751"/>
    <cellStyle name="Normalno 4 2 2 2 2 2 3 2 3" xfId="18075"/>
    <cellStyle name="Normalno 4 2 2 2 2 2 3 3" xfId="22913"/>
    <cellStyle name="Normalno 4 2 2 2 2 2 3 4" xfId="13237"/>
    <cellStyle name="Normalno 4 2 2 2 2 2 4" xfId="4770"/>
    <cellStyle name="Normalno 4 2 2 2 2 2 4 2" xfId="9608"/>
    <cellStyle name="Normalno 4 2 2 2 2 2 4 2 2" xfId="28960"/>
    <cellStyle name="Normalno 4 2 2 2 2 2 4 2 3" xfId="19284"/>
    <cellStyle name="Normalno 4 2 2 2 2 2 4 3" xfId="24122"/>
    <cellStyle name="Normalno 4 2 2 2 2 2 4 4" xfId="14446"/>
    <cellStyle name="Normalno 4 2 2 2 2 2 5" xfId="5979"/>
    <cellStyle name="Normalno 4 2 2 2 2 2 5 2" xfId="25331"/>
    <cellStyle name="Normalno 4 2 2 2 2 2 5 3" xfId="15655"/>
    <cellStyle name="Normalno 4 2 2 2 2 2 6" xfId="20493"/>
    <cellStyle name="Normalno 4 2 2 2 2 2 7" xfId="10817"/>
    <cellStyle name="Normalno 4 2 2 2 2 3" xfId="1747"/>
    <cellStyle name="Normalno 4 2 2 2 2 3 2" xfId="6585"/>
    <cellStyle name="Normalno 4 2 2 2 2 3 2 2" xfId="25937"/>
    <cellStyle name="Normalno 4 2 2 2 2 3 2 3" xfId="16261"/>
    <cellStyle name="Normalno 4 2 2 2 2 3 3" xfId="21099"/>
    <cellStyle name="Normalno 4 2 2 2 2 3 4" xfId="11423"/>
    <cellStyle name="Normalno 4 2 2 2 2 4" xfId="2957"/>
    <cellStyle name="Normalno 4 2 2 2 2 4 2" xfId="7795"/>
    <cellStyle name="Normalno 4 2 2 2 2 4 2 2" xfId="27147"/>
    <cellStyle name="Normalno 4 2 2 2 2 4 2 3" xfId="17471"/>
    <cellStyle name="Normalno 4 2 2 2 2 4 3" xfId="22309"/>
    <cellStyle name="Normalno 4 2 2 2 2 4 4" xfId="12633"/>
    <cellStyle name="Normalno 4 2 2 2 2 5" xfId="4166"/>
    <cellStyle name="Normalno 4 2 2 2 2 5 2" xfId="9004"/>
    <cellStyle name="Normalno 4 2 2 2 2 5 2 2" xfId="28356"/>
    <cellStyle name="Normalno 4 2 2 2 2 5 2 3" xfId="18680"/>
    <cellStyle name="Normalno 4 2 2 2 2 5 3" xfId="23518"/>
    <cellStyle name="Normalno 4 2 2 2 2 5 4" xfId="13842"/>
    <cellStyle name="Normalno 4 2 2 2 2 6" xfId="5375"/>
    <cellStyle name="Normalno 4 2 2 2 2 6 2" xfId="24727"/>
    <cellStyle name="Normalno 4 2 2 2 2 6 3" xfId="15051"/>
    <cellStyle name="Normalno 4 2 2 2 2 7" xfId="19889"/>
    <cellStyle name="Normalno 4 2 2 2 2 8" xfId="10213"/>
    <cellStyle name="Normalno 4 2 2 2 3" xfId="839"/>
    <cellStyle name="Normalno 4 2 2 2 3 2" xfId="2049"/>
    <cellStyle name="Normalno 4 2 2 2 3 2 2" xfId="6887"/>
    <cellStyle name="Normalno 4 2 2 2 3 2 2 2" xfId="26239"/>
    <cellStyle name="Normalno 4 2 2 2 3 2 2 3" xfId="16563"/>
    <cellStyle name="Normalno 4 2 2 2 3 2 3" xfId="21401"/>
    <cellStyle name="Normalno 4 2 2 2 3 2 4" xfId="11725"/>
    <cellStyle name="Normalno 4 2 2 2 3 3" xfId="3259"/>
    <cellStyle name="Normalno 4 2 2 2 3 3 2" xfId="8097"/>
    <cellStyle name="Normalno 4 2 2 2 3 3 2 2" xfId="27449"/>
    <cellStyle name="Normalno 4 2 2 2 3 3 2 3" xfId="17773"/>
    <cellStyle name="Normalno 4 2 2 2 3 3 3" xfId="22611"/>
    <cellStyle name="Normalno 4 2 2 2 3 3 4" xfId="12935"/>
    <cellStyle name="Normalno 4 2 2 2 3 4" xfId="4468"/>
    <cellStyle name="Normalno 4 2 2 2 3 4 2" xfId="9306"/>
    <cellStyle name="Normalno 4 2 2 2 3 4 2 2" xfId="28658"/>
    <cellStyle name="Normalno 4 2 2 2 3 4 2 3" xfId="18982"/>
    <cellStyle name="Normalno 4 2 2 2 3 4 3" xfId="23820"/>
    <cellStyle name="Normalno 4 2 2 2 3 4 4" xfId="14144"/>
    <cellStyle name="Normalno 4 2 2 2 3 5" xfId="5677"/>
    <cellStyle name="Normalno 4 2 2 2 3 5 2" xfId="25029"/>
    <cellStyle name="Normalno 4 2 2 2 3 5 3" xfId="15353"/>
    <cellStyle name="Normalno 4 2 2 2 3 6" xfId="20191"/>
    <cellStyle name="Normalno 4 2 2 2 3 7" xfId="10515"/>
    <cellStyle name="Normalno 4 2 2 2 4" xfId="1445"/>
    <cellStyle name="Normalno 4 2 2 2 4 2" xfId="6283"/>
    <cellStyle name="Normalno 4 2 2 2 4 2 2" xfId="25635"/>
    <cellStyle name="Normalno 4 2 2 2 4 2 3" xfId="15959"/>
    <cellStyle name="Normalno 4 2 2 2 4 3" xfId="20797"/>
    <cellStyle name="Normalno 4 2 2 2 4 4" xfId="11121"/>
    <cellStyle name="Normalno 4 2 2 2 5" xfId="2655"/>
    <cellStyle name="Normalno 4 2 2 2 5 2" xfId="7493"/>
    <cellStyle name="Normalno 4 2 2 2 5 2 2" xfId="26845"/>
    <cellStyle name="Normalno 4 2 2 2 5 2 3" xfId="17169"/>
    <cellStyle name="Normalno 4 2 2 2 5 3" xfId="22007"/>
    <cellStyle name="Normalno 4 2 2 2 5 4" xfId="12331"/>
    <cellStyle name="Normalno 4 2 2 2 6" xfId="3865"/>
    <cellStyle name="Normalno 4 2 2 2 6 2" xfId="8703"/>
    <cellStyle name="Normalno 4 2 2 2 6 2 2" xfId="28055"/>
    <cellStyle name="Normalno 4 2 2 2 6 2 3" xfId="18379"/>
    <cellStyle name="Normalno 4 2 2 2 6 3" xfId="23217"/>
    <cellStyle name="Normalno 4 2 2 2 6 4" xfId="13541"/>
    <cellStyle name="Normalno 4 2 2 2 7" xfId="5073"/>
    <cellStyle name="Normalno 4 2 2 2 7 2" xfId="24425"/>
    <cellStyle name="Normalno 4 2 2 2 7 3" xfId="14749"/>
    <cellStyle name="Normalno 4 2 2 2 8" xfId="19587"/>
    <cellStyle name="Normalno 4 2 2 2 9" xfId="9911"/>
    <cellStyle name="Normalno 4 2 2 3" xfId="437"/>
    <cellStyle name="Normalno 4 2 2 3 2" xfId="1041"/>
    <cellStyle name="Normalno 4 2 2 3 2 2" xfId="2251"/>
    <cellStyle name="Normalno 4 2 2 3 2 2 2" xfId="7089"/>
    <cellStyle name="Normalno 4 2 2 3 2 2 2 2" xfId="26441"/>
    <cellStyle name="Normalno 4 2 2 3 2 2 2 3" xfId="16765"/>
    <cellStyle name="Normalno 4 2 2 3 2 2 3" xfId="21603"/>
    <cellStyle name="Normalno 4 2 2 3 2 2 4" xfId="11927"/>
    <cellStyle name="Normalno 4 2 2 3 2 3" xfId="3461"/>
    <cellStyle name="Normalno 4 2 2 3 2 3 2" xfId="8299"/>
    <cellStyle name="Normalno 4 2 2 3 2 3 2 2" xfId="27651"/>
    <cellStyle name="Normalno 4 2 2 3 2 3 2 3" xfId="17975"/>
    <cellStyle name="Normalno 4 2 2 3 2 3 3" xfId="22813"/>
    <cellStyle name="Normalno 4 2 2 3 2 3 4" xfId="13137"/>
    <cellStyle name="Normalno 4 2 2 3 2 4" xfId="4670"/>
    <cellStyle name="Normalno 4 2 2 3 2 4 2" xfId="9508"/>
    <cellStyle name="Normalno 4 2 2 3 2 4 2 2" xfId="28860"/>
    <cellStyle name="Normalno 4 2 2 3 2 4 2 3" xfId="19184"/>
    <cellStyle name="Normalno 4 2 2 3 2 4 3" xfId="24022"/>
    <cellStyle name="Normalno 4 2 2 3 2 4 4" xfId="14346"/>
    <cellStyle name="Normalno 4 2 2 3 2 5" xfId="5879"/>
    <cellStyle name="Normalno 4 2 2 3 2 5 2" xfId="25231"/>
    <cellStyle name="Normalno 4 2 2 3 2 5 3" xfId="15555"/>
    <cellStyle name="Normalno 4 2 2 3 2 6" xfId="20393"/>
    <cellStyle name="Normalno 4 2 2 3 2 7" xfId="10717"/>
    <cellStyle name="Normalno 4 2 2 3 3" xfId="1647"/>
    <cellStyle name="Normalno 4 2 2 3 3 2" xfId="6485"/>
    <cellStyle name="Normalno 4 2 2 3 3 2 2" xfId="25837"/>
    <cellStyle name="Normalno 4 2 2 3 3 2 3" xfId="16161"/>
    <cellStyle name="Normalno 4 2 2 3 3 3" xfId="20999"/>
    <cellStyle name="Normalno 4 2 2 3 3 4" xfId="11323"/>
    <cellStyle name="Normalno 4 2 2 3 4" xfId="2857"/>
    <cellStyle name="Normalno 4 2 2 3 4 2" xfId="7695"/>
    <cellStyle name="Normalno 4 2 2 3 4 2 2" xfId="27047"/>
    <cellStyle name="Normalno 4 2 2 3 4 2 3" xfId="17371"/>
    <cellStyle name="Normalno 4 2 2 3 4 3" xfId="22209"/>
    <cellStyle name="Normalno 4 2 2 3 4 4" xfId="12533"/>
    <cellStyle name="Normalno 4 2 2 3 5" xfId="4066"/>
    <cellStyle name="Normalno 4 2 2 3 5 2" xfId="8904"/>
    <cellStyle name="Normalno 4 2 2 3 5 2 2" xfId="28256"/>
    <cellStyle name="Normalno 4 2 2 3 5 2 3" xfId="18580"/>
    <cellStyle name="Normalno 4 2 2 3 5 3" xfId="23418"/>
    <cellStyle name="Normalno 4 2 2 3 5 4" xfId="13742"/>
    <cellStyle name="Normalno 4 2 2 3 6" xfId="5275"/>
    <cellStyle name="Normalno 4 2 2 3 6 2" xfId="24627"/>
    <cellStyle name="Normalno 4 2 2 3 6 3" xfId="14951"/>
    <cellStyle name="Normalno 4 2 2 3 7" xfId="19789"/>
    <cellStyle name="Normalno 4 2 2 3 8" xfId="10113"/>
    <cellStyle name="Normalno 4 2 2 4" xfId="739"/>
    <cellStyle name="Normalno 4 2 2 4 2" xfId="1949"/>
    <cellStyle name="Normalno 4 2 2 4 2 2" xfId="6787"/>
    <cellStyle name="Normalno 4 2 2 4 2 2 2" xfId="26139"/>
    <cellStyle name="Normalno 4 2 2 4 2 2 3" xfId="16463"/>
    <cellStyle name="Normalno 4 2 2 4 2 3" xfId="21301"/>
    <cellStyle name="Normalno 4 2 2 4 2 4" xfId="11625"/>
    <cellStyle name="Normalno 4 2 2 4 3" xfId="3159"/>
    <cellStyle name="Normalno 4 2 2 4 3 2" xfId="7997"/>
    <cellStyle name="Normalno 4 2 2 4 3 2 2" xfId="27349"/>
    <cellStyle name="Normalno 4 2 2 4 3 2 3" xfId="17673"/>
    <cellStyle name="Normalno 4 2 2 4 3 3" xfId="22511"/>
    <cellStyle name="Normalno 4 2 2 4 3 4" xfId="12835"/>
    <cellStyle name="Normalno 4 2 2 4 4" xfId="4368"/>
    <cellStyle name="Normalno 4 2 2 4 4 2" xfId="9206"/>
    <cellStyle name="Normalno 4 2 2 4 4 2 2" xfId="28558"/>
    <cellStyle name="Normalno 4 2 2 4 4 2 3" xfId="18882"/>
    <cellStyle name="Normalno 4 2 2 4 4 3" xfId="23720"/>
    <cellStyle name="Normalno 4 2 2 4 4 4" xfId="14044"/>
    <cellStyle name="Normalno 4 2 2 4 5" xfId="5577"/>
    <cellStyle name="Normalno 4 2 2 4 5 2" xfId="24929"/>
    <cellStyle name="Normalno 4 2 2 4 5 3" xfId="15253"/>
    <cellStyle name="Normalno 4 2 2 4 6" xfId="20091"/>
    <cellStyle name="Normalno 4 2 2 4 7" xfId="10415"/>
    <cellStyle name="Normalno 4 2 2 5" xfId="1345"/>
    <cellStyle name="Normalno 4 2 2 5 2" xfId="6183"/>
    <cellStyle name="Normalno 4 2 2 5 2 2" xfId="25535"/>
    <cellStyle name="Normalno 4 2 2 5 2 3" xfId="15859"/>
    <cellStyle name="Normalno 4 2 2 5 3" xfId="20697"/>
    <cellStyle name="Normalno 4 2 2 5 4" xfId="11021"/>
    <cellStyle name="Normalno 4 2 2 6" xfId="2555"/>
    <cellStyle name="Normalno 4 2 2 6 2" xfId="7393"/>
    <cellStyle name="Normalno 4 2 2 6 2 2" xfId="26745"/>
    <cellStyle name="Normalno 4 2 2 6 2 3" xfId="17069"/>
    <cellStyle name="Normalno 4 2 2 6 3" xfId="21907"/>
    <cellStyle name="Normalno 4 2 2 6 4" xfId="12231"/>
    <cellStyle name="Normalno 4 2 2 7" xfId="3765"/>
    <cellStyle name="Normalno 4 2 2 7 2" xfId="8603"/>
    <cellStyle name="Normalno 4 2 2 7 2 2" xfId="27955"/>
    <cellStyle name="Normalno 4 2 2 7 2 3" xfId="18279"/>
    <cellStyle name="Normalno 4 2 2 7 3" xfId="23117"/>
    <cellStyle name="Normalno 4 2 2 7 4" xfId="13441"/>
    <cellStyle name="Normalno 4 2 2 8" xfId="4973"/>
    <cellStyle name="Normalno 4 2 2 8 2" xfId="24325"/>
    <cellStyle name="Normalno 4 2 2 8 3" xfId="14649"/>
    <cellStyle name="Normalno 4 2 2 9" xfId="19487"/>
    <cellStyle name="Normalno 4 2 3" xfId="167"/>
    <cellStyle name="Normalno 4 2 3 2" xfId="487"/>
    <cellStyle name="Normalno 4 2 3 2 2" xfId="1091"/>
    <cellStyle name="Normalno 4 2 3 2 2 2" xfId="2301"/>
    <cellStyle name="Normalno 4 2 3 2 2 2 2" xfId="7139"/>
    <cellStyle name="Normalno 4 2 3 2 2 2 2 2" xfId="26491"/>
    <cellStyle name="Normalno 4 2 3 2 2 2 2 3" xfId="16815"/>
    <cellStyle name="Normalno 4 2 3 2 2 2 3" xfId="21653"/>
    <cellStyle name="Normalno 4 2 3 2 2 2 4" xfId="11977"/>
    <cellStyle name="Normalno 4 2 3 2 2 3" xfId="3511"/>
    <cellStyle name="Normalno 4 2 3 2 2 3 2" xfId="8349"/>
    <cellStyle name="Normalno 4 2 3 2 2 3 2 2" xfId="27701"/>
    <cellStyle name="Normalno 4 2 3 2 2 3 2 3" xfId="18025"/>
    <cellStyle name="Normalno 4 2 3 2 2 3 3" xfId="22863"/>
    <cellStyle name="Normalno 4 2 3 2 2 3 4" xfId="13187"/>
    <cellStyle name="Normalno 4 2 3 2 2 4" xfId="4720"/>
    <cellStyle name="Normalno 4 2 3 2 2 4 2" xfId="9558"/>
    <cellStyle name="Normalno 4 2 3 2 2 4 2 2" xfId="28910"/>
    <cellStyle name="Normalno 4 2 3 2 2 4 2 3" xfId="19234"/>
    <cellStyle name="Normalno 4 2 3 2 2 4 3" xfId="24072"/>
    <cellStyle name="Normalno 4 2 3 2 2 4 4" xfId="14396"/>
    <cellStyle name="Normalno 4 2 3 2 2 5" xfId="5929"/>
    <cellStyle name="Normalno 4 2 3 2 2 5 2" xfId="25281"/>
    <cellStyle name="Normalno 4 2 3 2 2 5 3" xfId="15605"/>
    <cellStyle name="Normalno 4 2 3 2 2 6" xfId="20443"/>
    <cellStyle name="Normalno 4 2 3 2 2 7" xfId="10767"/>
    <cellStyle name="Normalno 4 2 3 2 3" xfId="1697"/>
    <cellStyle name="Normalno 4 2 3 2 3 2" xfId="6535"/>
    <cellStyle name="Normalno 4 2 3 2 3 2 2" xfId="25887"/>
    <cellStyle name="Normalno 4 2 3 2 3 2 3" xfId="16211"/>
    <cellStyle name="Normalno 4 2 3 2 3 3" xfId="21049"/>
    <cellStyle name="Normalno 4 2 3 2 3 4" xfId="11373"/>
    <cellStyle name="Normalno 4 2 3 2 4" xfId="2907"/>
    <cellStyle name="Normalno 4 2 3 2 4 2" xfId="7745"/>
    <cellStyle name="Normalno 4 2 3 2 4 2 2" xfId="27097"/>
    <cellStyle name="Normalno 4 2 3 2 4 2 3" xfId="17421"/>
    <cellStyle name="Normalno 4 2 3 2 4 3" xfId="22259"/>
    <cellStyle name="Normalno 4 2 3 2 4 4" xfId="12583"/>
    <cellStyle name="Normalno 4 2 3 2 5" xfId="4116"/>
    <cellStyle name="Normalno 4 2 3 2 5 2" xfId="8954"/>
    <cellStyle name="Normalno 4 2 3 2 5 2 2" xfId="28306"/>
    <cellStyle name="Normalno 4 2 3 2 5 2 3" xfId="18630"/>
    <cellStyle name="Normalno 4 2 3 2 5 3" xfId="23468"/>
    <cellStyle name="Normalno 4 2 3 2 5 4" xfId="13792"/>
    <cellStyle name="Normalno 4 2 3 2 6" xfId="5325"/>
    <cellStyle name="Normalno 4 2 3 2 6 2" xfId="24677"/>
    <cellStyle name="Normalno 4 2 3 2 6 3" xfId="15001"/>
    <cellStyle name="Normalno 4 2 3 2 7" xfId="19839"/>
    <cellStyle name="Normalno 4 2 3 2 8" xfId="10163"/>
    <cellStyle name="Normalno 4 2 3 3" xfId="789"/>
    <cellStyle name="Normalno 4 2 3 3 2" xfId="1999"/>
    <cellStyle name="Normalno 4 2 3 3 2 2" xfId="6837"/>
    <cellStyle name="Normalno 4 2 3 3 2 2 2" xfId="26189"/>
    <cellStyle name="Normalno 4 2 3 3 2 2 3" xfId="16513"/>
    <cellStyle name="Normalno 4 2 3 3 2 3" xfId="21351"/>
    <cellStyle name="Normalno 4 2 3 3 2 4" xfId="11675"/>
    <cellStyle name="Normalno 4 2 3 3 3" xfId="3209"/>
    <cellStyle name="Normalno 4 2 3 3 3 2" xfId="8047"/>
    <cellStyle name="Normalno 4 2 3 3 3 2 2" xfId="27399"/>
    <cellStyle name="Normalno 4 2 3 3 3 2 3" xfId="17723"/>
    <cellStyle name="Normalno 4 2 3 3 3 3" xfId="22561"/>
    <cellStyle name="Normalno 4 2 3 3 3 4" xfId="12885"/>
    <cellStyle name="Normalno 4 2 3 3 4" xfId="4418"/>
    <cellStyle name="Normalno 4 2 3 3 4 2" xfId="9256"/>
    <cellStyle name="Normalno 4 2 3 3 4 2 2" xfId="28608"/>
    <cellStyle name="Normalno 4 2 3 3 4 2 3" xfId="18932"/>
    <cellStyle name="Normalno 4 2 3 3 4 3" xfId="23770"/>
    <cellStyle name="Normalno 4 2 3 3 4 4" xfId="14094"/>
    <cellStyle name="Normalno 4 2 3 3 5" xfId="5627"/>
    <cellStyle name="Normalno 4 2 3 3 5 2" xfId="24979"/>
    <cellStyle name="Normalno 4 2 3 3 5 3" xfId="15303"/>
    <cellStyle name="Normalno 4 2 3 3 6" xfId="20141"/>
    <cellStyle name="Normalno 4 2 3 3 7" xfId="10465"/>
    <cellStyle name="Normalno 4 2 3 4" xfId="1395"/>
    <cellStyle name="Normalno 4 2 3 4 2" xfId="6233"/>
    <cellStyle name="Normalno 4 2 3 4 2 2" xfId="25585"/>
    <cellStyle name="Normalno 4 2 3 4 2 3" xfId="15909"/>
    <cellStyle name="Normalno 4 2 3 4 3" xfId="20747"/>
    <cellStyle name="Normalno 4 2 3 4 4" xfId="11071"/>
    <cellStyle name="Normalno 4 2 3 5" xfId="2605"/>
    <cellStyle name="Normalno 4 2 3 5 2" xfId="7443"/>
    <cellStyle name="Normalno 4 2 3 5 2 2" xfId="26795"/>
    <cellStyle name="Normalno 4 2 3 5 2 3" xfId="17119"/>
    <cellStyle name="Normalno 4 2 3 5 3" xfId="21957"/>
    <cellStyle name="Normalno 4 2 3 5 4" xfId="12281"/>
    <cellStyle name="Normalno 4 2 3 6" xfId="3815"/>
    <cellStyle name="Normalno 4 2 3 6 2" xfId="8653"/>
    <cellStyle name="Normalno 4 2 3 6 2 2" xfId="28005"/>
    <cellStyle name="Normalno 4 2 3 6 2 3" xfId="18329"/>
    <cellStyle name="Normalno 4 2 3 6 3" xfId="23167"/>
    <cellStyle name="Normalno 4 2 3 6 4" xfId="13491"/>
    <cellStyle name="Normalno 4 2 3 7" xfId="5023"/>
    <cellStyle name="Normalno 4 2 3 7 2" xfId="24375"/>
    <cellStyle name="Normalno 4 2 3 7 3" xfId="14699"/>
    <cellStyle name="Normalno 4 2 3 8" xfId="19537"/>
    <cellStyle name="Normalno 4 2 3 9" xfId="9861"/>
    <cellStyle name="Normalno 4 2 4" xfId="283"/>
    <cellStyle name="Normalno 4 2 4 2" xfId="587"/>
    <cellStyle name="Normalno 4 2 4 2 2" xfId="1191"/>
    <cellStyle name="Normalno 4 2 4 2 2 2" xfId="2401"/>
    <cellStyle name="Normalno 4 2 4 2 2 2 2" xfId="7239"/>
    <cellStyle name="Normalno 4 2 4 2 2 2 2 2" xfId="26591"/>
    <cellStyle name="Normalno 4 2 4 2 2 2 2 3" xfId="16915"/>
    <cellStyle name="Normalno 4 2 4 2 2 2 3" xfId="21753"/>
    <cellStyle name="Normalno 4 2 4 2 2 2 4" xfId="12077"/>
    <cellStyle name="Normalno 4 2 4 2 2 3" xfId="3611"/>
    <cellStyle name="Normalno 4 2 4 2 2 3 2" xfId="8449"/>
    <cellStyle name="Normalno 4 2 4 2 2 3 2 2" xfId="27801"/>
    <cellStyle name="Normalno 4 2 4 2 2 3 2 3" xfId="18125"/>
    <cellStyle name="Normalno 4 2 4 2 2 3 3" xfId="22963"/>
    <cellStyle name="Normalno 4 2 4 2 2 3 4" xfId="13287"/>
    <cellStyle name="Normalno 4 2 4 2 2 4" xfId="4820"/>
    <cellStyle name="Normalno 4 2 4 2 2 4 2" xfId="9658"/>
    <cellStyle name="Normalno 4 2 4 2 2 4 2 2" xfId="29010"/>
    <cellStyle name="Normalno 4 2 4 2 2 4 2 3" xfId="19334"/>
    <cellStyle name="Normalno 4 2 4 2 2 4 3" xfId="24172"/>
    <cellStyle name="Normalno 4 2 4 2 2 4 4" xfId="14496"/>
    <cellStyle name="Normalno 4 2 4 2 2 5" xfId="6029"/>
    <cellStyle name="Normalno 4 2 4 2 2 5 2" xfId="25381"/>
    <cellStyle name="Normalno 4 2 4 2 2 5 3" xfId="15705"/>
    <cellStyle name="Normalno 4 2 4 2 2 6" xfId="20543"/>
    <cellStyle name="Normalno 4 2 4 2 2 7" xfId="10867"/>
    <cellStyle name="Normalno 4 2 4 2 3" xfId="1797"/>
    <cellStyle name="Normalno 4 2 4 2 3 2" xfId="6635"/>
    <cellStyle name="Normalno 4 2 4 2 3 2 2" xfId="25987"/>
    <cellStyle name="Normalno 4 2 4 2 3 2 3" xfId="16311"/>
    <cellStyle name="Normalno 4 2 4 2 3 3" xfId="21149"/>
    <cellStyle name="Normalno 4 2 4 2 3 4" xfId="11473"/>
    <cellStyle name="Normalno 4 2 4 2 4" xfId="3007"/>
    <cellStyle name="Normalno 4 2 4 2 4 2" xfId="7845"/>
    <cellStyle name="Normalno 4 2 4 2 4 2 2" xfId="27197"/>
    <cellStyle name="Normalno 4 2 4 2 4 2 3" xfId="17521"/>
    <cellStyle name="Normalno 4 2 4 2 4 3" xfId="22359"/>
    <cellStyle name="Normalno 4 2 4 2 4 4" xfId="12683"/>
    <cellStyle name="Normalno 4 2 4 2 5" xfId="4216"/>
    <cellStyle name="Normalno 4 2 4 2 5 2" xfId="9054"/>
    <cellStyle name="Normalno 4 2 4 2 5 2 2" xfId="28406"/>
    <cellStyle name="Normalno 4 2 4 2 5 2 3" xfId="18730"/>
    <cellStyle name="Normalno 4 2 4 2 5 3" xfId="23568"/>
    <cellStyle name="Normalno 4 2 4 2 5 4" xfId="13892"/>
    <cellStyle name="Normalno 4 2 4 2 6" xfId="5425"/>
    <cellStyle name="Normalno 4 2 4 2 6 2" xfId="24777"/>
    <cellStyle name="Normalno 4 2 4 2 6 3" xfId="15101"/>
    <cellStyle name="Normalno 4 2 4 2 7" xfId="19939"/>
    <cellStyle name="Normalno 4 2 4 2 8" xfId="10263"/>
    <cellStyle name="Normalno 4 2 4 3" xfId="889"/>
    <cellStyle name="Normalno 4 2 4 3 2" xfId="2099"/>
    <cellStyle name="Normalno 4 2 4 3 2 2" xfId="6937"/>
    <cellStyle name="Normalno 4 2 4 3 2 2 2" xfId="26289"/>
    <cellStyle name="Normalno 4 2 4 3 2 2 3" xfId="16613"/>
    <cellStyle name="Normalno 4 2 4 3 2 3" xfId="21451"/>
    <cellStyle name="Normalno 4 2 4 3 2 4" xfId="11775"/>
    <cellStyle name="Normalno 4 2 4 3 3" xfId="3309"/>
    <cellStyle name="Normalno 4 2 4 3 3 2" xfId="8147"/>
    <cellStyle name="Normalno 4 2 4 3 3 2 2" xfId="27499"/>
    <cellStyle name="Normalno 4 2 4 3 3 2 3" xfId="17823"/>
    <cellStyle name="Normalno 4 2 4 3 3 3" xfId="22661"/>
    <cellStyle name="Normalno 4 2 4 3 3 4" xfId="12985"/>
    <cellStyle name="Normalno 4 2 4 3 4" xfId="4518"/>
    <cellStyle name="Normalno 4 2 4 3 4 2" xfId="9356"/>
    <cellStyle name="Normalno 4 2 4 3 4 2 2" xfId="28708"/>
    <cellStyle name="Normalno 4 2 4 3 4 2 3" xfId="19032"/>
    <cellStyle name="Normalno 4 2 4 3 4 3" xfId="23870"/>
    <cellStyle name="Normalno 4 2 4 3 4 4" xfId="14194"/>
    <cellStyle name="Normalno 4 2 4 3 5" xfId="5727"/>
    <cellStyle name="Normalno 4 2 4 3 5 2" xfId="25079"/>
    <cellStyle name="Normalno 4 2 4 3 5 3" xfId="15403"/>
    <cellStyle name="Normalno 4 2 4 3 6" xfId="20241"/>
    <cellStyle name="Normalno 4 2 4 3 7" xfId="10565"/>
    <cellStyle name="Normalno 4 2 4 4" xfId="1495"/>
    <cellStyle name="Normalno 4 2 4 4 2" xfId="6333"/>
    <cellStyle name="Normalno 4 2 4 4 2 2" xfId="25685"/>
    <cellStyle name="Normalno 4 2 4 4 2 3" xfId="16009"/>
    <cellStyle name="Normalno 4 2 4 4 3" xfId="20847"/>
    <cellStyle name="Normalno 4 2 4 4 4" xfId="11171"/>
    <cellStyle name="Normalno 4 2 4 5" xfId="2705"/>
    <cellStyle name="Normalno 4 2 4 5 2" xfId="7543"/>
    <cellStyle name="Normalno 4 2 4 5 2 2" xfId="26895"/>
    <cellStyle name="Normalno 4 2 4 5 2 3" xfId="17219"/>
    <cellStyle name="Normalno 4 2 4 5 3" xfId="22057"/>
    <cellStyle name="Normalno 4 2 4 5 4" xfId="12381"/>
    <cellStyle name="Normalno 4 2 4 6" xfId="3915"/>
    <cellStyle name="Normalno 4 2 4 6 2" xfId="8753"/>
    <cellStyle name="Normalno 4 2 4 6 2 2" xfId="28105"/>
    <cellStyle name="Normalno 4 2 4 6 2 3" xfId="18429"/>
    <cellStyle name="Normalno 4 2 4 6 3" xfId="23267"/>
    <cellStyle name="Normalno 4 2 4 6 4" xfId="13591"/>
    <cellStyle name="Normalno 4 2 4 7" xfId="5123"/>
    <cellStyle name="Normalno 4 2 4 7 2" xfId="24475"/>
    <cellStyle name="Normalno 4 2 4 7 3" xfId="14799"/>
    <cellStyle name="Normalno 4 2 4 8" xfId="19637"/>
    <cellStyle name="Normalno 4 2 4 9" xfId="9961"/>
    <cellStyle name="Normalno 4 2 5" xfId="285"/>
    <cellStyle name="Normalno 4 2 5 2" xfId="589"/>
    <cellStyle name="Normalno 4 2 5 2 2" xfId="1193"/>
    <cellStyle name="Normalno 4 2 5 2 2 2" xfId="2403"/>
    <cellStyle name="Normalno 4 2 5 2 2 2 2" xfId="7241"/>
    <cellStyle name="Normalno 4 2 5 2 2 2 2 2" xfId="26593"/>
    <cellStyle name="Normalno 4 2 5 2 2 2 2 3" xfId="16917"/>
    <cellStyle name="Normalno 4 2 5 2 2 2 3" xfId="21755"/>
    <cellStyle name="Normalno 4 2 5 2 2 2 4" xfId="12079"/>
    <cellStyle name="Normalno 4 2 5 2 2 3" xfId="3613"/>
    <cellStyle name="Normalno 4 2 5 2 2 3 2" xfId="8451"/>
    <cellStyle name="Normalno 4 2 5 2 2 3 2 2" xfId="27803"/>
    <cellStyle name="Normalno 4 2 5 2 2 3 2 3" xfId="18127"/>
    <cellStyle name="Normalno 4 2 5 2 2 3 3" xfId="22965"/>
    <cellStyle name="Normalno 4 2 5 2 2 3 4" xfId="13289"/>
    <cellStyle name="Normalno 4 2 5 2 2 4" xfId="4822"/>
    <cellStyle name="Normalno 4 2 5 2 2 4 2" xfId="9660"/>
    <cellStyle name="Normalno 4 2 5 2 2 4 2 2" xfId="29012"/>
    <cellStyle name="Normalno 4 2 5 2 2 4 2 3" xfId="19336"/>
    <cellStyle name="Normalno 4 2 5 2 2 4 3" xfId="24174"/>
    <cellStyle name="Normalno 4 2 5 2 2 4 4" xfId="14498"/>
    <cellStyle name="Normalno 4 2 5 2 2 5" xfId="6031"/>
    <cellStyle name="Normalno 4 2 5 2 2 5 2" xfId="25383"/>
    <cellStyle name="Normalno 4 2 5 2 2 5 3" xfId="15707"/>
    <cellStyle name="Normalno 4 2 5 2 2 6" xfId="20545"/>
    <cellStyle name="Normalno 4 2 5 2 2 7" xfId="10869"/>
    <cellStyle name="Normalno 4 2 5 2 3" xfId="1799"/>
    <cellStyle name="Normalno 4 2 5 2 3 2" xfId="6637"/>
    <cellStyle name="Normalno 4 2 5 2 3 2 2" xfId="25989"/>
    <cellStyle name="Normalno 4 2 5 2 3 2 3" xfId="16313"/>
    <cellStyle name="Normalno 4 2 5 2 3 3" xfId="21151"/>
    <cellStyle name="Normalno 4 2 5 2 3 4" xfId="11475"/>
    <cellStyle name="Normalno 4 2 5 2 4" xfId="3009"/>
    <cellStyle name="Normalno 4 2 5 2 4 2" xfId="7847"/>
    <cellStyle name="Normalno 4 2 5 2 4 2 2" xfId="27199"/>
    <cellStyle name="Normalno 4 2 5 2 4 2 3" xfId="17523"/>
    <cellStyle name="Normalno 4 2 5 2 4 3" xfId="22361"/>
    <cellStyle name="Normalno 4 2 5 2 4 4" xfId="12685"/>
    <cellStyle name="Normalno 4 2 5 2 5" xfId="4218"/>
    <cellStyle name="Normalno 4 2 5 2 5 2" xfId="9056"/>
    <cellStyle name="Normalno 4 2 5 2 5 2 2" xfId="28408"/>
    <cellStyle name="Normalno 4 2 5 2 5 2 3" xfId="18732"/>
    <cellStyle name="Normalno 4 2 5 2 5 3" xfId="23570"/>
    <cellStyle name="Normalno 4 2 5 2 5 4" xfId="13894"/>
    <cellStyle name="Normalno 4 2 5 2 6" xfId="5427"/>
    <cellStyle name="Normalno 4 2 5 2 6 2" xfId="24779"/>
    <cellStyle name="Normalno 4 2 5 2 6 3" xfId="15103"/>
    <cellStyle name="Normalno 4 2 5 2 7" xfId="19941"/>
    <cellStyle name="Normalno 4 2 5 2 8" xfId="10265"/>
    <cellStyle name="Normalno 4 2 5 3" xfId="891"/>
    <cellStyle name="Normalno 4 2 5 3 2" xfId="2101"/>
    <cellStyle name="Normalno 4 2 5 3 2 2" xfId="6939"/>
    <cellStyle name="Normalno 4 2 5 3 2 2 2" xfId="26291"/>
    <cellStyle name="Normalno 4 2 5 3 2 2 3" xfId="16615"/>
    <cellStyle name="Normalno 4 2 5 3 2 3" xfId="21453"/>
    <cellStyle name="Normalno 4 2 5 3 2 4" xfId="11777"/>
    <cellStyle name="Normalno 4 2 5 3 3" xfId="3311"/>
    <cellStyle name="Normalno 4 2 5 3 3 2" xfId="8149"/>
    <cellStyle name="Normalno 4 2 5 3 3 2 2" xfId="27501"/>
    <cellStyle name="Normalno 4 2 5 3 3 2 3" xfId="17825"/>
    <cellStyle name="Normalno 4 2 5 3 3 3" xfId="22663"/>
    <cellStyle name="Normalno 4 2 5 3 3 4" xfId="12987"/>
    <cellStyle name="Normalno 4 2 5 3 4" xfId="4520"/>
    <cellStyle name="Normalno 4 2 5 3 4 2" xfId="9358"/>
    <cellStyle name="Normalno 4 2 5 3 4 2 2" xfId="28710"/>
    <cellStyle name="Normalno 4 2 5 3 4 2 3" xfId="19034"/>
    <cellStyle name="Normalno 4 2 5 3 4 3" xfId="23872"/>
    <cellStyle name="Normalno 4 2 5 3 4 4" xfId="14196"/>
    <cellStyle name="Normalno 4 2 5 3 5" xfId="5729"/>
    <cellStyle name="Normalno 4 2 5 3 5 2" xfId="25081"/>
    <cellStyle name="Normalno 4 2 5 3 5 3" xfId="15405"/>
    <cellStyle name="Normalno 4 2 5 3 6" xfId="20243"/>
    <cellStyle name="Normalno 4 2 5 3 7" xfId="10567"/>
    <cellStyle name="Normalno 4 2 5 4" xfId="1245"/>
    <cellStyle name="Normalno 4 2 5 4 2" xfId="2455"/>
    <cellStyle name="Normalno 4 2 5 4 2 2" xfId="7293"/>
    <cellStyle name="Normalno 4 2 5 4 2 2 2" xfId="26645"/>
    <cellStyle name="Normalno 4 2 5 4 2 2 3" xfId="16969"/>
    <cellStyle name="Normalno 4 2 5 4 2 3" xfId="21807"/>
    <cellStyle name="Normalno 4 2 5 4 2 4" xfId="12131"/>
    <cellStyle name="Normalno 4 2 5 4 3" xfId="3665"/>
    <cellStyle name="Normalno 4 2 5 4 3 2" xfId="8503"/>
    <cellStyle name="Normalno 4 2 5 4 3 2 2" xfId="27855"/>
    <cellStyle name="Normalno 4 2 5 4 3 2 3" xfId="18179"/>
    <cellStyle name="Normalno 4 2 5 4 3 3" xfId="23017"/>
    <cellStyle name="Normalno 4 2 5 4 3 4" xfId="13341"/>
    <cellStyle name="Normalno 4 2 5 4 4" xfId="3667"/>
    <cellStyle name="Normalno 4 2 5 4 4 2" xfId="8505"/>
    <cellStyle name="Normalno 4 2 5 4 4 2 2" xfId="27857"/>
    <cellStyle name="Normalno 4 2 5 4 4 2 3" xfId="18181"/>
    <cellStyle name="Normalno 4 2 5 4 4 3" xfId="23019"/>
    <cellStyle name="Normalno 4 2 5 4 4 4" xfId="13343"/>
    <cellStyle name="Normalno 4 2 5 4 5" xfId="6083"/>
    <cellStyle name="Normalno 4 2 5 4 5 2" xfId="25435"/>
    <cellStyle name="Normalno 4 2 5 4 5 3" xfId="15759"/>
    <cellStyle name="Normalno 4 2 5 4 6" xfId="20597"/>
    <cellStyle name="Normalno 4 2 5 4 7" xfId="10921"/>
    <cellStyle name="Normalno 4 2 5 5" xfId="1497"/>
    <cellStyle name="Normalno 4 2 5 5 2" xfId="6335"/>
    <cellStyle name="Normalno 4 2 5 5 2 2" xfId="25687"/>
    <cellStyle name="Normalno 4 2 5 5 2 3" xfId="16011"/>
    <cellStyle name="Normalno 4 2 5 5 3" xfId="20849"/>
    <cellStyle name="Normalno 4 2 5 5 4" xfId="11173"/>
    <cellStyle name="Normalno 4 2 5 6" xfId="2707"/>
    <cellStyle name="Normalno 4 2 5 6 2" xfId="7545"/>
    <cellStyle name="Normalno 4 2 5 6 2 2" xfId="26897"/>
    <cellStyle name="Normalno 4 2 5 6 2 3" xfId="17221"/>
    <cellStyle name="Normalno 4 2 5 6 3" xfId="22059"/>
    <cellStyle name="Normalno 4 2 5 6 4" xfId="12383"/>
    <cellStyle name="Normalno 4 2 5 7" xfId="5125"/>
    <cellStyle name="Normalno 4 2 5 7 2" xfId="24477"/>
    <cellStyle name="Normalno 4 2 5 7 3" xfId="14801"/>
    <cellStyle name="Normalno 4 2 5 8" xfId="19639"/>
    <cellStyle name="Normalno 4 2 5 9" xfId="9963"/>
    <cellStyle name="Normalno 4 2 6" xfId="336"/>
    <cellStyle name="Normalno 4 2 6 2" xfId="639"/>
    <cellStyle name="Normalno 4 2 6 2 2" xfId="1243"/>
    <cellStyle name="Normalno 4 2 6 2 2 2" xfId="2453"/>
    <cellStyle name="Normalno 4 2 6 2 2 2 2" xfId="7291"/>
    <cellStyle name="Normalno 4 2 6 2 2 2 2 2" xfId="26643"/>
    <cellStyle name="Normalno 4 2 6 2 2 2 2 3" xfId="16967"/>
    <cellStyle name="Normalno 4 2 6 2 2 2 3" xfId="21805"/>
    <cellStyle name="Normalno 4 2 6 2 2 2 4" xfId="12129"/>
    <cellStyle name="Normalno 4 2 6 2 2 3" xfId="3663"/>
    <cellStyle name="Normalno 4 2 6 2 2 3 2" xfId="8501"/>
    <cellStyle name="Normalno 4 2 6 2 2 3 2 2" xfId="27853"/>
    <cellStyle name="Normalno 4 2 6 2 2 3 2 3" xfId="18177"/>
    <cellStyle name="Normalno 4 2 6 2 2 3 3" xfId="23015"/>
    <cellStyle name="Normalno 4 2 6 2 2 3 4" xfId="13339"/>
    <cellStyle name="Normalno 4 2 6 2 2 4" xfId="4872"/>
    <cellStyle name="Normalno 4 2 6 2 2 4 2" xfId="9710"/>
    <cellStyle name="Normalno 4 2 6 2 2 4 2 2" xfId="29062"/>
    <cellStyle name="Normalno 4 2 6 2 2 4 2 3" xfId="19386"/>
    <cellStyle name="Normalno 4 2 6 2 2 4 3" xfId="24224"/>
    <cellStyle name="Normalno 4 2 6 2 2 4 4" xfId="14548"/>
    <cellStyle name="Normalno 4 2 6 2 2 5" xfId="6081"/>
    <cellStyle name="Normalno 4 2 6 2 2 5 2" xfId="25433"/>
    <cellStyle name="Normalno 4 2 6 2 2 5 3" xfId="15757"/>
    <cellStyle name="Normalno 4 2 6 2 2 6" xfId="20595"/>
    <cellStyle name="Normalno 4 2 6 2 2 7" xfId="10919"/>
    <cellStyle name="Normalno 4 2 6 2 3" xfId="1849"/>
    <cellStyle name="Normalno 4 2 6 2 3 2" xfId="6687"/>
    <cellStyle name="Normalno 4 2 6 2 3 2 2" xfId="26039"/>
    <cellStyle name="Normalno 4 2 6 2 3 2 3" xfId="16363"/>
    <cellStyle name="Normalno 4 2 6 2 3 3" xfId="21201"/>
    <cellStyle name="Normalno 4 2 6 2 3 4" xfId="11525"/>
    <cellStyle name="Normalno 4 2 6 2 4" xfId="3059"/>
    <cellStyle name="Normalno 4 2 6 2 4 2" xfId="7897"/>
    <cellStyle name="Normalno 4 2 6 2 4 2 2" xfId="27249"/>
    <cellStyle name="Normalno 4 2 6 2 4 2 3" xfId="17573"/>
    <cellStyle name="Normalno 4 2 6 2 4 3" xfId="22411"/>
    <cellStyle name="Normalno 4 2 6 2 4 4" xfId="12735"/>
    <cellStyle name="Normalno 4 2 6 2 5" xfId="4268"/>
    <cellStyle name="Normalno 4 2 6 2 5 2" xfId="9106"/>
    <cellStyle name="Normalno 4 2 6 2 5 2 2" xfId="28458"/>
    <cellStyle name="Normalno 4 2 6 2 5 2 3" xfId="18782"/>
    <cellStyle name="Normalno 4 2 6 2 5 3" xfId="23620"/>
    <cellStyle name="Normalno 4 2 6 2 5 4" xfId="13944"/>
    <cellStyle name="Normalno 4 2 6 2 6" xfId="5477"/>
    <cellStyle name="Normalno 4 2 6 2 6 2" xfId="24829"/>
    <cellStyle name="Normalno 4 2 6 2 6 3" xfId="15153"/>
    <cellStyle name="Normalno 4 2 6 2 7" xfId="19991"/>
    <cellStyle name="Normalno 4 2 6 2 8" xfId="10315"/>
    <cellStyle name="Normalno 4 2 6 3" xfId="941"/>
    <cellStyle name="Normalno 4 2 6 3 2" xfId="2151"/>
    <cellStyle name="Normalno 4 2 6 3 2 2" xfId="6989"/>
    <cellStyle name="Normalno 4 2 6 3 2 2 2" xfId="26341"/>
    <cellStyle name="Normalno 4 2 6 3 2 2 3" xfId="16665"/>
    <cellStyle name="Normalno 4 2 6 3 2 3" xfId="21503"/>
    <cellStyle name="Normalno 4 2 6 3 2 4" xfId="11827"/>
    <cellStyle name="Normalno 4 2 6 3 3" xfId="3361"/>
    <cellStyle name="Normalno 4 2 6 3 3 2" xfId="8199"/>
    <cellStyle name="Normalno 4 2 6 3 3 2 2" xfId="27551"/>
    <cellStyle name="Normalno 4 2 6 3 3 2 3" xfId="17875"/>
    <cellStyle name="Normalno 4 2 6 3 3 3" xfId="22713"/>
    <cellStyle name="Normalno 4 2 6 3 3 4" xfId="13037"/>
    <cellStyle name="Normalno 4 2 6 3 4" xfId="4570"/>
    <cellStyle name="Normalno 4 2 6 3 4 2" xfId="9408"/>
    <cellStyle name="Normalno 4 2 6 3 4 2 2" xfId="28760"/>
    <cellStyle name="Normalno 4 2 6 3 4 2 3" xfId="19084"/>
    <cellStyle name="Normalno 4 2 6 3 4 3" xfId="23922"/>
    <cellStyle name="Normalno 4 2 6 3 4 4" xfId="14246"/>
    <cellStyle name="Normalno 4 2 6 3 5" xfId="5779"/>
    <cellStyle name="Normalno 4 2 6 3 5 2" xfId="25131"/>
    <cellStyle name="Normalno 4 2 6 3 5 3" xfId="15455"/>
    <cellStyle name="Normalno 4 2 6 3 6" xfId="20293"/>
    <cellStyle name="Normalno 4 2 6 3 7" xfId="10617"/>
    <cellStyle name="Normalno 4 2 6 4" xfId="1547"/>
    <cellStyle name="Normalno 4 2 6 4 2" xfId="6385"/>
    <cellStyle name="Normalno 4 2 6 4 2 2" xfId="25737"/>
    <cellStyle name="Normalno 4 2 6 4 2 3" xfId="16061"/>
    <cellStyle name="Normalno 4 2 6 4 3" xfId="20899"/>
    <cellStyle name="Normalno 4 2 6 4 4" xfId="11223"/>
    <cellStyle name="Normalno 4 2 6 5" xfId="2757"/>
    <cellStyle name="Normalno 4 2 6 5 2" xfId="7595"/>
    <cellStyle name="Normalno 4 2 6 5 2 2" xfId="26947"/>
    <cellStyle name="Normalno 4 2 6 5 2 3" xfId="17271"/>
    <cellStyle name="Normalno 4 2 6 5 3" xfId="22109"/>
    <cellStyle name="Normalno 4 2 6 5 4" xfId="12433"/>
    <cellStyle name="Normalno 4 2 6 6" xfId="3966"/>
    <cellStyle name="Normalno 4 2 6 6 2" xfId="8804"/>
    <cellStyle name="Normalno 4 2 6 6 2 2" xfId="28156"/>
    <cellStyle name="Normalno 4 2 6 6 2 3" xfId="18480"/>
    <cellStyle name="Normalno 4 2 6 6 3" xfId="23318"/>
    <cellStyle name="Normalno 4 2 6 6 4" xfId="13642"/>
    <cellStyle name="Normalno 4 2 6 7" xfId="5175"/>
    <cellStyle name="Normalno 4 2 6 7 2" xfId="24527"/>
    <cellStyle name="Normalno 4 2 6 7 3" xfId="14851"/>
    <cellStyle name="Normalno 4 2 6 8" xfId="19689"/>
    <cellStyle name="Normalno 4 2 6 9" xfId="10013"/>
    <cellStyle name="Normalno 4 2 7" xfId="387"/>
    <cellStyle name="Normalno 4 2 7 2" xfId="991"/>
    <cellStyle name="Normalno 4 2 7 2 2" xfId="2201"/>
    <cellStyle name="Normalno 4 2 7 2 2 2" xfId="7039"/>
    <cellStyle name="Normalno 4 2 7 2 2 2 2" xfId="26391"/>
    <cellStyle name="Normalno 4 2 7 2 2 2 3" xfId="16715"/>
    <cellStyle name="Normalno 4 2 7 2 2 3" xfId="21553"/>
    <cellStyle name="Normalno 4 2 7 2 2 4" xfId="11877"/>
    <cellStyle name="Normalno 4 2 7 2 3" xfId="3411"/>
    <cellStyle name="Normalno 4 2 7 2 3 2" xfId="8249"/>
    <cellStyle name="Normalno 4 2 7 2 3 2 2" xfId="27601"/>
    <cellStyle name="Normalno 4 2 7 2 3 2 3" xfId="17925"/>
    <cellStyle name="Normalno 4 2 7 2 3 3" xfId="22763"/>
    <cellStyle name="Normalno 4 2 7 2 3 4" xfId="13087"/>
    <cellStyle name="Normalno 4 2 7 2 4" xfId="4620"/>
    <cellStyle name="Normalno 4 2 7 2 4 2" xfId="9458"/>
    <cellStyle name="Normalno 4 2 7 2 4 2 2" xfId="28810"/>
    <cellStyle name="Normalno 4 2 7 2 4 2 3" xfId="19134"/>
    <cellStyle name="Normalno 4 2 7 2 4 3" xfId="23972"/>
    <cellStyle name="Normalno 4 2 7 2 4 4" xfId="14296"/>
    <cellStyle name="Normalno 4 2 7 2 5" xfId="5829"/>
    <cellStyle name="Normalno 4 2 7 2 5 2" xfId="25181"/>
    <cellStyle name="Normalno 4 2 7 2 5 3" xfId="15505"/>
    <cellStyle name="Normalno 4 2 7 2 6" xfId="20343"/>
    <cellStyle name="Normalno 4 2 7 2 7" xfId="10667"/>
    <cellStyle name="Normalno 4 2 7 3" xfId="1597"/>
    <cellStyle name="Normalno 4 2 7 3 2" xfId="6435"/>
    <cellStyle name="Normalno 4 2 7 3 2 2" xfId="25787"/>
    <cellStyle name="Normalno 4 2 7 3 2 3" xfId="16111"/>
    <cellStyle name="Normalno 4 2 7 3 3" xfId="20949"/>
    <cellStyle name="Normalno 4 2 7 3 4" xfId="11273"/>
    <cellStyle name="Normalno 4 2 7 4" xfId="2807"/>
    <cellStyle name="Normalno 4 2 7 4 2" xfId="7645"/>
    <cellStyle name="Normalno 4 2 7 4 2 2" xfId="26997"/>
    <cellStyle name="Normalno 4 2 7 4 2 3" xfId="17321"/>
    <cellStyle name="Normalno 4 2 7 4 3" xfId="22159"/>
    <cellStyle name="Normalno 4 2 7 4 4" xfId="12483"/>
    <cellStyle name="Normalno 4 2 7 5" xfId="4016"/>
    <cellStyle name="Normalno 4 2 7 5 2" xfId="8854"/>
    <cellStyle name="Normalno 4 2 7 5 2 2" xfId="28206"/>
    <cellStyle name="Normalno 4 2 7 5 2 3" xfId="18530"/>
    <cellStyle name="Normalno 4 2 7 5 3" xfId="23368"/>
    <cellStyle name="Normalno 4 2 7 5 4" xfId="13692"/>
    <cellStyle name="Normalno 4 2 7 6" xfId="5225"/>
    <cellStyle name="Normalno 4 2 7 6 2" xfId="24577"/>
    <cellStyle name="Normalno 4 2 7 6 3" xfId="14901"/>
    <cellStyle name="Normalno 4 2 7 7" xfId="19739"/>
    <cellStyle name="Normalno 4 2 7 8" xfId="10063"/>
    <cellStyle name="Normalno 4 2 8" xfId="689"/>
    <cellStyle name="Normalno 4 2 8 2" xfId="1899"/>
    <cellStyle name="Normalno 4 2 8 2 2" xfId="6737"/>
    <cellStyle name="Normalno 4 2 8 2 2 2" xfId="26089"/>
    <cellStyle name="Normalno 4 2 8 2 2 3" xfId="16413"/>
    <cellStyle name="Normalno 4 2 8 2 3" xfId="21251"/>
    <cellStyle name="Normalno 4 2 8 2 4" xfId="11575"/>
    <cellStyle name="Normalno 4 2 8 3" xfId="3109"/>
    <cellStyle name="Normalno 4 2 8 3 2" xfId="7947"/>
    <cellStyle name="Normalno 4 2 8 3 2 2" xfId="27299"/>
    <cellStyle name="Normalno 4 2 8 3 2 3" xfId="17623"/>
    <cellStyle name="Normalno 4 2 8 3 3" xfId="22461"/>
    <cellStyle name="Normalno 4 2 8 3 4" xfId="12785"/>
    <cellStyle name="Normalno 4 2 8 4" xfId="4318"/>
    <cellStyle name="Normalno 4 2 8 4 2" xfId="9156"/>
    <cellStyle name="Normalno 4 2 8 4 2 2" xfId="28508"/>
    <cellStyle name="Normalno 4 2 8 4 2 3" xfId="18832"/>
    <cellStyle name="Normalno 4 2 8 4 3" xfId="23670"/>
    <cellStyle name="Normalno 4 2 8 4 4" xfId="13994"/>
    <cellStyle name="Normalno 4 2 8 5" xfId="5527"/>
    <cellStyle name="Normalno 4 2 8 5 2" xfId="24879"/>
    <cellStyle name="Normalno 4 2 8 5 3" xfId="15203"/>
    <cellStyle name="Normalno 4 2 8 6" xfId="20041"/>
    <cellStyle name="Normalno 4 2 8 7" xfId="10365"/>
    <cellStyle name="Normalno 4 2 9" xfId="1295"/>
    <cellStyle name="Normalno 4 2 9 2" xfId="6133"/>
    <cellStyle name="Normalno 4 2 9 2 2" xfId="25485"/>
    <cellStyle name="Normalno 4 2 9 2 3" xfId="15809"/>
    <cellStyle name="Normalno 4 2 9 3" xfId="20647"/>
    <cellStyle name="Normalno 4 2 9 4" xfId="10971"/>
    <cellStyle name="Normalno 4 3" xfId="105"/>
    <cellStyle name="Normalno 4 3 10" xfId="9809"/>
    <cellStyle name="Normalno 4 3 2" xfId="215"/>
    <cellStyle name="Normalno 4 3 2 2" xfId="535"/>
    <cellStyle name="Normalno 4 3 2 2 2" xfId="1139"/>
    <cellStyle name="Normalno 4 3 2 2 2 2" xfId="2349"/>
    <cellStyle name="Normalno 4 3 2 2 2 2 2" xfId="7187"/>
    <cellStyle name="Normalno 4 3 2 2 2 2 2 2" xfId="26539"/>
    <cellStyle name="Normalno 4 3 2 2 2 2 2 3" xfId="16863"/>
    <cellStyle name="Normalno 4 3 2 2 2 2 3" xfId="21701"/>
    <cellStyle name="Normalno 4 3 2 2 2 2 4" xfId="12025"/>
    <cellStyle name="Normalno 4 3 2 2 2 3" xfId="3559"/>
    <cellStyle name="Normalno 4 3 2 2 2 3 2" xfId="8397"/>
    <cellStyle name="Normalno 4 3 2 2 2 3 2 2" xfId="27749"/>
    <cellStyle name="Normalno 4 3 2 2 2 3 2 3" xfId="18073"/>
    <cellStyle name="Normalno 4 3 2 2 2 3 3" xfId="22911"/>
    <cellStyle name="Normalno 4 3 2 2 2 3 4" xfId="13235"/>
    <cellStyle name="Normalno 4 3 2 2 2 4" xfId="4768"/>
    <cellStyle name="Normalno 4 3 2 2 2 4 2" xfId="9606"/>
    <cellStyle name="Normalno 4 3 2 2 2 4 2 2" xfId="28958"/>
    <cellStyle name="Normalno 4 3 2 2 2 4 2 3" xfId="19282"/>
    <cellStyle name="Normalno 4 3 2 2 2 4 3" xfId="24120"/>
    <cellStyle name="Normalno 4 3 2 2 2 4 4" xfId="14444"/>
    <cellStyle name="Normalno 4 3 2 2 2 5" xfId="5977"/>
    <cellStyle name="Normalno 4 3 2 2 2 5 2" xfId="25329"/>
    <cellStyle name="Normalno 4 3 2 2 2 5 3" xfId="15653"/>
    <cellStyle name="Normalno 4 3 2 2 2 6" xfId="20491"/>
    <cellStyle name="Normalno 4 3 2 2 2 7" xfId="10815"/>
    <cellStyle name="Normalno 4 3 2 2 3" xfId="1745"/>
    <cellStyle name="Normalno 4 3 2 2 3 2" xfId="6583"/>
    <cellStyle name="Normalno 4 3 2 2 3 2 2" xfId="25935"/>
    <cellStyle name="Normalno 4 3 2 2 3 2 3" xfId="16259"/>
    <cellStyle name="Normalno 4 3 2 2 3 3" xfId="21097"/>
    <cellStyle name="Normalno 4 3 2 2 3 4" xfId="11421"/>
    <cellStyle name="Normalno 4 3 2 2 4" xfId="2955"/>
    <cellStyle name="Normalno 4 3 2 2 4 2" xfId="7793"/>
    <cellStyle name="Normalno 4 3 2 2 4 2 2" xfId="27145"/>
    <cellStyle name="Normalno 4 3 2 2 4 2 3" xfId="17469"/>
    <cellStyle name="Normalno 4 3 2 2 4 3" xfId="22307"/>
    <cellStyle name="Normalno 4 3 2 2 4 4" xfId="12631"/>
    <cellStyle name="Normalno 4 3 2 2 5" xfId="4164"/>
    <cellStyle name="Normalno 4 3 2 2 5 2" xfId="9002"/>
    <cellStyle name="Normalno 4 3 2 2 5 2 2" xfId="28354"/>
    <cellStyle name="Normalno 4 3 2 2 5 2 3" xfId="18678"/>
    <cellStyle name="Normalno 4 3 2 2 5 3" xfId="23516"/>
    <cellStyle name="Normalno 4 3 2 2 5 4" xfId="13840"/>
    <cellStyle name="Normalno 4 3 2 2 6" xfId="5373"/>
    <cellStyle name="Normalno 4 3 2 2 6 2" xfId="24725"/>
    <cellStyle name="Normalno 4 3 2 2 6 3" xfId="15049"/>
    <cellStyle name="Normalno 4 3 2 2 7" xfId="19887"/>
    <cellStyle name="Normalno 4 3 2 2 8" xfId="10211"/>
    <cellStyle name="Normalno 4 3 2 3" xfId="837"/>
    <cellStyle name="Normalno 4 3 2 3 2" xfId="2047"/>
    <cellStyle name="Normalno 4 3 2 3 2 2" xfId="6885"/>
    <cellStyle name="Normalno 4 3 2 3 2 2 2" xfId="26237"/>
    <cellStyle name="Normalno 4 3 2 3 2 2 3" xfId="16561"/>
    <cellStyle name="Normalno 4 3 2 3 2 3" xfId="21399"/>
    <cellStyle name="Normalno 4 3 2 3 2 4" xfId="11723"/>
    <cellStyle name="Normalno 4 3 2 3 3" xfId="3257"/>
    <cellStyle name="Normalno 4 3 2 3 3 2" xfId="8095"/>
    <cellStyle name="Normalno 4 3 2 3 3 2 2" xfId="27447"/>
    <cellStyle name="Normalno 4 3 2 3 3 2 3" xfId="17771"/>
    <cellStyle name="Normalno 4 3 2 3 3 3" xfId="22609"/>
    <cellStyle name="Normalno 4 3 2 3 3 4" xfId="12933"/>
    <cellStyle name="Normalno 4 3 2 3 4" xfId="4466"/>
    <cellStyle name="Normalno 4 3 2 3 4 2" xfId="9304"/>
    <cellStyle name="Normalno 4 3 2 3 4 2 2" xfId="28656"/>
    <cellStyle name="Normalno 4 3 2 3 4 2 3" xfId="18980"/>
    <cellStyle name="Normalno 4 3 2 3 4 3" xfId="23818"/>
    <cellStyle name="Normalno 4 3 2 3 4 4" xfId="14142"/>
    <cellStyle name="Normalno 4 3 2 3 5" xfId="5675"/>
    <cellStyle name="Normalno 4 3 2 3 5 2" xfId="25027"/>
    <cellStyle name="Normalno 4 3 2 3 5 3" xfId="15351"/>
    <cellStyle name="Normalno 4 3 2 3 6" xfId="20189"/>
    <cellStyle name="Normalno 4 3 2 3 7" xfId="10513"/>
    <cellStyle name="Normalno 4 3 2 4" xfId="1443"/>
    <cellStyle name="Normalno 4 3 2 4 2" xfId="6281"/>
    <cellStyle name="Normalno 4 3 2 4 2 2" xfId="25633"/>
    <cellStyle name="Normalno 4 3 2 4 2 3" xfId="15957"/>
    <cellStyle name="Normalno 4 3 2 4 3" xfId="20795"/>
    <cellStyle name="Normalno 4 3 2 4 4" xfId="11119"/>
    <cellStyle name="Normalno 4 3 2 5" xfId="2653"/>
    <cellStyle name="Normalno 4 3 2 5 2" xfId="7491"/>
    <cellStyle name="Normalno 4 3 2 5 2 2" xfId="26843"/>
    <cellStyle name="Normalno 4 3 2 5 2 3" xfId="17167"/>
    <cellStyle name="Normalno 4 3 2 5 3" xfId="22005"/>
    <cellStyle name="Normalno 4 3 2 5 4" xfId="12329"/>
    <cellStyle name="Normalno 4 3 2 6" xfId="3863"/>
    <cellStyle name="Normalno 4 3 2 6 2" xfId="8701"/>
    <cellStyle name="Normalno 4 3 2 6 2 2" xfId="28053"/>
    <cellStyle name="Normalno 4 3 2 6 2 3" xfId="18377"/>
    <cellStyle name="Normalno 4 3 2 6 3" xfId="23215"/>
    <cellStyle name="Normalno 4 3 2 6 4" xfId="13539"/>
    <cellStyle name="Normalno 4 3 2 7" xfId="5071"/>
    <cellStyle name="Normalno 4 3 2 7 2" xfId="24423"/>
    <cellStyle name="Normalno 4 3 2 7 3" xfId="14747"/>
    <cellStyle name="Normalno 4 3 2 8" xfId="19585"/>
    <cellStyle name="Normalno 4 3 2 9" xfId="9909"/>
    <cellStyle name="Normalno 4 3 3" xfId="435"/>
    <cellStyle name="Normalno 4 3 3 2" xfId="1039"/>
    <cellStyle name="Normalno 4 3 3 2 2" xfId="2249"/>
    <cellStyle name="Normalno 4 3 3 2 2 2" xfId="7087"/>
    <cellStyle name="Normalno 4 3 3 2 2 2 2" xfId="26439"/>
    <cellStyle name="Normalno 4 3 3 2 2 2 3" xfId="16763"/>
    <cellStyle name="Normalno 4 3 3 2 2 3" xfId="21601"/>
    <cellStyle name="Normalno 4 3 3 2 2 4" xfId="11925"/>
    <cellStyle name="Normalno 4 3 3 2 3" xfId="3459"/>
    <cellStyle name="Normalno 4 3 3 2 3 2" xfId="8297"/>
    <cellStyle name="Normalno 4 3 3 2 3 2 2" xfId="27649"/>
    <cellStyle name="Normalno 4 3 3 2 3 2 3" xfId="17973"/>
    <cellStyle name="Normalno 4 3 3 2 3 3" xfId="22811"/>
    <cellStyle name="Normalno 4 3 3 2 3 4" xfId="13135"/>
    <cellStyle name="Normalno 4 3 3 2 4" xfId="4668"/>
    <cellStyle name="Normalno 4 3 3 2 4 2" xfId="9506"/>
    <cellStyle name="Normalno 4 3 3 2 4 2 2" xfId="28858"/>
    <cellStyle name="Normalno 4 3 3 2 4 2 3" xfId="19182"/>
    <cellStyle name="Normalno 4 3 3 2 4 3" xfId="24020"/>
    <cellStyle name="Normalno 4 3 3 2 4 4" xfId="14344"/>
    <cellStyle name="Normalno 4 3 3 2 5" xfId="5877"/>
    <cellStyle name="Normalno 4 3 3 2 5 2" xfId="25229"/>
    <cellStyle name="Normalno 4 3 3 2 5 3" xfId="15553"/>
    <cellStyle name="Normalno 4 3 3 2 6" xfId="20391"/>
    <cellStyle name="Normalno 4 3 3 2 7" xfId="10715"/>
    <cellStyle name="Normalno 4 3 3 3" xfId="1645"/>
    <cellStyle name="Normalno 4 3 3 3 2" xfId="6483"/>
    <cellStyle name="Normalno 4 3 3 3 2 2" xfId="25835"/>
    <cellStyle name="Normalno 4 3 3 3 2 3" xfId="16159"/>
    <cellStyle name="Normalno 4 3 3 3 3" xfId="20997"/>
    <cellStyle name="Normalno 4 3 3 3 4" xfId="11321"/>
    <cellStyle name="Normalno 4 3 3 4" xfId="2855"/>
    <cellStyle name="Normalno 4 3 3 4 2" xfId="7693"/>
    <cellStyle name="Normalno 4 3 3 4 2 2" xfId="27045"/>
    <cellStyle name="Normalno 4 3 3 4 2 3" xfId="17369"/>
    <cellStyle name="Normalno 4 3 3 4 3" xfId="22207"/>
    <cellStyle name="Normalno 4 3 3 4 4" xfId="12531"/>
    <cellStyle name="Normalno 4 3 3 5" xfId="4064"/>
    <cellStyle name="Normalno 4 3 3 5 2" xfId="8902"/>
    <cellStyle name="Normalno 4 3 3 5 2 2" xfId="28254"/>
    <cellStyle name="Normalno 4 3 3 5 2 3" xfId="18578"/>
    <cellStyle name="Normalno 4 3 3 5 3" xfId="23416"/>
    <cellStyle name="Normalno 4 3 3 5 4" xfId="13740"/>
    <cellStyle name="Normalno 4 3 3 6" xfId="5273"/>
    <cellStyle name="Normalno 4 3 3 6 2" xfId="24625"/>
    <cellStyle name="Normalno 4 3 3 6 3" xfId="14949"/>
    <cellStyle name="Normalno 4 3 3 7" xfId="19787"/>
    <cellStyle name="Normalno 4 3 3 8" xfId="10111"/>
    <cellStyle name="Normalno 4 3 4" xfId="737"/>
    <cellStyle name="Normalno 4 3 4 2" xfId="1947"/>
    <cellStyle name="Normalno 4 3 4 2 2" xfId="6785"/>
    <cellStyle name="Normalno 4 3 4 2 2 2" xfId="26137"/>
    <cellStyle name="Normalno 4 3 4 2 2 3" xfId="16461"/>
    <cellStyle name="Normalno 4 3 4 2 3" xfId="21299"/>
    <cellStyle name="Normalno 4 3 4 2 4" xfId="11623"/>
    <cellStyle name="Normalno 4 3 4 3" xfId="3157"/>
    <cellStyle name="Normalno 4 3 4 3 2" xfId="7995"/>
    <cellStyle name="Normalno 4 3 4 3 2 2" xfId="27347"/>
    <cellStyle name="Normalno 4 3 4 3 2 3" xfId="17671"/>
    <cellStyle name="Normalno 4 3 4 3 3" xfId="22509"/>
    <cellStyle name="Normalno 4 3 4 3 4" xfId="12833"/>
    <cellStyle name="Normalno 4 3 4 4" xfId="4366"/>
    <cellStyle name="Normalno 4 3 4 4 2" xfId="9204"/>
    <cellStyle name="Normalno 4 3 4 4 2 2" xfId="28556"/>
    <cellStyle name="Normalno 4 3 4 4 2 3" xfId="18880"/>
    <cellStyle name="Normalno 4 3 4 4 3" xfId="23718"/>
    <cellStyle name="Normalno 4 3 4 4 4" xfId="14042"/>
    <cellStyle name="Normalno 4 3 4 5" xfId="5575"/>
    <cellStyle name="Normalno 4 3 4 5 2" xfId="24927"/>
    <cellStyle name="Normalno 4 3 4 5 3" xfId="15251"/>
    <cellStyle name="Normalno 4 3 4 6" xfId="20089"/>
    <cellStyle name="Normalno 4 3 4 7" xfId="10413"/>
    <cellStyle name="Normalno 4 3 5" xfId="1343"/>
    <cellStyle name="Normalno 4 3 5 2" xfId="6181"/>
    <cellStyle name="Normalno 4 3 5 2 2" xfId="25533"/>
    <cellStyle name="Normalno 4 3 5 2 3" xfId="15857"/>
    <cellStyle name="Normalno 4 3 5 3" xfId="20695"/>
    <cellStyle name="Normalno 4 3 5 4" xfId="11019"/>
    <cellStyle name="Normalno 4 3 6" xfId="2553"/>
    <cellStyle name="Normalno 4 3 6 2" xfId="7391"/>
    <cellStyle name="Normalno 4 3 6 2 2" xfId="26743"/>
    <cellStyle name="Normalno 4 3 6 2 3" xfId="17067"/>
    <cellStyle name="Normalno 4 3 6 3" xfId="21905"/>
    <cellStyle name="Normalno 4 3 6 4" xfId="12229"/>
    <cellStyle name="Normalno 4 3 7" xfId="3763"/>
    <cellStyle name="Normalno 4 3 7 2" xfId="8601"/>
    <cellStyle name="Normalno 4 3 7 2 2" xfId="27953"/>
    <cellStyle name="Normalno 4 3 7 2 3" xfId="18277"/>
    <cellStyle name="Normalno 4 3 7 3" xfId="23115"/>
    <cellStyle name="Normalno 4 3 7 4" xfId="13439"/>
    <cellStyle name="Normalno 4 3 8" xfId="4971"/>
    <cellStyle name="Normalno 4 3 8 2" xfId="24323"/>
    <cellStyle name="Normalno 4 3 8 3" xfId="14647"/>
    <cellStyle name="Normalno 4 3 9" xfId="19485"/>
    <cellStyle name="Normalno 4 4" xfId="165"/>
    <cellStyle name="Normalno 4 4 2" xfId="485"/>
    <cellStyle name="Normalno 4 4 2 2" xfId="1089"/>
    <cellStyle name="Normalno 4 4 2 2 2" xfId="2299"/>
    <cellStyle name="Normalno 4 4 2 2 2 2" xfId="7137"/>
    <cellStyle name="Normalno 4 4 2 2 2 2 2" xfId="26489"/>
    <cellStyle name="Normalno 4 4 2 2 2 2 3" xfId="16813"/>
    <cellStyle name="Normalno 4 4 2 2 2 3" xfId="21651"/>
    <cellStyle name="Normalno 4 4 2 2 2 4" xfId="11975"/>
    <cellStyle name="Normalno 4 4 2 2 3" xfId="3509"/>
    <cellStyle name="Normalno 4 4 2 2 3 2" xfId="8347"/>
    <cellStyle name="Normalno 4 4 2 2 3 2 2" xfId="27699"/>
    <cellStyle name="Normalno 4 4 2 2 3 2 3" xfId="18023"/>
    <cellStyle name="Normalno 4 4 2 2 3 3" xfId="22861"/>
    <cellStyle name="Normalno 4 4 2 2 3 4" xfId="13185"/>
    <cellStyle name="Normalno 4 4 2 2 4" xfId="4718"/>
    <cellStyle name="Normalno 4 4 2 2 4 2" xfId="9556"/>
    <cellStyle name="Normalno 4 4 2 2 4 2 2" xfId="28908"/>
    <cellStyle name="Normalno 4 4 2 2 4 2 3" xfId="19232"/>
    <cellStyle name="Normalno 4 4 2 2 4 3" xfId="24070"/>
    <cellStyle name="Normalno 4 4 2 2 4 4" xfId="14394"/>
    <cellStyle name="Normalno 4 4 2 2 5" xfId="5927"/>
    <cellStyle name="Normalno 4 4 2 2 5 2" xfId="25279"/>
    <cellStyle name="Normalno 4 4 2 2 5 3" xfId="15603"/>
    <cellStyle name="Normalno 4 4 2 2 6" xfId="20441"/>
    <cellStyle name="Normalno 4 4 2 2 7" xfId="10765"/>
    <cellStyle name="Normalno 4 4 2 3" xfId="1695"/>
    <cellStyle name="Normalno 4 4 2 3 2" xfId="6533"/>
    <cellStyle name="Normalno 4 4 2 3 2 2" xfId="25885"/>
    <cellStyle name="Normalno 4 4 2 3 2 3" xfId="16209"/>
    <cellStyle name="Normalno 4 4 2 3 3" xfId="21047"/>
    <cellStyle name="Normalno 4 4 2 3 4" xfId="11371"/>
    <cellStyle name="Normalno 4 4 2 4" xfId="2905"/>
    <cellStyle name="Normalno 4 4 2 4 2" xfId="7743"/>
    <cellStyle name="Normalno 4 4 2 4 2 2" xfId="27095"/>
    <cellStyle name="Normalno 4 4 2 4 2 3" xfId="17419"/>
    <cellStyle name="Normalno 4 4 2 4 3" xfId="22257"/>
    <cellStyle name="Normalno 4 4 2 4 4" xfId="12581"/>
    <cellStyle name="Normalno 4 4 2 5" xfId="4114"/>
    <cellStyle name="Normalno 4 4 2 5 2" xfId="8952"/>
    <cellStyle name="Normalno 4 4 2 5 2 2" xfId="28304"/>
    <cellStyle name="Normalno 4 4 2 5 2 3" xfId="18628"/>
    <cellStyle name="Normalno 4 4 2 5 3" xfId="23466"/>
    <cellStyle name="Normalno 4 4 2 5 4" xfId="13790"/>
    <cellStyle name="Normalno 4 4 2 6" xfId="5323"/>
    <cellStyle name="Normalno 4 4 2 6 2" xfId="24675"/>
    <cellStyle name="Normalno 4 4 2 6 3" xfId="14999"/>
    <cellStyle name="Normalno 4 4 2 7" xfId="19837"/>
    <cellStyle name="Normalno 4 4 2 8" xfId="10161"/>
    <cellStyle name="Normalno 4 4 3" xfId="787"/>
    <cellStyle name="Normalno 4 4 3 2" xfId="1997"/>
    <cellStyle name="Normalno 4 4 3 2 2" xfId="6835"/>
    <cellStyle name="Normalno 4 4 3 2 2 2" xfId="26187"/>
    <cellStyle name="Normalno 4 4 3 2 2 3" xfId="16511"/>
    <cellStyle name="Normalno 4 4 3 2 3" xfId="21349"/>
    <cellStyle name="Normalno 4 4 3 2 4" xfId="11673"/>
    <cellStyle name="Normalno 4 4 3 3" xfId="3207"/>
    <cellStyle name="Normalno 4 4 3 3 2" xfId="8045"/>
    <cellStyle name="Normalno 4 4 3 3 2 2" xfId="27397"/>
    <cellStyle name="Normalno 4 4 3 3 2 3" xfId="17721"/>
    <cellStyle name="Normalno 4 4 3 3 3" xfId="22559"/>
    <cellStyle name="Normalno 4 4 3 3 4" xfId="12883"/>
    <cellStyle name="Normalno 4 4 3 4" xfId="4416"/>
    <cellStyle name="Normalno 4 4 3 4 2" xfId="9254"/>
    <cellStyle name="Normalno 4 4 3 4 2 2" xfId="28606"/>
    <cellStyle name="Normalno 4 4 3 4 2 3" xfId="18930"/>
    <cellStyle name="Normalno 4 4 3 4 3" xfId="23768"/>
    <cellStyle name="Normalno 4 4 3 4 4" xfId="14092"/>
    <cellStyle name="Normalno 4 4 3 5" xfId="5625"/>
    <cellStyle name="Normalno 4 4 3 5 2" xfId="24977"/>
    <cellStyle name="Normalno 4 4 3 5 3" xfId="15301"/>
    <cellStyle name="Normalno 4 4 3 6" xfId="20139"/>
    <cellStyle name="Normalno 4 4 3 7" xfId="10463"/>
    <cellStyle name="Normalno 4 4 4" xfId="1393"/>
    <cellStyle name="Normalno 4 4 4 2" xfId="6231"/>
    <cellStyle name="Normalno 4 4 4 2 2" xfId="25583"/>
    <cellStyle name="Normalno 4 4 4 2 3" xfId="15907"/>
    <cellStyle name="Normalno 4 4 4 3" xfId="20745"/>
    <cellStyle name="Normalno 4 4 4 4" xfId="11069"/>
    <cellStyle name="Normalno 4 4 5" xfId="2603"/>
    <cellStyle name="Normalno 4 4 5 2" xfId="7441"/>
    <cellStyle name="Normalno 4 4 5 2 2" xfId="26793"/>
    <cellStyle name="Normalno 4 4 5 2 3" xfId="17117"/>
    <cellStyle name="Normalno 4 4 5 3" xfId="21955"/>
    <cellStyle name="Normalno 4 4 5 4" xfId="12279"/>
    <cellStyle name="Normalno 4 4 6" xfId="3813"/>
    <cellStyle name="Normalno 4 4 6 2" xfId="8651"/>
    <cellStyle name="Normalno 4 4 6 2 2" xfId="28003"/>
    <cellStyle name="Normalno 4 4 6 2 3" xfId="18327"/>
    <cellStyle name="Normalno 4 4 6 3" xfId="23165"/>
    <cellStyle name="Normalno 4 4 6 4" xfId="13489"/>
    <cellStyle name="Normalno 4 4 7" xfId="5021"/>
    <cellStyle name="Normalno 4 4 7 2" xfId="24373"/>
    <cellStyle name="Normalno 4 4 7 3" xfId="14697"/>
    <cellStyle name="Normalno 4 4 8" xfId="19535"/>
    <cellStyle name="Normalno 4 4 9" xfId="9859"/>
    <cellStyle name="Normalno 4 5" xfId="281"/>
    <cellStyle name="Normalno 4 5 2" xfId="585"/>
    <cellStyle name="Normalno 4 5 2 2" xfId="1189"/>
    <cellStyle name="Normalno 4 5 2 2 2" xfId="2399"/>
    <cellStyle name="Normalno 4 5 2 2 2 2" xfId="7237"/>
    <cellStyle name="Normalno 4 5 2 2 2 2 2" xfId="26589"/>
    <cellStyle name="Normalno 4 5 2 2 2 2 3" xfId="16913"/>
    <cellStyle name="Normalno 4 5 2 2 2 3" xfId="21751"/>
    <cellStyle name="Normalno 4 5 2 2 2 4" xfId="12075"/>
    <cellStyle name="Normalno 4 5 2 2 3" xfId="3609"/>
    <cellStyle name="Normalno 4 5 2 2 3 2" xfId="8447"/>
    <cellStyle name="Normalno 4 5 2 2 3 2 2" xfId="27799"/>
    <cellStyle name="Normalno 4 5 2 2 3 2 3" xfId="18123"/>
    <cellStyle name="Normalno 4 5 2 2 3 3" xfId="22961"/>
    <cellStyle name="Normalno 4 5 2 2 3 4" xfId="13285"/>
    <cellStyle name="Normalno 4 5 2 2 4" xfId="4818"/>
    <cellStyle name="Normalno 4 5 2 2 4 2" xfId="9656"/>
    <cellStyle name="Normalno 4 5 2 2 4 2 2" xfId="29008"/>
    <cellStyle name="Normalno 4 5 2 2 4 2 3" xfId="19332"/>
    <cellStyle name="Normalno 4 5 2 2 4 3" xfId="24170"/>
    <cellStyle name="Normalno 4 5 2 2 4 4" xfId="14494"/>
    <cellStyle name="Normalno 4 5 2 2 5" xfId="6027"/>
    <cellStyle name="Normalno 4 5 2 2 5 2" xfId="25379"/>
    <cellStyle name="Normalno 4 5 2 2 5 3" xfId="15703"/>
    <cellStyle name="Normalno 4 5 2 2 6" xfId="20541"/>
    <cellStyle name="Normalno 4 5 2 2 7" xfId="10865"/>
    <cellStyle name="Normalno 4 5 2 3" xfId="1795"/>
    <cellStyle name="Normalno 4 5 2 3 2" xfId="6633"/>
    <cellStyle name="Normalno 4 5 2 3 2 2" xfId="25985"/>
    <cellStyle name="Normalno 4 5 2 3 2 3" xfId="16309"/>
    <cellStyle name="Normalno 4 5 2 3 3" xfId="21147"/>
    <cellStyle name="Normalno 4 5 2 3 4" xfId="11471"/>
    <cellStyle name="Normalno 4 5 2 4" xfId="3005"/>
    <cellStyle name="Normalno 4 5 2 4 2" xfId="7843"/>
    <cellStyle name="Normalno 4 5 2 4 2 2" xfId="27195"/>
    <cellStyle name="Normalno 4 5 2 4 2 3" xfId="17519"/>
    <cellStyle name="Normalno 4 5 2 4 3" xfId="22357"/>
    <cellStyle name="Normalno 4 5 2 4 4" xfId="12681"/>
    <cellStyle name="Normalno 4 5 2 5" xfId="4214"/>
    <cellStyle name="Normalno 4 5 2 5 2" xfId="9052"/>
    <cellStyle name="Normalno 4 5 2 5 2 2" xfId="28404"/>
    <cellStyle name="Normalno 4 5 2 5 2 3" xfId="18728"/>
    <cellStyle name="Normalno 4 5 2 5 3" xfId="23566"/>
    <cellStyle name="Normalno 4 5 2 5 4" xfId="13890"/>
    <cellStyle name="Normalno 4 5 2 6" xfId="5423"/>
    <cellStyle name="Normalno 4 5 2 6 2" xfId="24775"/>
    <cellStyle name="Normalno 4 5 2 6 3" xfId="15099"/>
    <cellStyle name="Normalno 4 5 2 7" xfId="19937"/>
    <cellStyle name="Normalno 4 5 2 8" xfId="10261"/>
    <cellStyle name="Normalno 4 5 3" xfId="887"/>
    <cellStyle name="Normalno 4 5 3 2" xfId="2097"/>
    <cellStyle name="Normalno 4 5 3 2 2" xfId="6935"/>
    <cellStyle name="Normalno 4 5 3 2 2 2" xfId="26287"/>
    <cellStyle name="Normalno 4 5 3 2 2 3" xfId="16611"/>
    <cellStyle name="Normalno 4 5 3 2 3" xfId="21449"/>
    <cellStyle name="Normalno 4 5 3 2 4" xfId="11773"/>
    <cellStyle name="Normalno 4 5 3 3" xfId="3307"/>
    <cellStyle name="Normalno 4 5 3 3 2" xfId="8145"/>
    <cellStyle name="Normalno 4 5 3 3 2 2" xfId="27497"/>
    <cellStyle name="Normalno 4 5 3 3 2 3" xfId="17821"/>
    <cellStyle name="Normalno 4 5 3 3 3" xfId="22659"/>
    <cellStyle name="Normalno 4 5 3 3 4" xfId="12983"/>
    <cellStyle name="Normalno 4 5 3 4" xfId="4516"/>
    <cellStyle name="Normalno 4 5 3 4 2" xfId="9354"/>
    <cellStyle name="Normalno 4 5 3 4 2 2" xfId="28706"/>
    <cellStyle name="Normalno 4 5 3 4 2 3" xfId="19030"/>
    <cellStyle name="Normalno 4 5 3 4 3" xfId="23868"/>
    <cellStyle name="Normalno 4 5 3 4 4" xfId="14192"/>
    <cellStyle name="Normalno 4 5 3 5" xfId="5725"/>
    <cellStyle name="Normalno 4 5 3 5 2" xfId="25077"/>
    <cellStyle name="Normalno 4 5 3 5 3" xfId="15401"/>
    <cellStyle name="Normalno 4 5 3 6" xfId="20239"/>
    <cellStyle name="Normalno 4 5 3 7" xfId="10563"/>
    <cellStyle name="Normalno 4 5 4" xfId="1493"/>
    <cellStyle name="Normalno 4 5 4 2" xfId="6331"/>
    <cellStyle name="Normalno 4 5 4 2 2" xfId="25683"/>
    <cellStyle name="Normalno 4 5 4 2 3" xfId="16007"/>
    <cellStyle name="Normalno 4 5 4 3" xfId="20845"/>
    <cellStyle name="Normalno 4 5 4 4" xfId="11169"/>
    <cellStyle name="Normalno 4 5 5" xfId="2703"/>
    <cellStyle name="Normalno 4 5 5 2" xfId="7541"/>
    <cellStyle name="Normalno 4 5 5 2 2" xfId="26893"/>
    <cellStyle name="Normalno 4 5 5 2 3" xfId="17217"/>
    <cellStyle name="Normalno 4 5 5 3" xfId="22055"/>
    <cellStyle name="Normalno 4 5 5 4" xfId="12379"/>
    <cellStyle name="Normalno 4 5 6" xfId="3913"/>
    <cellStyle name="Normalno 4 5 6 2" xfId="8751"/>
    <cellStyle name="Normalno 4 5 6 2 2" xfId="28103"/>
    <cellStyle name="Normalno 4 5 6 2 3" xfId="18427"/>
    <cellStyle name="Normalno 4 5 6 3" xfId="23265"/>
    <cellStyle name="Normalno 4 5 6 4" xfId="13589"/>
    <cellStyle name="Normalno 4 5 7" xfId="5121"/>
    <cellStyle name="Normalno 4 5 7 2" xfId="24473"/>
    <cellStyle name="Normalno 4 5 7 3" xfId="14797"/>
    <cellStyle name="Normalno 4 5 8" xfId="19635"/>
    <cellStyle name="Normalno 4 5 9" xfId="9959"/>
    <cellStyle name="Normalno 4 6" xfId="334"/>
    <cellStyle name="Normalno 4 6 2" xfId="637"/>
    <cellStyle name="Normalno 4 6 2 2" xfId="1241"/>
    <cellStyle name="Normalno 4 6 2 2 2" xfId="2451"/>
    <cellStyle name="Normalno 4 6 2 2 2 2" xfId="7289"/>
    <cellStyle name="Normalno 4 6 2 2 2 2 2" xfId="26641"/>
    <cellStyle name="Normalno 4 6 2 2 2 2 3" xfId="16965"/>
    <cellStyle name="Normalno 4 6 2 2 2 3" xfId="21803"/>
    <cellStyle name="Normalno 4 6 2 2 2 4" xfId="12127"/>
    <cellStyle name="Normalno 4 6 2 2 3" xfId="3661"/>
    <cellStyle name="Normalno 4 6 2 2 3 2" xfId="8499"/>
    <cellStyle name="Normalno 4 6 2 2 3 2 2" xfId="27851"/>
    <cellStyle name="Normalno 4 6 2 2 3 2 3" xfId="18175"/>
    <cellStyle name="Normalno 4 6 2 2 3 3" xfId="23013"/>
    <cellStyle name="Normalno 4 6 2 2 3 4" xfId="13337"/>
    <cellStyle name="Normalno 4 6 2 2 4" xfId="4870"/>
    <cellStyle name="Normalno 4 6 2 2 4 2" xfId="9708"/>
    <cellStyle name="Normalno 4 6 2 2 4 2 2" xfId="29060"/>
    <cellStyle name="Normalno 4 6 2 2 4 2 3" xfId="19384"/>
    <cellStyle name="Normalno 4 6 2 2 4 3" xfId="24222"/>
    <cellStyle name="Normalno 4 6 2 2 4 4" xfId="14546"/>
    <cellStyle name="Normalno 4 6 2 2 5" xfId="6079"/>
    <cellStyle name="Normalno 4 6 2 2 5 2" xfId="25431"/>
    <cellStyle name="Normalno 4 6 2 2 5 3" xfId="15755"/>
    <cellStyle name="Normalno 4 6 2 2 6" xfId="20593"/>
    <cellStyle name="Normalno 4 6 2 2 7" xfId="10917"/>
    <cellStyle name="Normalno 4 6 2 3" xfId="1847"/>
    <cellStyle name="Normalno 4 6 2 3 2" xfId="6685"/>
    <cellStyle name="Normalno 4 6 2 3 2 2" xfId="26037"/>
    <cellStyle name="Normalno 4 6 2 3 2 3" xfId="16361"/>
    <cellStyle name="Normalno 4 6 2 3 3" xfId="21199"/>
    <cellStyle name="Normalno 4 6 2 3 4" xfId="11523"/>
    <cellStyle name="Normalno 4 6 2 4" xfId="3057"/>
    <cellStyle name="Normalno 4 6 2 4 2" xfId="7895"/>
    <cellStyle name="Normalno 4 6 2 4 2 2" xfId="27247"/>
    <cellStyle name="Normalno 4 6 2 4 2 3" xfId="17571"/>
    <cellStyle name="Normalno 4 6 2 4 3" xfId="22409"/>
    <cellStyle name="Normalno 4 6 2 4 4" xfId="12733"/>
    <cellStyle name="Normalno 4 6 2 5" xfId="4266"/>
    <cellStyle name="Normalno 4 6 2 5 2" xfId="9104"/>
    <cellStyle name="Normalno 4 6 2 5 2 2" xfId="28456"/>
    <cellStyle name="Normalno 4 6 2 5 2 3" xfId="18780"/>
    <cellStyle name="Normalno 4 6 2 5 3" xfId="23618"/>
    <cellStyle name="Normalno 4 6 2 5 4" xfId="13942"/>
    <cellStyle name="Normalno 4 6 2 6" xfId="5475"/>
    <cellStyle name="Normalno 4 6 2 6 2" xfId="24827"/>
    <cellStyle name="Normalno 4 6 2 6 3" xfId="15151"/>
    <cellStyle name="Normalno 4 6 2 7" xfId="19989"/>
    <cellStyle name="Normalno 4 6 2 8" xfId="10313"/>
    <cellStyle name="Normalno 4 6 3" xfId="939"/>
    <cellStyle name="Normalno 4 6 3 2" xfId="2149"/>
    <cellStyle name="Normalno 4 6 3 2 2" xfId="6987"/>
    <cellStyle name="Normalno 4 6 3 2 2 2" xfId="26339"/>
    <cellStyle name="Normalno 4 6 3 2 2 3" xfId="16663"/>
    <cellStyle name="Normalno 4 6 3 2 3" xfId="21501"/>
    <cellStyle name="Normalno 4 6 3 2 4" xfId="11825"/>
    <cellStyle name="Normalno 4 6 3 3" xfId="3359"/>
    <cellStyle name="Normalno 4 6 3 3 2" xfId="8197"/>
    <cellStyle name="Normalno 4 6 3 3 2 2" xfId="27549"/>
    <cellStyle name="Normalno 4 6 3 3 2 3" xfId="17873"/>
    <cellStyle name="Normalno 4 6 3 3 3" xfId="22711"/>
    <cellStyle name="Normalno 4 6 3 3 4" xfId="13035"/>
    <cellStyle name="Normalno 4 6 3 4" xfId="4568"/>
    <cellStyle name="Normalno 4 6 3 4 2" xfId="9406"/>
    <cellStyle name="Normalno 4 6 3 4 2 2" xfId="28758"/>
    <cellStyle name="Normalno 4 6 3 4 2 3" xfId="19082"/>
    <cellStyle name="Normalno 4 6 3 4 3" xfId="23920"/>
    <cellStyle name="Normalno 4 6 3 4 4" xfId="14244"/>
    <cellStyle name="Normalno 4 6 3 5" xfId="5777"/>
    <cellStyle name="Normalno 4 6 3 5 2" xfId="25129"/>
    <cellStyle name="Normalno 4 6 3 5 3" xfId="15453"/>
    <cellStyle name="Normalno 4 6 3 6" xfId="20291"/>
    <cellStyle name="Normalno 4 6 3 7" xfId="10615"/>
    <cellStyle name="Normalno 4 6 4" xfId="1545"/>
    <cellStyle name="Normalno 4 6 4 2" xfId="6383"/>
    <cellStyle name="Normalno 4 6 4 2 2" xfId="25735"/>
    <cellStyle name="Normalno 4 6 4 2 3" xfId="16059"/>
    <cellStyle name="Normalno 4 6 4 3" xfId="20897"/>
    <cellStyle name="Normalno 4 6 4 4" xfId="11221"/>
    <cellStyle name="Normalno 4 6 5" xfId="2755"/>
    <cellStyle name="Normalno 4 6 5 2" xfId="7593"/>
    <cellStyle name="Normalno 4 6 5 2 2" xfId="26945"/>
    <cellStyle name="Normalno 4 6 5 2 3" xfId="17269"/>
    <cellStyle name="Normalno 4 6 5 3" xfId="22107"/>
    <cellStyle name="Normalno 4 6 5 4" xfId="12431"/>
    <cellStyle name="Normalno 4 6 6" xfId="3964"/>
    <cellStyle name="Normalno 4 6 6 2" xfId="8802"/>
    <cellStyle name="Normalno 4 6 6 2 2" xfId="28154"/>
    <cellStyle name="Normalno 4 6 6 2 3" xfId="18478"/>
    <cellStyle name="Normalno 4 6 6 3" xfId="23316"/>
    <cellStyle name="Normalno 4 6 6 4" xfId="13640"/>
    <cellStyle name="Normalno 4 6 7" xfId="5173"/>
    <cellStyle name="Normalno 4 6 7 2" xfId="24525"/>
    <cellStyle name="Normalno 4 6 7 3" xfId="14849"/>
    <cellStyle name="Normalno 4 6 8" xfId="19687"/>
    <cellStyle name="Normalno 4 6 9" xfId="10011"/>
    <cellStyle name="Normalno 4 7" xfId="385"/>
    <cellStyle name="Normalno 4 7 2" xfId="989"/>
    <cellStyle name="Normalno 4 7 2 2" xfId="2199"/>
    <cellStyle name="Normalno 4 7 2 2 2" xfId="7037"/>
    <cellStyle name="Normalno 4 7 2 2 2 2" xfId="26389"/>
    <cellStyle name="Normalno 4 7 2 2 2 3" xfId="16713"/>
    <cellStyle name="Normalno 4 7 2 2 3" xfId="21551"/>
    <cellStyle name="Normalno 4 7 2 2 4" xfId="11875"/>
    <cellStyle name="Normalno 4 7 2 3" xfId="3409"/>
    <cellStyle name="Normalno 4 7 2 3 2" xfId="8247"/>
    <cellStyle name="Normalno 4 7 2 3 2 2" xfId="27599"/>
    <cellStyle name="Normalno 4 7 2 3 2 3" xfId="17923"/>
    <cellStyle name="Normalno 4 7 2 3 3" xfId="22761"/>
    <cellStyle name="Normalno 4 7 2 3 4" xfId="13085"/>
    <cellStyle name="Normalno 4 7 2 4" xfId="4618"/>
    <cellStyle name="Normalno 4 7 2 4 2" xfId="9456"/>
    <cellStyle name="Normalno 4 7 2 4 2 2" xfId="28808"/>
    <cellStyle name="Normalno 4 7 2 4 2 3" xfId="19132"/>
    <cellStyle name="Normalno 4 7 2 4 3" xfId="23970"/>
    <cellStyle name="Normalno 4 7 2 4 4" xfId="14294"/>
    <cellStyle name="Normalno 4 7 2 5" xfId="5827"/>
    <cellStyle name="Normalno 4 7 2 5 2" xfId="25179"/>
    <cellStyle name="Normalno 4 7 2 5 3" xfId="15503"/>
    <cellStyle name="Normalno 4 7 2 6" xfId="20341"/>
    <cellStyle name="Normalno 4 7 2 7" xfId="10665"/>
    <cellStyle name="Normalno 4 7 3" xfId="1595"/>
    <cellStyle name="Normalno 4 7 3 2" xfId="6433"/>
    <cellStyle name="Normalno 4 7 3 2 2" xfId="25785"/>
    <cellStyle name="Normalno 4 7 3 2 3" xfId="16109"/>
    <cellStyle name="Normalno 4 7 3 3" xfId="20947"/>
    <cellStyle name="Normalno 4 7 3 4" xfId="11271"/>
    <cellStyle name="Normalno 4 7 4" xfId="2805"/>
    <cellStyle name="Normalno 4 7 4 2" xfId="7643"/>
    <cellStyle name="Normalno 4 7 4 2 2" xfId="26995"/>
    <cellStyle name="Normalno 4 7 4 2 3" xfId="17319"/>
    <cellStyle name="Normalno 4 7 4 3" xfId="22157"/>
    <cellStyle name="Normalno 4 7 4 4" xfId="12481"/>
    <cellStyle name="Normalno 4 7 5" xfId="4014"/>
    <cellStyle name="Normalno 4 7 5 2" xfId="8852"/>
    <cellStyle name="Normalno 4 7 5 2 2" xfId="28204"/>
    <cellStyle name="Normalno 4 7 5 2 3" xfId="18528"/>
    <cellStyle name="Normalno 4 7 5 3" xfId="23366"/>
    <cellStyle name="Normalno 4 7 5 4" xfId="13690"/>
    <cellStyle name="Normalno 4 7 6" xfId="5223"/>
    <cellStyle name="Normalno 4 7 6 2" xfId="24575"/>
    <cellStyle name="Normalno 4 7 6 3" xfId="14899"/>
    <cellStyle name="Normalno 4 7 7" xfId="19737"/>
    <cellStyle name="Normalno 4 7 8" xfId="10061"/>
    <cellStyle name="Normalno 4 8" xfId="687"/>
    <cellStyle name="Normalno 4 8 2" xfId="1897"/>
    <cellStyle name="Normalno 4 8 2 2" xfId="6735"/>
    <cellStyle name="Normalno 4 8 2 2 2" xfId="26087"/>
    <cellStyle name="Normalno 4 8 2 2 3" xfId="16411"/>
    <cellStyle name="Normalno 4 8 2 3" xfId="21249"/>
    <cellStyle name="Normalno 4 8 2 4" xfId="11573"/>
    <cellStyle name="Normalno 4 8 3" xfId="3107"/>
    <cellStyle name="Normalno 4 8 3 2" xfId="7945"/>
    <cellStyle name="Normalno 4 8 3 2 2" xfId="27297"/>
    <cellStyle name="Normalno 4 8 3 2 3" xfId="17621"/>
    <cellStyle name="Normalno 4 8 3 3" xfId="22459"/>
    <cellStyle name="Normalno 4 8 3 4" xfId="12783"/>
    <cellStyle name="Normalno 4 8 4" xfId="4316"/>
    <cellStyle name="Normalno 4 8 4 2" xfId="9154"/>
    <cellStyle name="Normalno 4 8 4 2 2" xfId="28506"/>
    <cellStyle name="Normalno 4 8 4 2 3" xfId="18830"/>
    <cellStyle name="Normalno 4 8 4 3" xfId="23668"/>
    <cellStyle name="Normalno 4 8 4 4" xfId="13992"/>
    <cellStyle name="Normalno 4 8 5" xfId="5525"/>
    <cellStyle name="Normalno 4 8 5 2" xfId="24877"/>
    <cellStyle name="Normalno 4 8 5 3" xfId="15201"/>
    <cellStyle name="Normalno 4 8 6" xfId="20039"/>
    <cellStyle name="Normalno 4 8 7" xfId="10363"/>
    <cellStyle name="Normalno 4 9" xfId="1293"/>
    <cellStyle name="Normalno 4 9 2" xfId="6131"/>
    <cellStyle name="Normalno 4 9 2 2" xfId="25483"/>
    <cellStyle name="Normalno 4 9 2 3" xfId="15807"/>
    <cellStyle name="Normalno 4 9 3" xfId="20645"/>
    <cellStyle name="Normalno 4 9 4" xfId="10969"/>
    <cellStyle name="Normalno 5" xfId="55"/>
    <cellStyle name="Normalno 6" xfId="109"/>
    <cellStyle name="Normalno 7" xfId="111"/>
    <cellStyle name="Normalno 8" xfId="112"/>
    <cellStyle name="Normalno 9" xfId="113"/>
    <cellStyle name="Obično_List1" xfId="24"/>
    <cellStyle name="Valuta" xfId="2" builtinId="4"/>
    <cellStyle name="Valuta 10" xfId="1248"/>
    <cellStyle name="Valuta 10 2" xfId="6086"/>
    <cellStyle name="Valuta 10 2 2" xfId="25438"/>
    <cellStyle name="Valuta 10 2 3" xfId="15762"/>
    <cellStyle name="Valuta 10 3" xfId="20600"/>
    <cellStyle name="Valuta 10 4" xfId="10924"/>
    <cellStyle name="Valuta 11" xfId="2458"/>
    <cellStyle name="Valuta 11 2" xfId="7296"/>
    <cellStyle name="Valuta 11 2 2" xfId="26648"/>
    <cellStyle name="Valuta 11 2 3" xfId="16972"/>
    <cellStyle name="Valuta 11 3" xfId="21810"/>
    <cellStyle name="Valuta 11 4" xfId="12134"/>
    <cellStyle name="Valuta 12" xfId="3670"/>
    <cellStyle name="Valuta 12 2" xfId="8508"/>
    <cellStyle name="Valuta 12 2 2" xfId="27860"/>
    <cellStyle name="Valuta 12 2 3" xfId="18184"/>
    <cellStyle name="Valuta 12 3" xfId="23022"/>
    <cellStyle name="Valuta 12 4" xfId="13346"/>
    <cellStyle name="Valuta 13" xfId="4876"/>
    <cellStyle name="Valuta 13 2" xfId="24228"/>
    <cellStyle name="Valuta 13 3" xfId="14552"/>
    <cellStyle name="Valuta 14" xfId="19390"/>
    <cellStyle name="Valuta 15" xfId="9714"/>
    <cellStyle name="Valuta 2" xfId="5"/>
    <cellStyle name="Valuta 2 10" xfId="645"/>
    <cellStyle name="Valuta 2 10 2" xfId="1855"/>
    <cellStyle name="Valuta 2 10 2 2" xfId="6693"/>
    <cellStyle name="Valuta 2 10 2 2 2" xfId="26045"/>
    <cellStyle name="Valuta 2 10 2 2 3" xfId="16369"/>
    <cellStyle name="Valuta 2 10 2 3" xfId="21207"/>
    <cellStyle name="Valuta 2 10 2 4" xfId="11531"/>
    <cellStyle name="Valuta 2 10 3" xfId="3065"/>
    <cellStyle name="Valuta 2 10 3 2" xfId="7903"/>
    <cellStyle name="Valuta 2 10 3 2 2" xfId="27255"/>
    <cellStyle name="Valuta 2 10 3 2 3" xfId="17579"/>
    <cellStyle name="Valuta 2 10 3 3" xfId="22417"/>
    <cellStyle name="Valuta 2 10 3 4" xfId="12741"/>
    <cellStyle name="Valuta 2 10 4" xfId="4274"/>
    <cellStyle name="Valuta 2 10 4 2" xfId="9112"/>
    <cellStyle name="Valuta 2 10 4 2 2" xfId="28464"/>
    <cellStyle name="Valuta 2 10 4 2 3" xfId="18788"/>
    <cellStyle name="Valuta 2 10 4 3" xfId="23626"/>
    <cellStyle name="Valuta 2 10 4 4" xfId="13950"/>
    <cellStyle name="Valuta 2 10 5" xfId="5483"/>
    <cellStyle name="Valuta 2 10 5 2" xfId="24835"/>
    <cellStyle name="Valuta 2 10 5 3" xfId="15159"/>
    <cellStyle name="Valuta 2 10 6" xfId="19997"/>
    <cellStyle name="Valuta 2 10 7" xfId="10321"/>
    <cellStyle name="Valuta 2 11" xfId="1251"/>
    <cellStyle name="Valuta 2 11 2" xfId="6089"/>
    <cellStyle name="Valuta 2 11 2 2" xfId="25441"/>
    <cellStyle name="Valuta 2 11 2 3" xfId="15765"/>
    <cellStyle name="Valuta 2 11 3" xfId="20603"/>
    <cellStyle name="Valuta 2 11 4" xfId="10927"/>
    <cellStyle name="Valuta 2 12" xfId="2461"/>
    <cellStyle name="Valuta 2 12 2" xfId="7299"/>
    <cellStyle name="Valuta 2 12 2 2" xfId="26651"/>
    <cellStyle name="Valuta 2 12 2 3" xfId="16975"/>
    <cellStyle name="Valuta 2 12 3" xfId="21813"/>
    <cellStyle name="Valuta 2 12 4" xfId="12137"/>
    <cellStyle name="Valuta 2 13" xfId="3673"/>
    <cellStyle name="Valuta 2 13 2" xfId="8511"/>
    <cellStyle name="Valuta 2 13 2 2" xfId="27863"/>
    <cellStyle name="Valuta 2 13 2 3" xfId="18187"/>
    <cellStyle name="Valuta 2 13 3" xfId="23025"/>
    <cellStyle name="Valuta 2 13 4" xfId="13349"/>
    <cellStyle name="Valuta 2 14" xfId="4879"/>
    <cellStyle name="Valuta 2 14 2" xfId="24231"/>
    <cellStyle name="Valuta 2 14 3" xfId="14555"/>
    <cellStyle name="Valuta 2 15" xfId="19393"/>
    <cellStyle name="Valuta 2 16" xfId="9717"/>
    <cellStyle name="Valuta 2 2" xfId="10"/>
    <cellStyle name="Valuta 2 2 10" xfId="1256"/>
    <cellStyle name="Valuta 2 2 10 2" xfId="6094"/>
    <cellStyle name="Valuta 2 2 10 2 2" xfId="25446"/>
    <cellStyle name="Valuta 2 2 10 2 3" xfId="15770"/>
    <cellStyle name="Valuta 2 2 10 3" xfId="20608"/>
    <cellStyle name="Valuta 2 2 10 4" xfId="10932"/>
    <cellStyle name="Valuta 2 2 11" xfId="2466"/>
    <cellStyle name="Valuta 2 2 11 2" xfId="7304"/>
    <cellStyle name="Valuta 2 2 11 2 2" xfId="26656"/>
    <cellStyle name="Valuta 2 2 11 2 3" xfId="16980"/>
    <cellStyle name="Valuta 2 2 11 3" xfId="21818"/>
    <cellStyle name="Valuta 2 2 11 4" xfId="12142"/>
    <cellStyle name="Valuta 2 2 12" xfId="3678"/>
    <cellStyle name="Valuta 2 2 12 2" xfId="8516"/>
    <cellStyle name="Valuta 2 2 12 2 2" xfId="27868"/>
    <cellStyle name="Valuta 2 2 12 2 3" xfId="18192"/>
    <cellStyle name="Valuta 2 2 12 3" xfId="23030"/>
    <cellStyle name="Valuta 2 2 12 4" xfId="13354"/>
    <cellStyle name="Valuta 2 2 13" xfId="4884"/>
    <cellStyle name="Valuta 2 2 13 2" xfId="24236"/>
    <cellStyle name="Valuta 2 2 13 3" xfId="14560"/>
    <cellStyle name="Valuta 2 2 14" xfId="19398"/>
    <cellStyle name="Valuta 2 2 15" xfId="9722"/>
    <cellStyle name="Valuta 2 2 2" xfId="21"/>
    <cellStyle name="Valuta 2 2 2 10" xfId="2477"/>
    <cellStyle name="Valuta 2 2 2 10 2" xfId="7315"/>
    <cellStyle name="Valuta 2 2 2 10 2 2" xfId="26667"/>
    <cellStyle name="Valuta 2 2 2 10 2 3" xfId="16991"/>
    <cellStyle name="Valuta 2 2 2 10 3" xfId="21829"/>
    <cellStyle name="Valuta 2 2 2 10 4" xfId="12153"/>
    <cellStyle name="Valuta 2 2 2 11" xfId="3689"/>
    <cellStyle name="Valuta 2 2 2 11 2" xfId="8527"/>
    <cellStyle name="Valuta 2 2 2 11 2 2" xfId="27879"/>
    <cellStyle name="Valuta 2 2 2 11 2 3" xfId="18203"/>
    <cellStyle name="Valuta 2 2 2 11 3" xfId="23041"/>
    <cellStyle name="Valuta 2 2 2 11 4" xfId="13365"/>
    <cellStyle name="Valuta 2 2 2 12" xfId="4895"/>
    <cellStyle name="Valuta 2 2 2 12 2" xfId="24247"/>
    <cellStyle name="Valuta 2 2 2 12 3" xfId="14571"/>
    <cellStyle name="Valuta 2 2 2 13" xfId="19409"/>
    <cellStyle name="Valuta 2 2 2 14" xfId="9733"/>
    <cellStyle name="Valuta 2 2 2 2" xfId="45"/>
    <cellStyle name="Valuta 2 2 2 2 10" xfId="3710"/>
    <cellStyle name="Valuta 2 2 2 2 10 2" xfId="8548"/>
    <cellStyle name="Valuta 2 2 2 2 10 2 2" xfId="27900"/>
    <cellStyle name="Valuta 2 2 2 2 10 2 3" xfId="18224"/>
    <cellStyle name="Valuta 2 2 2 2 10 3" xfId="23062"/>
    <cellStyle name="Valuta 2 2 2 2 10 4" xfId="13386"/>
    <cellStyle name="Valuta 2 2 2 2 11" xfId="4916"/>
    <cellStyle name="Valuta 2 2 2 2 11 2" xfId="24268"/>
    <cellStyle name="Valuta 2 2 2 2 11 3" xfId="14592"/>
    <cellStyle name="Valuta 2 2 2 2 12" xfId="19430"/>
    <cellStyle name="Valuta 2 2 2 2 13" xfId="9754"/>
    <cellStyle name="Valuta 2 2 2 2 2" xfId="99"/>
    <cellStyle name="Valuta 2 2 2 2 2 10" xfId="9804"/>
    <cellStyle name="Valuta 2 2 2 2 2 2" xfId="210"/>
    <cellStyle name="Valuta 2 2 2 2 2 2 2" xfId="530"/>
    <cellStyle name="Valuta 2 2 2 2 2 2 2 2" xfId="1134"/>
    <cellStyle name="Valuta 2 2 2 2 2 2 2 2 2" xfId="2344"/>
    <cellStyle name="Valuta 2 2 2 2 2 2 2 2 2 2" xfId="7182"/>
    <cellStyle name="Valuta 2 2 2 2 2 2 2 2 2 2 2" xfId="26534"/>
    <cellStyle name="Valuta 2 2 2 2 2 2 2 2 2 2 3" xfId="16858"/>
    <cellStyle name="Valuta 2 2 2 2 2 2 2 2 2 3" xfId="21696"/>
    <cellStyle name="Valuta 2 2 2 2 2 2 2 2 2 4" xfId="12020"/>
    <cellStyle name="Valuta 2 2 2 2 2 2 2 2 3" xfId="3554"/>
    <cellStyle name="Valuta 2 2 2 2 2 2 2 2 3 2" xfId="8392"/>
    <cellStyle name="Valuta 2 2 2 2 2 2 2 2 3 2 2" xfId="27744"/>
    <cellStyle name="Valuta 2 2 2 2 2 2 2 2 3 2 3" xfId="18068"/>
    <cellStyle name="Valuta 2 2 2 2 2 2 2 2 3 3" xfId="22906"/>
    <cellStyle name="Valuta 2 2 2 2 2 2 2 2 3 4" xfId="13230"/>
    <cellStyle name="Valuta 2 2 2 2 2 2 2 2 4" xfId="4763"/>
    <cellStyle name="Valuta 2 2 2 2 2 2 2 2 4 2" xfId="9601"/>
    <cellStyle name="Valuta 2 2 2 2 2 2 2 2 4 2 2" xfId="28953"/>
    <cellStyle name="Valuta 2 2 2 2 2 2 2 2 4 2 3" xfId="19277"/>
    <cellStyle name="Valuta 2 2 2 2 2 2 2 2 4 3" xfId="24115"/>
    <cellStyle name="Valuta 2 2 2 2 2 2 2 2 4 4" xfId="14439"/>
    <cellStyle name="Valuta 2 2 2 2 2 2 2 2 5" xfId="5972"/>
    <cellStyle name="Valuta 2 2 2 2 2 2 2 2 5 2" xfId="25324"/>
    <cellStyle name="Valuta 2 2 2 2 2 2 2 2 5 3" xfId="15648"/>
    <cellStyle name="Valuta 2 2 2 2 2 2 2 2 6" xfId="20486"/>
    <cellStyle name="Valuta 2 2 2 2 2 2 2 2 7" xfId="10810"/>
    <cellStyle name="Valuta 2 2 2 2 2 2 2 3" xfId="1740"/>
    <cellStyle name="Valuta 2 2 2 2 2 2 2 3 2" xfId="6578"/>
    <cellStyle name="Valuta 2 2 2 2 2 2 2 3 2 2" xfId="25930"/>
    <cellStyle name="Valuta 2 2 2 2 2 2 2 3 2 3" xfId="16254"/>
    <cellStyle name="Valuta 2 2 2 2 2 2 2 3 3" xfId="21092"/>
    <cellStyle name="Valuta 2 2 2 2 2 2 2 3 4" xfId="11416"/>
    <cellStyle name="Valuta 2 2 2 2 2 2 2 4" xfId="2950"/>
    <cellStyle name="Valuta 2 2 2 2 2 2 2 4 2" xfId="7788"/>
    <cellStyle name="Valuta 2 2 2 2 2 2 2 4 2 2" xfId="27140"/>
    <cellStyle name="Valuta 2 2 2 2 2 2 2 4 2 3" xfId="17464"/>
    <cellStyle name="Valuta 2 2 2 2 2 2 2 4 3" xfId="22302"/>
    <cellStyle name="Valuta 2 2 2 2 2 2 2 4 4" xfId="12626"/>
    <cellStyle name="Valuta 2 2 2 2 2 2 2 5" xfId="4159"/>
    <cellStyle name="Valuta 2 2 2 2 2 2 2 5 2" xfId="8997"/>
    <cellStyle name="Valuta 2 2 2 2 2 2 2 5 2 2" xfId="28349"/>
    <cellStyle name="Valuta 2 2 2 2 2 2 2 5 2 3" xfId="18673"/>
    <cellStyle name="Valuta 2 2 2 2 2 2 2 5 3" xfId="23511"/>
    <cellStyle name="Valuta 2 2 2 2 2 2 2 5 4" xfId="13835"/>
    <cellStyle name="Valuta 2 2 2 2 2 2 2 6" xfId="5368"/>
    <cellStyle name="Valuta 2 2 2 2 2 2 2 6 2" xfId="24720"/>
    <cellStyle name="Valuta 2 2 2 2 2 2 2 6 3" xfId="15044"/>
    <cellStyle name="Valuta 2 2 2 2 2 2 2 7" xfId="19882"/>
    <cellStyle name="Valuta 2 2 2 2 2 2 2 8" xfId="10206"/>
    <cellStyle name="Valuta 2 2 2 2 2 2 3" xfId="832"/>
    <cellStyle name="Valuta 2 2 2 2 2 2 3 2" xfId="2042"/>
    <cellStyle name="Valuta 2 2 2 2 2 2 3 2 2" xfId="6880"/>
    <cellStyle name="Valuta 2 2 2 2 2 2 3 2 2 2" xfId="26232"/>
    <cellStyle name="Valuta 2 2 2 2 2 2 3 2 2 3" xfId="16556"/>
    <cellStyle name="Valuta 2 2 2 2 2 2 3 2 3" xfId="21394"/>
    <cellStyle name="Valuta 2 2 2 2 2 2 3 2 4" xfId="11718"/>
    <cellStyle name="Valuta 2 2 2 2 2 2 3 3" xfId="3252"/>
    <cellStyle name="Valuta 2 2 2 2 2 2 3 3 2" xfId="8090"/>
    <cellStyle name="Valuta 2 2 2 2 2 2 3 3 2 2" xfId="27442"/>
    <cellStyle name="Valuta 2 2 2 2 2 2 3 3 2 3" xfId="17766"/>
    <cellStyle name="Valuta 2 2 2 2 2 2 3 3 3" xfId="22604"/>
    <cellStyle name="Valuta 2 2 2 2 2 2 3 3 4" xfId="12928"/>
    <cellStyle name="Valuta 2 2 2 2 2 2 3 4" xfId="4461"/>
    <cellStyle name="Valuta 2 2 2 2 2 2 3 4 2" xfId="9299"/>
    <cellStyle name="Valuta 2 2 2 2 2 2 3 4 2 2" xfId="28651"/>
    <cellStyle name="Valuta 2 2 2 2 2 2 3 4 2 3" xfId="18975"/>
    <cellStyle name="Valuta 2 2 2 2 2 2 3 4 3" xfId="23813"/>
    <cellStyle name="Valuta 2 2 2 2 2 2 3 4 4" xfId="14137"/>
    <cellStyle name="Valuta 2 2 2 2 2 2 3 5" xfId="5670"/>
    <cellStyle name="Valuta 2 2 2 2 2 2 3 5 2" xfId="25022"/>
    <cellStyle name="Valuta 2 2 2 2 2 2 3 5 3" xfId="15346"/>
    <cellStyle name="Valuta 2 2 2 2 2 2 3 6" xfId="20184"/>
    <cellStyle name="Valuta 2 2 2 2 2 2 3 7" xfId="10508"/>
    <cellStyle name="Valuta 2 2 2 2 2 2 4" xfId="1438"/>
    <cellStyle name="Valuta 2 2 2 2 2 2 4 2" xfId="6276"/>
    <cellStyle name="Valuta 2 2 2 2 2 2 4 2 2" xfId="25628"/>
    <cellStyle name="Valuta 2 2 2 2 2 2 4 2 3" xfId="15952"/>
    <cellStyle name="Valuta 2 2 2 2 2 2 4 3" xfId="20790"/>
    <cellStyle name="Valuta 2 2 2 2 2 2 4 4" xfId="11114"/>
    <cellStyle name="Valuta 2 2 2 2 2 2 5" xfId="2648"/>
    <cellStyle name="Valuta 2 2 2 2 2 2 5 2" xfId="7486"/>
    <cellStyle name="Valuta 2 2 2 2 2 2 5 2 2" xfId="26838"/>
    <cellStyle name="Valuta 2 2 2 2 2 2 5 2 3" xfId="17162"/>
    <cellStyle name="Valuta 2 2 2 2 2 2 5 3" xfId="22000"/>
    <cellStyle name="Valuta 2 2 2 2 2 2 5 4" xfId="12324"/>
    <cellStyle name="Valuta 2 2 2 2 2 2 6" xfId="3858"/>
    <cellStyle name="Valuta 2 2 2 2 2 2 6 2" xfId="8696"/>
    <cellStyle name="Valuta 2 2 2 2 2 2 6 2 2" xfId="28048"/>
    <cellStyle name="Valuta 2 2 2 2 2 2 6 2 3" xfId="18372"/>
    <cellStyle name="Valuta 2 2 2 2 2 2 6 3" xfId="23210"/>
    <cellStyle name="Valuta 2 2 2 2 2 2 6 4" xfId="13534"/>
    <cellStyle name="Valuta 2 2 2 2 2 2 7" xfId="5066"/>
    <cellStyle name="Valuta 2 2 2 2 2 2 7 2" xfId="24418"/>
    <cellStyle name="Valuta 2 2 2 2 2 2 7 3" xfId="14742"/>
    <cellStyle name="Valuta 2 2 2 2 2 2 8" xfId="19580"/>
    <cellStyle name="Valuta 2 2 2 2 2 2 9" xfId="9904"/>
    <cellStyle name="Valuta 2 2 2 2 2 3" xfId="430"/>
    <cellStyle name="Valuta 2 2 2 2 2 3 2" xfId="1034"/>
    <cellStyle name="Valuta 2 2 2 2 2 3 2 2" xfId="2244"/>
    <cellStyle name="Valuta 2 2 2 2 2 3 2 2 2" xfId="7082"/>
    <cellStyle name="Valuta 2 2 2 2 2 3 2 2 2 2" xfId="26434"/>
    <cellStyle name="Valuta 2 2 2 2 2 3 2 2 2 3" xfId="16758"/>
    <cellStyle name="Valuta 2 2 2 2 2 3 2 2 3" xfId="21596"/>
    <cellStyle name="Valuta 2 2 2 2 2 3 2 2 4" xfId="11920"/>
    <cellStyle name="Valuta 2 2 2 2 2 3 2 3" xfId="3454"/>
    <cellStyle name="Valuta 2 2 2 2 2 3 2 3 2" xfId="8292"/>
    <cellStyle name="Valuta 2 2 2 2 2 3 2 3 2 2" xfId="27644"/>
    <cellStyle name="Valuta 2 2 2 2 2 3 2 3 2 3" xfId="17968"/>
    <cellStyle name="Valuta 2 2 2 2 2 3 2 3 3" xfId="22806"/>
    <cellStyle name="Valuta 2 2 2 2 2 3 2 3 4" xfId="13130"/>
    <cellStyle name="Valuta 2 2 2 2 2 3 2 4" xfId="4663"/>
    <cellStyle name="Valuta 2 2 2 2 2 3 2 4 2" xfId="9501"/>
    <cellStyle name="Valuta 2 2 2 2 2 3 2 4 2 2" xfId="28853"/>
    <cellStyle name="Valuta 2 2 2 2 2 3 2 4 2 3" xfId="19177"/>
    <cellStyle name="Valuta 2 2 2 2 2 3 2 4 3" xfId="24015"/>
    <cellStyle name="Valuta 2 2 2 2 2 3 2 4 4" xfId="14339"/>
    <cellStyle name="Valuta 2 2 2 2 2 3 2 5" xfId="5872"/>
    <cellStyle name="Valuta 2 2 2 2 2 3 2 5 2" xfId="25224"/>
    <cellStyle name="Valuta 2 2 2 2 2 3 2 5 3" xfId="15548"/>
    <cellStyle name="Valuta 2 2 2 2 2 3 2 6" xfId="20386"/>
    <cellStyle name="Valuta 2 2 2 2 2 3 2 7" xfId="10710"/>
    <cellStyle name="Valuta 2 2 2 2 2 3 3" xfId="1640"/>
    <cellStyle name="Valuta 2 2 2 2 2 3 3 2" xfId="6478"/>
    <cellStyle name="Valuta 2 2 2 2 2 3 3 2 2" xfId="25830"/>
    <cellStyle name="Valuta 2 2 2 2 2 3 3 2 3" xfId="16154"/>
    <cellStyle name="Valuta 2 2 2 2 2 3 3 3" xfId="20992"/>
    <cellStyle name="Valuta 2 2 2 2 2 3 3 4" xfId="11316"/>
    <cellStyle name="Valuta 2 2 2 2 2 3 4" xfId="2850"/>
    <cellStyle name="Valuta 2 2 2 2 2 3 4 2" xfId="7688"/>
    <cellStyle name="Valuta 2 2 2 2 2 3 4 2 2" xfId="27040"/>
    <cellStyle name="Valuta 2 2 2 2 2 3 4 2 3" xfId="17364"/>
    <cellStyle name="Valuta 2 2 2 2 2 3 4 3" xfId="22202"/>
    <cellStyle name="Valuta 2 2 2 2 2 3 4 4" xfId="12526"/>
    <cellStyle name="Valuta 2 2 2 2 2 3 5" xfId="4059"/>
    <cellStyle name="Valuta 2 2 2 2 2 3 5 2" xfId="8897"/>
    <cellStyle name="Valuta 2 2 2 2 2 3 5 2 2" xfId="28249"/>
    <cellStyle name="Valuta 2 2 2 2 2 3 5 2 3" xfId="18573"/>
    <cellStyle name="Valuta 2 2 2 2 2 3 5 3" xfId="23411"/>
    <cellStyle name="Valuta 2 2 2 2 2 3 5 4" xfId="13735"/>
    <cellStyle name="Valuta 2 2 2 2 2 3 6" xfId="5268"/>
    <cellStyle name="Valuta 2 2 2 2 2 3 6 2" xfId="24620"/>
    <cellStyle name="Valuta 2 2 2 2 2 3 6 3" xfId="14944"/>
    <cellStyle name="Valuta 2 2 2 2 2 3 7" xfId="19782"/>
    <cellStyle name="Valuta 2 2 2 2 2 3 8" xfId="10106"/>
    <cellStyle name="Valuta 2 2 2 2 2 4" xfId="732"/>
    <cellStyle name="Valuta 2 2 2 2 2 4 2" xfId="1942"/>
    <cellStyle name="Valuta 2 2 2 2 2 4 2 2" xfId="6780"/>
    <cellStyle name="Valuta 2 2 2 2 2 4 2 2 2" xfId="26132"/>
    <cellStyle name="Valuta 2 2 2 2 2 4 2 2 3" xfId="16456"/>
    <cellStyle name="Valuta 2 2 2 2 2 4 2 3" xfId="21294"/>
    <cellStyle name="Valuta 2 2 2 2 2 4 2 4" xfId="11618"/>
    <cellStyle name="Valuta 2 2 2 2 2 4 3" xfId="3152"/>
    <cellStyle name="Valuta 2 2 2 2 2 4 3 2" xfId="7990"/>
    <cellStyle name="Valuta 2 2 2 2 2 4 3 2 2" xfId="27342"/>
    <cellStyle name="Valuta 2 2 2 2 2 4 3 2 3" xfId="17666"/>
    <cellStyle name="Valuta 2 2 2 2 2 4 3 3" xfId="22504"/>
    <cellStyle name="Valuta 2 2 2 2 2 4 3 4" xfId="12828"/>
    <cellStyle name="Valuta 2 2 2 2 2 4 4" xfId="4361"/>
    <cellStyle name="Valuta 2 2 2 2 2 4 4 2" xfId="9199"/>
    <cellStyle name="Valuta 2 2 2 2 2 4 4 2 2" xfId="28551"/>
    <cellStyle name="Valuta 2 2 2 2 2 4 4 2 3" xfId="18875"/>
    <cellStyle name="Valuta 2 2 2 2 2 4 4 3" xfId="23713"/>
    <cellStyle name="Valuta 2 2 2 2 2 4 4 4" xfId="14037"/>
    <cellStyle name="Valuta 2 2 2 2 2 4 5" xfId="5570"/>
    <cellStyle name="Valuta 2 2 2 2 2 4 5 2" xfId="24922"/>
    <cellStyle name="Valuta 2 2 2 2 2 4 5 3" xfId="15246"/>
    <cellStyle name="Valuta 2 2 2 2 2 4 6" xfId="20084"/>
    <cellStyle name="Valuta 2 2 2 2 2 4 7" xfId="10408"/>
    <cellStyle name="Valuta 2 2 2 2 2 5" xfId="1338"/>
    <cellStyle name="Valuta 2 2 2 2 2 5 2" xfId="6176"/>
    <cellStyle name="Valuta 2 2 2 2 2 5 2 2" xfId="25528"/>
    <cellStyle name="Valuta 2 2 2 2 2 5 2 3" xfId="15852"/>
    <cellStyle name="Valuta 2 2 2 2 2 5 3" xfId="20690"/>
    <cellStyle name="Valuta 2 2 2 2 2 5 4" xfId="11014"/>
    <cellStyle name="Valuta 2 2 2 2 2 6" xfId="2548"/>
    <cellStyle name="Valuta 2 2 2 2 2 6 2" xfId="7386"/>
    <cellStyle name="Valuta 2 2 2 2 2 6 2 2" xfId="26738"/>
    <cellStyle name="Valuta 2 2 2 2 2 6 2 3" xfId="17062"/>
    <cellStyle name="Valuta 2 2 2 2 2 6 3" xfId="21900"/>
    <cellStyle name="Valuta 2 2 2 2 2 6 4" xfId="12224"/>
    <cellStyle name="Valuta 2 2 2 2 2 7" xfId="3758"/>
    <cellStyle name="Valuta 2 2 2 2 2 7 2" xfId="8596"/>
    <cellStyle name="Valuta 2 2 2 2 2 7 2 2" xfId="27948"/>
    <cellStyle name="Valuta 2 2 2 2 2 7 2 3" xfId="18272"/>
    <cellStyle name="Valuta 2 2 2 2 2 7 3" xfId="23110"/>
    <cellStyle name="Valuta 2 2 2 2 2 7 4" xfId="13434"/>
    <cellStyle name="Valuta 2 2 2 2 2 8" xfId="4966"/>
    <cellStyle name="Valuta 2 2 2 2 2 8 2" xfId="24318"/>
    <cellStyle name="Valuta 2 2 2 2 2 8 3" xfId="14642"/>
    <cellStyle name="Valuta 2 2 2 2 2 9" xfId="19480"/>
    <cellStyle name="Valuta 2 2 2 2 3" xfId="160"/>
    <cellStyle name="Valuta 2 2 2 2 3 2" xfId="480"/>
    <cellStyle name="Valuta 2 2 2 2 3 2 2" xfId="1084"/>
    <cellStyle name="Valuta 2 2 2 2 3 2 2 2" xfId="2294"/>
    <cellStyle name="Valuta 2 2 2 2 3 2 2 2 2" xfId="7132"/>
    <cellStyle name="Valuta 2 2 2 2 3 2 2 2 2 2" xfId="26484"/>
    <cellStyle name="Valuta 2 2 2 2 3 2 2 2 2 3" xfId="16808"/>
    <cellStyle name="Valuta 2 2 2 2 3 2 2 2 3" xfId="21646"/>
    <cellStyle name="Valuta 2 2 2 2 3 2 2 2 4" xfId="11970"/>
    <cellStyle name="Valuta 2 2 2 2 3 2 2 3" xfId="3504"/>
    <cellStyle name="Valuta 2 2 2 2 3 2 2 3 2" xfId="8342"/>
    <cellStyle name="Valuta 2 2 2 2 3 2 2 3 2 2" xfId="27694"/>
    <cellStyle name="Valuta 2 2 2 2 3 2 2 3 2 3" xfId="18018"/>
    <cellStyle name="Valuta 2 2 2 2 3 2 2 3 3" xfId="22856"/>
    <cellStyle name="Valuta 2 2 2 2 3 2 2 3 4" xfId="13180"/>
    <cellStyle name="Valuta 2 2 2 2 3 2 2 4" xfId="4713"/>
    <cellStyle name="Valuta 2 2 2 2 3 2 2 4 2" xfId="9551"/>
    <cellStyle name="Valuta 2 2 2 2 3 2 2 4 2 2" xfId="28903"/>
    <cellStyle name="Valuta 2 2 2 2 3 2 2 4 2 3" xfId="19227"/>
    <cellStyle name="Valuta 2 2 2 2 3 2 2 4 3" xfId="24065"/>
    <cellStyle name="Valuta 2 2 2 2 3 2 2 4 4" xfId="14389"/>
    <cellStyle name="Valuta 2 2 2 2 3 2 2 5" xfId="5922"/>
    <cellStyle name="Valuta 2 2 2 2 3 2 2 5 2" xfId="25274"/>
    <cellStyle name="Valuta 2 2 2 2 3 2 2 5 3" xfId="15598"/>
    <cellStyle name="Valuta 2 2 2 2 3 2 2 6" xfId="20436"/>
    <cellStyle name="Valuta 2 2 2 2 3 2 2 7" xfId="10760"/>
    <cellStyle name="Valuta 2 2 2 2 3 2 3" xfId="1690"/>
    <cellStyle name="Valuta 2 2 2 2 3 2 3 2" xfId="6528"/>
    <cellStyle name="Valuta 2 2 2 2 3 2 3 2 2" xfId="25880"/>
    <cellStyle name="Valuta 2 2 2 2 3 2 3 2 3" xfId="16204"/>
    <cellStyle name="Valuta 2 2 2 2 3 2 3 3" xfId="21042"/>
    <cellStyle name="Valuta 2 2 2 2 3 2 3 4" xfId="11366"/>
    <cellStyle name="Valuta 2 2 2 2 3 2 4" xfId="2900"/>
    <cellStyle name="Valuta 2 2 2 2 3 2 4 2" xfId="7738"/>
    <cellStyle name="Valuta 2 2 2 2 3 2 4 2 2" xfId="27090"/>
    <cellStyle name="Valuta 2 2 2 2 3 2 4 2 3" xfId="17414"/>
    <cellStyle name="Valuta 2 2 2 2 3 2 4 3" xfId="22252"/>
    <cellStyle name="Valuta 2 2 2 2 3 2 4 4" xfId="12576"/>
    <cellStyle name="Valuta 2 2 2 2 3 2 5" xfId="4109"/>
    <cellStyle name="Valuta 2 2 2 2 3 2 5 2" xfId="8947"/>
    <cellStyle name="Valuta 2 2 2 2 3 2 5 2 2" xfId="28299"/>
    <cellStyle name="Valuta 2 2 2 2 3 2 5 2 3" xfId="18623"/>
    <cellStyle name="Valuta 2 2 2 2 3 2 5 3" xfId="23461"/>
    <cellStyle name="Valuta 2 2 2 2 3 2 5 4" xfId="13785"/>
    <cellStyle name="Valuta 2 2 2 2 3 2 6" xfId="5318"/>
    <cellStyle name="Valuta 2 2 2 2 3 2 6 2" xfId="24670"/>
    <cellStyle name="Valuta 2 2 2 2 3 2 6 3" xfId="14994"/>
    <cellStyle name="Valuta 2 2 2 2 3 2 7" xfId="19832"/>
    <cellStyle name="Valuta 2 2 2 2 3 2 8" xfId="10156"/>
    <cellStyle name="Valuta 2 2 2 2 3 3" xfId="782"/>
    <cellStyle name="Valuta 2 2 2 2 3 3 2" xfId="1992"/>
    <cellStyle name="Valuta 2 2 2 2 3 3 2 2" xfId="6830"/>
    <cellStyle name="Valuta 2 2 2 2 3 3 2 2 2" xfId="26182"/>
    <cellStyle name="Valuta 2 2 2 2 3 3 2 2 3" xfId="16506"/>
    <cellStyle name="Valuta 2 2 2 2 3 3 2 3" xfId="21344"/>
    <cellStyle name="Valuta 2 2 2 2 3 3 2 4" xfId="11668"/>
    <cellStyle name="Valuta 2 2 2 2 3 3 3" xfId="3202"/>
    <cellStyle name="Valuta 2 2 2 2 3 3 3 2" xfId="8040"/>
    <cellStyle name="Valuta 2 2 2 2 3 3 3 2 2" xfId="27392"/>
    <cellStyle name="Valuta 2 2 2 2 3 3 3 2 3" xfId="17716"/>
    <cellStyle name="Valuta 2 2 2 2 3 3 3 3" xfId="22554"/>
    <cellStyle name="Valuta 2 2 2 2 3 3 3 4" xfId="12878"/>
    <cellStyle name="Valuta 2 2 2 2 3 3 4" xfId="4411"/>
    <cellStyle name="Valuta 2 2 2 2 3 3 4 2" xfId="9249"/>
    <cellStyle name="Valuta 2 2 2 2 3 3 4 2 2" xfId="28601"/>
    <cellStyle name="Valuta 2 2 2 2 3 3 4 2 3" xfId="18925"/>
    <cellStyle name="Valuta 2 2 2 2 3 3 4 3" xfId="23763"/>
    <cellStyle name="Valuta 2 2 2 2 3 3 4 4" xfId="14087"/>
    <cellStyle name="Valuta 2 2 2 2 3 3 5" xfId="5620"/>
    <cellStyle name="Valuta 2 2 2 2 3 3 5 2" xfId="24972"/>
    <cellStyle name="Valuta 2 2 2 2 3 3 5 3" xfId="15296"/>
    <cellStyle name="Valuta 2 2 2 2 3 3 6" xfId="20134"/>
    <cellStyle name="Valuta 2 2 2 2 3 3 7" xfId="10458"/>
    <cellStyle name="Valuta 2 2 2 2 3 4" xfId="1388"/>
    <cellStyle name="Valuta 2 2 2 2 3 4 2" xfId="6226"/>
    <cellStyle name="Valuta 2 2 2 2 3 4 2 2" xfId="25578"/>
    <cellStyle name="Valuta 2 2 2 2 3 4 2 3" xfId="15902"/>
    <cellStyle name="Valuta 2 2 2 2 3 4 3" xfId="20740"/>
    <cellStyle name="Valuta 2 2 2 2 3 4 4" xfId="11064"/>
    <cellStyle name="Valuta 2 2 2 2 3 5" xfId="2598"/>
    <cellStyle name="Valuta 2 2 2 2 3 5 2" xfId="7436"/>
    <cellStyle name="Valuta 2 2 2 2 3 5 2 2" xfId="26788"/>
    <cellStyle name="Valuta 2 2 2 2 3 5 2 3" xfId="17112"/>
    <cellStyle name="Valuta 2 2 2 2 3 5 3" xfId="21950"/>
    <cellStyle name="Valuta 2 2 2 2 3 5 4" xfId="12274"/>
    <cellStyle name="Valuta 2 2 2 2 3 6" xfId="3808"/>
    <cellStyle name="Valuta 2 2 2 2 3 6 2" xfId="8646"/>
    <cellStyle name="Valuta 2 2 2 2 3 6 2 2" xfId="27998"/>
    <cellStyle name="Valuta 2 2 2 2 3 6 2 3" xfId="18322"/>
    <cellStyle name="Valuta 2 2 2 2 3 6 3" xfId="23160"/>
    <cellStyle name="Valuta 2 2 2 2 3 6 4" xfId="13484"/>
    <cellStyle name="Valuta 2 2 2 2 3 7" xfId="5016"/>
    <cellStyle name="Valuta 2 2 2 2 3 7 2" xfId="24368"/>
    <cellStyle name="Valuta 2 2 2 2 3 7 3" xfId="14692"/>
    <cellStyle name="Valuta 2 2 2 2 3 8" xfId="19530"/>
    <cellStyle name="Valuta 2 2 2 2 3 9" xfId="9854"/>
    <cellStyle name="Valuta 2 2 2 2 4" xfId="276"/>
    <cellStyle name="Valuta 2 2 2 2 4 2" xfId="580"/>
    <cellStyle name="Valuta 2 2 2 2 4 2 2" xfId="1184"/>
    <cellStyle name="Valuta 2 2 2 2 4 2 2 2" xfId="2394"/>
    <cellStyle name="Valuta 2 2 2 2 4 2 2 2 2" xfId="7232"/>
    <cellStyle name="Valuta 2 2 2 2 4 2 2 2 2 2" xfId="26584"/>
    <cellStyle name="Valuta 2 2 2 2 4 2 2 2 2 3" xfId="16908"/>
    <cellStyle name="Valuta 2 2 2 2 4 2 2 2 3" xfId="21746"/>
    <cellStyle name="Valuta 2 2 2 2 4 2 2 2 4" xfId="12070"/>
    <cellStyle name="Valuta 2 2 2 2 4 2 2 3" xfId="3604"/>
    <cellStyle name="Valuta 2 2 2 2 4 2 2 3 2" xfId="8442"/>
    <cellStyle name="Valuta 2 2 2 2 4 2 2 3 2 2" xfId="27794"/>
    <cellStyle name="Valuta 2 2 2 2 4 2 2 3 2 3" xfId="18118"/>
    <cellStyle name="Valuta 2 2 2 2 4 2 2 3 3" xfId="22956"/>
    <cellStyle name="Valuta 2 2 2 2 4 2 2 3 4" xfId="13280"/>
    <cellStyle name="Valuta 2 2 2 2 4 2 2 4" xfId="4813"/>
    <cellStyle name="Valuta 2 2 2 2 4 2 2 4 2" xfId="9651"/>
    <cellStyle name="Valuta 2 2 2 2 4 2 2 4 2 2" xfId="29003"/>
    <cellStyle name="Valuta 2 2 2 2 4 2 2 4 2 3" xfId="19327"/>
    <cellStyle name="Valuta 2 2 2 2 4 2 2 4 3" xfId="24165"/>
    <cellStyle name="Valuta 2 2 2 2 4 2 2 4 4" xfId="14489"/>
    <cellStyle name="Valuta 2 2 2 2 4 2 2 5" xfId="6022"/>
    <cellStyle name="Valuta 2 2 2 2 4 2 2 5 2" xfId="25374"/>
    <cellStyle name="Valuta 2 2 2 2 4 2 2 5 3" xfId="15698"/>
    <cellStyle name="Valuta 2 2 2 2 4 2 2 6" xfId="20536"/>
    <cellStyle name="Valuta 2 2 2 2 4 2 2 7" xfId="10860"/>
    <cellStyle name="Valuta 2 2 2 2 4 2 3" xfId="1790"/>
    <cellStyle name="Valuta 2 2 2 2 4 2 3 2" xfId="6628"/>
    <cellStyle name="Valuta 2 2 2 2 4 2 3 2 2" xfId="25980"/>
    <cellStyle name="Valuta 2 2 2 2 4 2 3 2 3" xfId="16304"/>
    <cellStyle name="Valuta 2 2 2 2 4 2 3 3" xfId="21142"/>
    <cellStyle name="Valuta 2 2 2 2 4 2 3 4" xfId="11466"/>
    <cellStyle name="Valuta 2 2 2 2 4 2 4" xfId="3000"/>
    <cellStyle name="Valuta 2 2 2 2 4 2 4 2" xfId="7838"/>
    <cellStyle name="Valuta 2 2 2 2 4 2 4 2 2" xfId="27190"/>
    <cellStyle name="Valuta 2 2 2 2 4 2 4 2 3" xfId="17514"/>
    <cellStyle name="Valuta 2 2 2 2 4 2 4 3" xfId="22352"/>
    <cellStyle name="Valuta 2 2 2 2 4 2 4 4" xfId="12676"/>
    <cellStyle name="Valuta 2 2 2 2 4 2 5" xfId="4209"/>
    <cellStyle name="Valuta 2 2 2 2 4 2 5 2" xfId="9047"/>
    <cellStyle name="Valuta 2 2 2 2 4 2 5 2 2" xfId="28399"/>
    <cellStyle name="Valuta 2 2 2 2 4 2 5 2 3" xfId="18723"/>
    <cellStyle name="Valuta 2 2 2 2 4 2 5 3" xfId="23561"/>
    <cellStyle name="Valuta 2 2 2 2 4 2 5 4" xfId="13885"/>
    <cellStyle name="Valuta 2 2 2 2 4 2 6" xfId="5418"/>
    <cellStyle name="Valuta 2 2 2 2 4 2 6 2" xfId="24770"/>
    <cellStyle name="Valuta 2 2 2 2 4 2 6 3" xfId="15094"/>
    <cellStyle name="Valuta 2 2 2 2 4 2 7" xfId="19932"/>
    <cellStyle name="Valuta 2 2 2 2 4 2 8" xfId="10256"/>
    <cellStyle name="Valuta 2 2 2 2 4 3" xfId="882"/>
    <cellStyle name="Valuta 2 2 2 2 4 3 2" xfId="2092"/>
    <cellStyle name="Valuta 2 2 2 2 4 3 2 2" xfId="6930"/>
    <cellStyle name="Valuta 2 2 2 2 4 3 2 2 2" xfId="26282"/>
    <cellStyle name="Valuta 2 2 2 2 4 3 2 2 3" xfId="16606"/>
    <cellStyle name="Valuta 2 2 2 2 4 3 2 3" xfId="21444"/>
    <cellStyle name="Valuta 2 2 2 2 4 3 2 4" xfId="11768"/>
    <cellStyle name="Valuta 2 2 2 2 4 3 3" xfId="3302"/>
    <cellStyle name="Valuta 2 2 2 2 4 3 3 2" xfId="8140"/>
    <cellStyle name="Valuta 2 2 2 2 4 3 3 2 2" xfId="27492"/>
    <cellStyle name="Valuta 2 2 2 2 4 3 3 2 3" xfId="17816"/>
    <cellStyle name="Valuta 2 2 2 2 4 3 3 3" xfId="22654"/>
    <cellStyle name="Valuta 2 2 2 2 4 3 3 4" xfId="12978"/>
    <cellStyle name="Valuta 2 2 2 2 4 3 4" xfId="4511"/>
    <cellStyle name="Valuta 2 2 2 2 4 3 4 2" xfId="9349"/>
    <cellStyle name="Valuta 2 2 2 2 4 3 4 2 2" xfId="28701"/>
    <cellStyle name="Valuta 2 2 2 2 4 3 4 2 3" xfId="19025"/>
    <cellStyle name="Valuta 2 2 2 2 4 3 4 3" xfId="23863"/>
    <cellStyle name="Valuta 2 2 2 2 4 3 4 4" xfId="14187"/>
    <cellStyle name="Valuta 2 2 2 2 4 3 5" xfId="5720"/>
    <cellStyle name="Valuta 2 2 2 2 4 3 5 2" xfId="25072"/>
    <cellStyle name="Valuta 2 2 2 2 4 3 5 3" xfId="15396"/>
    <cellStyle name="Valuta 2 2 2 2 4 3 6" xfId="20234"/>
    <cellStyle name="Valuta 2 2 2 2 4 3 7" xfId="10558"/>
    <cellStyle name="Valuta 2 2 2 2 4 4" xfId="1488"/>
    <cellStyle name="Valuta 2 2 2 2 4 4 2" xfId="6326"/>
    <cellStyle name="Valuta 2 2 2 2 4 4 2 2" xfId="25678"/>
    <cellStyle name="Valuta 2 2 2 2 4 4 2 3" xfId="16002"/>
    <cellStyle name="Valuta 2 2 2 2 4 4 3" xfId="20840"/>
    <cellStyle name="Valuta 2 2 2 2 4 4 4" xfId="11164"/>
    <cellStyle name="Valuta 2 2 2 2 4 5" xfId="2698"/>
    <cellStyle name="Valuta 2 2 2 2 4 5 2" xfId="7536"/>
    <cellStyle name="Valuta 2 2 2 2 4 5 2 2" xfId="26888"/>
    <cellStyle name="Valuta 2 2 2 2 4 5 2 3" xfId="17212"/>
    <cellStyle name="Valuta 2 2 2 2 4 5 3" xfId="22050"/>
    <cellStyle name="Valuta 2 2 2 2 4 5 4" xfId="12374"/>
    <cellStyle name="Valuta 2 2 2 2 4 6" xfId="3908"/>
    <cellStyle name="Valuta 2 2 2 2 4 6 2" xfId="8746"/>
    <cellStyle name="Valuta 2 2 2 2 4 6 2 2" xfId="28098"/>
    <cellStyle name="Valuta 2 2 2 2 4 6 2 3" xfId="18422"/>
    <cellStyle name="Valuta 2 2 2 2 4 6 3" xfId="23260"/>
    <cellStyle name="Valuta 2 2 2 2 4 6 4" xfId="13584"/>
    <cellStyle name="Valuta 2 2 2 2 4 7" xfId="5116"/>
    <cellStyle name="Valuta 2 2 2 2 4 7 2" xfId="24468"/>
    <cellStyle name="Valuta 2 2 2 2 4 7 3" xfId="14792"/>
    <cellStyle name="Valuta 2 2 2 2 4 8" xfId="19630"/>
    <cellStyle name="Valuta 2 2 2 2 4 9" xfId="9954"/>
    <cellStyle name="Valuta 2 2 2 2 5" xfId="329"/>
    <cellStyle name="Valuta 2 2 2 2 5 2" xfId="632"/>
    <cellStyle name="Valuta 2 2 2 2 5 2 2" xfId="1236"/>
    <cellStyle name="Valuta 2 2 2 2 5 2 2 2" xfId="2446"/>
    <cellStyle name="Valuta 2 2 2 2 5 2 2 2 2" xfId="7284"/>
    <cellStyle name="Valuta 2 2 2 2 5 2 2 2 2 2" xfId="26636"/>
    <cellStyle name="Valuta 2 2 2 2 5 2 2 2 2 3" xfId="16960"/>
    <cellStyle name="Valuta 2 2 2 2 5 2 2 2 3" xfId="21798"/>
    <cellStyle name="Valuta 2 2 2 2 5 2 2 2 4" xfId="12122"/>
    <cellStyle name="Valuta 2 2 2 2 5 2 2 3" xfId="3656"/>
    <cellStyle name="Valuta 2 2 2 2 5 2 2 3 2" xfId="8494"/>
    <cellStyle name="Valuta 2 2 2 2 5 2 2 3 2 2" xfId="27846"/>
    <cellStyle name="Valuta 2 2 2 2 5 2 2 3 2 3" xfId="18170"/>
    <cellStyle name="Valuta 2 2 2 2 5 2 2 3 3" xfId="23008"/>
    <cellStyle name="Valuta 2 2 2 2 5 2 2 3 4" xfId="13332"/>
    <cellStyle name="Valuta 2 2 2 2 5 2 2 4" xfId="4865"/>
    <cellStyle name="Valuta 2 2 2 2 5 2 2 4 2" xfId="9703"/>
    <cellStyle name="Valuta 2 2 2 2 5 2 2 4 2 2" xfId="29055"/>
    <cellStyle name="Valuta 2 2 2 2 5 2 2 4 2 3" xfId="19379"/>
    <cellStyle name="Valuta 2 2 2 2 5 2 2 4 3" xfId="24217"/>
    <cellStyle name="Valuta 2 2 2 2 5 2 2 4 4" xfId="14541"/>
    <cellStyle name="Valuta 2 2 2 2 5 2 2 5" xfId="6074"/>
    <cellStyle name="Valuta 2 2 2 2 5 2 2 5 2" xfId="25426"/>
    <cellStyle name="Valuta 2 2 2 2 5 2 2 5 3" xfId="15750"/>
    <cellStyle name="Valuta 2 2 2 2 5 2 2 6" xfId="20588"/>
    <cellStyle name="Valuta 2 2 2 2 5 2 2 7" xfId="10912"/>
    <cellStyle name="Valuta 2 2 2 2 5 2 3" xfId="1842"/>
    <cellStyle name="Valuta 2 2 2 2 5 2 3 2" xfId="6680"/>
    <cellStyle name="Valuta 2 2 2 2 5 2 3 2 2" xfId="26032"/>
    <cellStyle name="Valuta 2 2 2 2 5 2 3 2 3" xfId="16356"/>
    <cellStyle name="Valuta 2 2 2 2 5 2 3 3" xfId="21194"/>
    <cellStyle name="Valuta 2 2 2 2 5 2 3 4" xfId="11518"/>
    <cellStyle name="Valuta 2 2 2 2 5 2 4" xfId="3052"/>
    <cellStyle name="Valuta 2 2 2 2 5 2 4 2" xfId="7890"/>
    <cellStyle name="Valuta 2 2 2 2 5 2 4 2 2" xfId="27242"/>
    <cellStyle name="Valuta 2 2 2 2 5 2 4 2 3" xfId="17566"/>
    <cellStyle name="Valuta 2 2 2 2 5 2 4 3" xfId="22404"/>
    <cellStyle name="Valuta 2 2 2 2 5 2 4 4" xfId="12728"/>
    <cellStyle name="Valuta 2 2 2 2 5 2 5" xfId="4261"/>
    <cellStyle name="Valuta 2 2 2 2 5 2 5 2" xfId="9099"/>
    <cellStyle name="Valuta 2 2 2 2 5 2 5 2 2" xfId="28451"/>
    <cellStyle name="Valuta 2 2 2 2 5 2 5 2 3" xfId="18775"/>
    <cellStyle name="Valuta 2 2 2 2 5 2 5 3" xfId="23613"/>
    <cellStyle name="Valuta 2 2 2 2 5 2 5 4" xfId="13937"/>
    <cellStyle name="Valuta 2 2 2 2 5 2 6" xfId="5470"/>
    <cellStyle name="Valuta 2 2 2 2 5 2 6 2" xfId="24822"/>
    <cellStyle name="Valuta 2 2 2 2 5 2 6 3" xfId="15146"/>
    <cellStyle name="Valuta 2 2 2 2 5 2 7" xfId="19984"/>
    <cellStyle name="Valuta 2 2 2 2 5 2 8" xfId="10308"/>
    <cellStyle name="Valuta 2 2 2 2 5 3" xfId="934"/>
    <cellStyle name="Valuta 2 2 2 2 5 3 2" xfId="2144"/>
    <cellStyle name="Valuta 2 2 2 2 5 3 2 2" xfId="6982"/>
    <cellStyle name="Valuta 2 2 2 2 5 3 2 2 2" xfId="26334"/>
    <cellStyle name="Valuta 2 2 2 2 5 3 2 2 3" xfId="16658"/>
    <cellStyle name="Valuta 2 2 2 2 5 3 2 3" xfId="21496"/>
    <cellStyle name="Valuta 2 2 2 2 5 3 2 4" xfId="11820"/>
    <cellStyle name="Valuta 2 2 2 2 5 3 3" xfId="3354"/>
    <cellStyle name="Valuta 2 2 2 2 5 3 3 2" xfId="8192"/>
    <cellStyle name="Valuta 2 2 2 2 5 3 3 2 2" xfId="27544"/>
    <cellStyle name="Valuta 2 2 2 2 5 3 3 2 3" xfId="17868"/>
    <cellStyle name="Valuta 2 2 2 2 5 3 3 3" xfId="22706"/>
    <cellStyle name="Valuta 2 2 2 2 5 3 3 4" xfId="13030"/>
    <cellStyle name="Valuta 2 2 2 2 5 3 4" xfId="4563"/>
    <cellStyle name="Valuta 2 2 2 2 5 3 4 2" xfId="9401"/>
    <cellStyle name="Valuta 2 2 2 2 5 3 4 2 2" xfId="28753"/>
    <cellStyle name="Valuta 2 2 2 2 5 3 4 2 3" xfId="19077"/>
    <cellStyle name="Valuta 2 2 2 2 5 3 4 3" xfId="23915"/>
    <cellStyle name="Valuta 2 2 2 2 5 3 4 4" xfId="14239"/>
    <cellStyle name="Valuta 2 2 2 2 5 3 5" xfId="5772"/>
    <cellStyle name="Valuta 2 2 2 2 5 3 5 2" xfId="25124"/>
    <cellStyle name="Valuta 2 2 2 2 5 3 5 3" xfId="15448"/>
    <cellStyle name="Valuta 2 2 2 2 5 3 6" xfId="20286"/>
    <cellStyle name="Valuta 2 2 2 2 5 3 7" xfId="10610"/>
    <cellStyle name="Valuta 2 2 2 2 5 4" xfId="1540"/>
    <cellStyle name="Valuta 2 2 2 2 5 4 2" xfId="6378"/>
    <cellStyle name="Valuta 2 2 2 2 5 4 2 2" xfId="25730"/>
    <cellStyle name="Valuta 2 2 2 2 5 4 2 3" xfId="16054"/>
    <cellStyle name="Valuta 2 2 2 2 5 4 3" xfId="20892"/>
    <cellStyle name="Valuta 2 2 2 2 5 4 4" xfId="11216"/>
    <cellStyle name="Valuta 2 2 2 2 5 5" xfId="2750"/>
    <cellStyle name="Valuta 2 2 2 2 5 5 2" xfId="7588"/>
    <cellStyle name="Valuta 2 2 2 2 5 5 2 2" xfId="26940"/>
    <cellStyle name="Valuta 2 2 2 2 5 5 2 3" xfId="17264"/>
    <cellStyle name="Valuta 2 2 2 2 5 5 3" xfId="22102"/>
    <cellStyle name="Valuta 2 2 2 2 5 5 4" xfId="12426"/>
    <cellStyle name="Valuta 2 2 2 2 5 6" xfId="3959"/>
    <cellStyle name="Valuta 2 2 2 2 5 6 2" xfId="8797"/>
    <cellStyle name="Valuta 2 2 2 2 5 6 2 2" xfId="28149"/>
    <cellStyle name="Valuta 2 2 2 2 5 6 2 3" xfId="18473"/>
    <cellStyle name="Valuta 2 2 2 2 5 6 3" xfId="23311"/>
    <cellStyle name="Valuta 2 2 2 2 5 6 4" xfId="13635"/>
    <cellStyle name="Valuta 2 2 2 2 5 7" xfId="5168"/>
    <cellStyle name="Valuta 2 2 2 2 5 7 2" xfId="24520"/>
    <cellStyle name="Valuta 2 2 2 2 5 7 3" xfId="14844"/>
    <cellStyle name="Valuta 2 2 2 2 5 8" xfId="19682"/>
    <cellStyle name="Valuta 2 2 2 2 5 9" xfId="10006"/>
    <cellStyle name="Valuta 2 2 2 2 6" xfId="380"/>
    <cellStyle name="Valuta 2 2 2 2 6 2" xfId="984"/>
    <cellStyle name="Valuta 2 2 2 2 6 2 2" xfId="2194"/>
    <cellStyle name="Valuta 2 2 2 2 6 2 2 2" xfId="7032"/>
    <cellStyle name="Valuta 2 2 2 2 6 2 2 2 2" xfId="26384"/>
    <cellStyle name="Valuta 2 2 2 2 6 2 2 2 3" xfId="16708"/>
    <cellStyle name="Valuta 2 2 2 2 6 2 2 3" xfId="21546"/>
    <cellStyle name="Valuta 2 2 2 2 6 2 2 4" xfId="11870"/>
    <cellStyle name="Valuta 2 2 2 2 6 2 3" xfId="3404"/>
    <cellStyle name="Valuta 2 2 2 2 6 2 3 2" xfId="8242"/>
    <cellStyle name="Valuta 2 2 2 2 6 2 3 2 2" xfId="27594"/>
    <cellStyle name="Valuta 2 2 2 2 6 2 3 2 3" xfId="17918"/>
    <cellStyle name="Valuta 2 2 2 2 6 2 3 3" xfId="22756"/>
    <cellStyle name="Valuta 2 2 2 2 6 2 3 4" xfId="13080"/>
    <cellStyle name="Valuta 2 2 2 2 6 2 4" xfId="4613"/>
    <cellStyle name="Valuta 2 2 2 2 6 2 4 2" xfId="9451"/>
    <cellStyle name="Valuta 2 2 2 2 6 2 4 2 2" xfId="28803"/>
    <cellStyle name="Valuta 2 2 2 2 6 2 4 2 3" xfId="19127"/>
    <cellStyle name="Valuta 2 2 2 2 6 2 4 3" xfId="23965"/>
    <cellStyle name="Valuta 2 2 2 2 6 2 4 4" xfId="14289"/>
    <cellStyle name="Valuta 2 2 2 2 6 2 5" xfId="5822"/>
    <cellStyle name="Valuta 2 2 2 2 6 2 5 2" xfId="25174"/>
    <cellStyle name="Valuta 2 2 2 2 6 2 5 3" xfId="15498"/>
    <cellStyle name="Valuta 2 2 2 2 6 2 6" xfId="20336"/>
    <cellStyle name="Valuta 2 2 2 2 6 2 7" xfId="10660"/>
    <cellStyle name="Valuta 2 2 2 2 6 3" xfId="1590"/>
    <cellStyle name="Valuta 2 2 2 2 6 3 2" xfId="6428"/>
    <cellStyle name="Valuta 2 2 2 2 6 3 2 2" xfId="25780"/>
    <cellStyle name="Valuta 2 2 2 2 6 3 2 3" xfId="16104"/>
    <cellStyle name="Valuta 2 2 2 2 6 3 3" xfId="20942"/>
    <cellStyle name="Valuta 2 2 2 2 6 3 4" xfId="11266"/>
    <cellStyle name="Valuta 2 2 2 2 6 4" xfId="2800"/>
    <cellStyle name="Valuta 2 2 2 2 6 4 2" xfId="7638"/>
    <cellStyle name="Valuta 2 2 2 2 6 4 2 2" xfId="26990"/>
    <cellStyle name="Valuta 2 2 2 2 6 4 2 3" xfId="17314"/>
    <cellStyle name="Valuta 2 2 2 2 6 4 3" xfId="22152"/>
    <cellStyle name="Valuta 2 2 2 2 6 4 4" xfId="12476"/>
    <cellStyle name="Valuta 2 2 2 2 6 5" xfId="4009"/>
    <cellStyle name="Valuta 2 2 2 2 6 5 2" xfId="8847"/>
    <cellStyle name="Valuta 2 2 2 2 6 5 2 2" xfId="28199"/>
    <cellStyle name="Valuta 2 2 2 2 6 5 2 3" xfId="18523"/>
    <cellStyle name="Valuta 2 2 2 2 6 5 3" xfId="23361"/>
    <cellStyle name="Valuta 2 2 2 2 6 5 4" xfId="13685"/>
    <cellStyle name="Valuta 2 2 2 2 6 6" xfId="5218"/>
    <cellStyle name="Valuta 2 2 2 2 6 6 2" xfId="24570"/>
    <cellStyle name="Valuta 2 2 2 2 6 6 3" xfId="14894"/>
    <cellStyle name="Valuta 2 2 2 2 6 7" xfId="19732"/>
    <cellStyle name="Valuta 2 2 2 2 6 8" xfId="10056"/>
    <cellStyle name="Valuta 2 2 2 2 7" xfId="682"/>
    <cellStyle name="Valuta 2 2 2 2 7 2" xfId="1892"/>
    <cellStyle name="Valuta 2 2 2 2 7 2 2" xfId="6730"/>
    <cellStyle name="Valuta 2 2 2 2 7 2 2 2" xfId="26082"/>
    <cellStyle name="Valuta 2 2 2 2 7 2 2 3" xfId="16406"/>
    <cellStyle name="Valuta 2 2 2 2 7 2 3" xfId="21244"/>
    <cellStyle name="Valuta 2 2 2 2 7 2 4" xfId="11568"/>
    <cellStyle name="Valuta 2 2 2 2 7 3" xfId="3102"/>
    <cellStyle name="Valuta 2 2 2 2 7 3 2" xfId="7940"/>
    <cellStyle name="Valuta 2 2 2 2 7 3 2 2" xfId="27292"/>
    <cellStyle name="Valuta 2 2 2 2 7 3 2 3" xfId="17616"/>
    <cellStyle name="Valuta 2 2 2 2 7 3 3" xfId="22454"/>
    <cellStyle name="Valuta 2 2 2 2 7 3 4" xfId="12778"/>
    <cellStyle name="Valuta 2 2 2 2 7 4" xfId="4311"/>
    <cellStyle name="Valuta 2 2 2 2 7 4 2" xfId="9149"/>
    <cellStyle name="Valuta 2 2 2 2 7 4 2 2" xfId="28501"/>
    <cellStyle name="Valuta 2 2 2 2 7 4 2 3" xfId="18825"/>
    <cellStyle name="Valuta 2 2 2 2 7 4 3" xfId="23663"/>
    <cellStyle name="Valuta 2 2 2 2 7 4 4" xfId="13987"/>
    <cellStyle name="Valuta 2 2 2 2 7 5" xfId="5520"/>
    <cellStyle name="Valuta 2 2 2 2 7 5 2" xfId="24872"/>
    <cellStyle name="Valuta 2 2 2 2 7 5 3" xfId="15196"/>
    <cellStyle name="Valuta 2 2 2 2 7 6" xfId="20034"/>
    <cellStyle name="Valuta 2 2 2 2 7 7" xfId="10358"/>
    <cellStyle name="Valuta 2 2 2 2 8" xfId="1288"/>
    <cellStyle name="Valuta 2 2 2 2 8 2" xfId="6126"/>
    <cellStyle name="Valuta 2 2 2 2 8 2 2" xfId="25478"/>
    <cellStyle name="Valuta 2 2 2 2 8 2 3" xfId="15802"/>
    <cellStyle name="Valuta 2 2 2 2 8 3" xfId="20640"/>
    <cellStyle name="Valuta 2 2 2 2 8 4" xfId="10964"/>
    <cellStyle name="Valuta 2 2 2 2 9" xfId="2498"/>
    <cellStyle name="Valuta 2 2 2 2 9 2" xfId="7336"/>
    <cellStyle name="Valuta 2 2 2 2 9 2 2" xfId="26688"/>
    <cellStyle name="Valuta 2 2 2 2 9 2 3" xfId="17012"/>
    <cellStyle name="Valuta 2 2 2 2 9 3" xfId="21850"/>
    <cellStyle name="Valuta 2 2 2 2 9 4" xfId="12174"/>
    <cellStyle name="Valuta 2 2 2 3" xfId="76"/>
    <cellStyle name="Valuta 2 2 2 3 10" xfId="9783"/>
    <cellStyle name="Valuta 2 2 2 3 2" xfId="189"/>
    <cellStyle name="Valuta 2 2 2 3 2 2" xfId="509"/>
    <cellStyle name="Valuta 2 2 2 3 2 2 2" xfId="1113"/>
    <cellStyle name="Valuta 2 2 2 3 2 2 2 2" xfId="2323"/>
    <cellStyle name="Valuta 2 2 2 3 2 2 2 2 2" xfId="7161"/>
    <cellStyle name="Valuta 2 2 2 3 2 2 2 2 2 2" xfId="26513"/>
    <cellStyle name="Valuta 2 2 2 3 2 2 2 2 2 3" xfId="16837"/>
    <cellStyle name="Valuta 2 2 2 3 2 2 2 2 3" xfId="21675"/>
    <cellStyle name="Valuta 2 2 2 3 2 2 2 2 4" xfId="11999"/>
    <cellStyle name="Valuta 2 2 2 3 2 2 2 3" xfId="3533"/>
    <cellStyle name="Valuta 2 2 2 3 2 2 2 3 2" xfId="8371"/>
    <cellStyle name="Valuta 2 2 2 3 2 2 2 3 2 2" xfId="27723"/>
    <cellStyle name="Valuta 2 2 2 3 2 2 2 3 2 3" xfId="18047"/>
    <cellStyle name="Valuta 2 2 2 3 2 2 2 3 3" xfId="22885"/>
    <cellStyle name="Valuta 2 2 2 3 2 2 2 3 4" xfId="13209"/>
    <cellStyle name="Valuta 2 2 2 3 2 2 2 4" xfId="4742"/>
    <cellStyle name="Valuta 2 2 2 3 2 2 2 4 2" xfId="9580"/>
    <cellStyle name="Valuta 2 2 2 3 2 2 2 4 2 2" xfId="28932"/>
    <cellStyle name="Valuta 2 2 2 3 2 2 2 4 2 3" xfId="19256"/>
    <cellStyle name="Valuta 2 2 2 3 2 2 2 4 3" xfId="24094"/>
    <cellStyle name="Valuta 2 2 2 3 2 2 2 4 4" xfId="14418"/>
    <cellStyle name="Valuta 2 2 2 3 2 2 2 5" xfId="5951"/>
    <cellStyle name="Valuta 2 2 2 3 2 2 2 5 2" xfId="25303"/>
    <cellStyle name="Valuta 2 2 2 3 2 2 2 5 3" xfId="15627"/>
    <cellStyle name="Valuta 2 2 2 3 2 2 2 6" xfId="20465"/>
    <cellStyle name="Valuta 2 2 2 3 2 2 2 7" xfId="10789"/>
    <cellStyle name="Valuta 2 2 2 3 2 2 3" xfId="1719"/>
    <cellStyle name="Valuta 2 2 2 3 2 2 3 2" xfId="6557"/>
    <cellStyle name="Valuta 2 2 2 3 2 2 3 2 2" xfId="25909"/>
    <cellStyle name="Valuta 2 2 2 3 2 2 3 2 3" xfId="16233"/>
    <cellStyle name="Valuta 2 2 2 3 2 2 3 3" xfId="21071"/>
    <cellStyle name="Valuta 2 2 2 3 2 2 3 4" xfId="11395"/>
    <cellStyle name="Valuta 2 2 2 3 2 2 4" xfId="2929"/>
    <cellStyle name="Valuta 2 2 2 3 2 2 4 2" xfId="7767"/>
    <cellStyle name="Valuta 2 2 2 3 2 2 4 2 2" xfId="27119"/>
    <cellStyle name="Valuta 2 2 2 3 2 2 4 2 3" xfId="17443"/>
    <cellStyle name="Valuta 2 2 2 3 2 2 4 3" xfId="22281"/>
    <cellStyle name="Valuta 2 2 2 3 2 2 4 4" xfId="12605"/>
    <cellStyle name="Valuta 2 2 2 3 2 2 5" xfId="4138"/>
    <cellStyle name="Valuta 2 2 2 3 2 2 5 2" xfId="8976"/>
    <cellStyle name="Valuta 2 2 2 3 2 2 5 2 2" xfId="28328"/>
    <cellStyle name="Valuta 2 2 2 3 2 2 5 2 3" xfId="18652"/>
    <cellStyle name="Valuta 2 2 2 3 2 2 5 3" xfId="23490"/>
    <cellStyle name="Valuta 2 2 2 3 2 2 5 4" xfId="13814"/>
    <cellStyle name="Valuta 2 2 2 3 2 2 6" xfId="5347"/>
    <cellStyle name="Valuta 2 2 2 3 2 2 6 2" xfId="24699"/>
    <cellStyle name="Valuta 2 2 2 3 2 2 6 3" xfId="15023"/>
    <cellStyle name="Valuta 2 2 2 3 2 2 7" xfId="19861"/>
    <cellStyle name="Valuta 2 2 2 3 2 2 8" xfId="10185"/>
    <cellStyle name="Valuta 2 2 2 3 2 3" xfId="811"/>
    <cellStyle name="Valuta 2 2 2 3 2 3 2" xfId="2021"/>
    <cellStyle name="Valuta 2 2 2 3 2 3 2 2" xfId="6859"/>
    <cellStyle name="Valuta 2 2 2 3 2 3 2 2 2" xfId="26211"/>
    <cellStyle name="Valuta 2 2 2 3 2 3 2 2 3" xfId="16535"/>
    <cellStyle name="Valuta 2 2 2 3 2 3 2 3" xfId="21373"/>
    <cellStyle name="Valuta 2 2 2 3 2 3 2 4" xfId="11697"/>
    <cellStyle name="Valuta 2 2 2 3 2 3 3" xfId="3231"/>
    <cellStyle name="Valuta 2 2 2 3 2 3 3 2" xfId="8069"/>
    <cellStyle name="Valuta 2 2 2 3 2 3 3 2 2" xfId="27421"/>
    <cellStyle name="Valuta 2 2 2 3 2 3 3 2 3" xfId="17745"/>
    <cellStyle name="Valuta 2 2 2 3 2 3 3 3" xfId="22583"/>
    <cellStyle name="Valuta 2 2 2 3 2 3 3 4" xfId="12907"/>
    <cellStyle name="Valuta 2 2 2 3 2 3 4" xfId="4440"/>
    <cellStyle name="Valuta 2 2 2 3 2 3 4 2" xfId="9278"/>
    <cellStyle name="Valuta 2 2 2 3 2 3 4 2 2" xfId="28630"/>
    <cellStyle name="Valuta 2 2 2 3 2 3 4 2 3" xfId="18954"/>
    <cellStyle name="Valuta 2 2 2 3 2 3 4 3" xfId="23792"/>
    <cellStyle name="Valuta 2 2 2 3 2 3 4 4" xfId="14116"/>
    <cellStyle name="Valuta 2 2 2 3 2 3 5" xfId="5649"/>
    <cellStyle name="Valuta 2 2 2 3 2 3 5 2" xfId="25001"/>
    <cellStyle name="Valuta 2 2 2 3 2 3 5 3" xfId="15325"/>
    <cellStyle name="Valuta 2 2 2 3 2 3 6" xfId="20163"/>
    <cellStyle name="Valuta 2 2 2 3 2 3 7" xfId="10487"/>
    <cellStyle name="Valuta 2 2 2 3 2 4" xfId="1417"/>
    <cellStyle name="Valuta 2 2 2 3 2 4 2" xfId="6255"/>
    <cellStyle name="Valuta 2 2 2 3 2 4 2 2" xfId="25607"/>
    <cellStyle name="Valuta 2 2 2 3 2 4 2 3" xfId="15931"/>
    <cellStyle name="Valuta 2 2 2 3 2 4 3" xfId="20769"/>
    <cellStyle name="Valuta 2 2 2 3 2 4 4" xfId="11093"/>
    <cellStyle name="Valuta 2 2 2 3 2 5" xfId="2627"/>
    <cellStyle name="Valuta 2 2 2 3 2 5 2" xfId="7465"/>
    <cellStyle name="Valuta 2 2 2 3 2 5 2 2" xfId="26817"/>
    <cellStyle name="Valuta 2 2 2 3 2 5 2 3" xfId="17141"/>
    <cellStyle name="Valuta 2 2 2 3 2 5 3" xfId="21979"/>
    <cellStyle name="Valuta 2 2 2 3 2 5 4" xfId="12303"/>
    <cellStyle name="Valuta 2 2 2 3 2 6" xfId="3837"/>
    <cellStyle name="Valuta 2 2 2 3 2 6 2" xfId="8675"/>
    <cellStyle name="Valuta 2 2 2 3 2 6 2 2" xfId="28027"/>
    <cellStyle name="Valuta 2 2 2 3 2 6 2 3" xfId="18351"/>
    <cellStyle name="Valuta 2 2 2 3 2 6 3" xfId="23189"/>
    <cellStyle name="Valuta 2 2 2 3 2 6 4" xfId="13513"/>
    <cellStyle name="Valuta 2 2 2 3 2 7" xfId="5045"/>
    <cellStyle name="Valuta 2 2 2 3 2 7 2" xfId="24397"/>
    <cellStyle name="Valuta 2 2 2 3 2 7 3" xfId="14721"/>
    <cellStyle name="Valuta 2 2 2 3 2 8" xfId="19559"/>
    <cellStyle name="Valuta 2 2 2 3 2 9" xfId="9883"/>
    <cellStyle name="Valuta 2 2 2 3 3" xfId="409"/>
    <cellStyle name="Valuta 2 2 2 3 3 2" xfId="1013"/>
    <cellStyle name="Valuta 2 2 2 3 3 2 2" xfId="2223"/>
    <cellStyle name="Valuta 2 2 2 3 3 2 2 2" xfId="7061"/>
    <cellStyle name="Valuta 2 2 2 3 3 2 2 2 2" xfId="26413"/>
    <cellStyle name="Valuta 2 2 2 3 3 2 2 2 3" xfId="16737"/>
    <cellStyle name="Valuta 2 2 2 3 3 2 2 3" xfId="21575"/>
    <cellStyle name="Valuta 2 2 2 3 3 2 2 4" xfId="11899"/>
    <cellStyle name="Valuta 2 2 2 3 3 2 3" xfId="3433"/>
    <cellStyle name="Valuta 2 2 2 3 3 2 3 2" xfId="8271"/>
    <cellStyle name="Valuta 2 2 2 3 3 2 3 2 2" xfId="27623"/>
    <cellStyle name="Valuta 2 2 2 3 3 2 3 2 3" xfId="17947"/>
    <cellStyle name="Valuta 2 2 2 3 3 2 3 3" xfId="22785"/>
    <cellStyle name="Valuta 2 2 2 3 3 2 3 4" xfId="13109"/>
    <cellStyle name="Valuta 2 2 2 3 3 2 4" xfId="4642"/>
    <cellStyle name="Valuta 2 2 2 3 3 2 4 2" xfId="9480"/>
    <cellStyle name="Valuta 2 2 2 3 3 2 4 2 2" xfId="28832"/>
    <cellStyle name="Valuta 2 2 2 3 3 2 4 2 3" xfId="19156"/>
    <cellStyle name="Valuta 2 2 2 3 3 2 4 3" xfId="23994"/>
    <cellStyle name="Valuta 2 2 2 3 3 2 4 4" xfId="14318"/>
    <cellStyle name="Valuta 2 2 2 3 3 2 5" xfId="5851"/>
    <cellStyle name="Valuta 2 2 2 3 3 2 5 2" xfId="25203"/>
    <cellStyle name="Valuta 2 2 2 3 3 2 5 3" xfId="15527"/>
    <cellStyle name="Valuta 2 2 2 3 3 2 6" xfId="20365"/>
    <cellStyle name="Valuta 2 2 2 3 3 2 7" xfId="10689"/>
    <cellStyle name="Valuta 2 2 2 3 3 3" xfId="1619"/>
    <cellStyle name="Valuta 2 2 2 3 3 3 2" xfId="6457"/>
    <cellStyle name="Valuta 2 2 2 3 3 3 2 2" xfId="25809"/>
    <cellStyle name="Valuta 2 2 2 3 3 3 2 3" xfId="16133"/>
    <cellStyle name="Valuta 2 2 2 3 3 3 3" xfId="20971"/>
    <cellStyle name="Valuta 2 2 2 3 3 3 4" xfId="11295"/>
    <cellStyle name="Valuta 2 2 2 3 3 4" xfId="2829"/>
    <cellStyle name="Valuta 2 2 2 3 3 4 2" xfId="7667"/>
    <cellStyle name="Valuta 2 2 2 3 3 4 2 2" xfId="27019"/>
    <cellStyle name="Valuta 2 2 2 3 3 4 2 3" xfId="17343"/>
    <cellStyle name="Valuta 2 2 2 3 3 4 3" xfId="22181"/>
    <cellStyle name="Valuta 2 2 2 3 3 4 4" xfId="12505"/>
    <cellStyle name="Valuta 2 2 2 3 3 5" xfId="4038"/>
    <cellStyle name="Valuta 2 2 2 3 3 5 2" xfId="8876"/>
    <cellStyle name="Valuta 2 2 2 3 3 5 2 2" xfId="28228"/>
    <cellStyle name="Valuta 2 2 2 3 3 5 2 3" xfId="18552"/>
    <cellStyle name="Valuta 2 2 2 3 3 5 3" xfId="23390"/>
    <cellStyle name="Valuta 2 2 2 3 3 5 4" xfId="13714"/>
    <cellStyle name="Valuta 2 2 2 3 3 6" xfId="5247"/>
    <cellStyle name="Valuta 2 2 2 3 3 6 2" xfId="24599"/>
    <cellStyle name="Valuta 2 2 2 3 3 6 3" xfId="14923"/>
    <cellStyle name="Valuta 2 2 2 3 3 7" xfId="19761"/>
    <cellStyle name="Valuta 2 2 2 3 3 8" xfId="10085"/>
    <cellStyle name="Valuta 2 2 2 3 4" xfId="711"/>
    <cellStyle name="Valuta 2 2 2 3 4 2" xfId="1921"/>
    <cellStyle name="Valuta 2 2 2 3 4 2 2" xfId="6759"/>
    <cellStyle name="Valuta 2 2 2 3 4 2 2 2" xfId="26111"/>
    <cellStyle name="Valuta 2 2 2 3 4 2 2 3" xfId="16435"/>
    <cellStyle name="Valuta 2 2 2 3 4 2 3" xfId="21273"/>
    <cellStyle name="Valuta 2 2 2 3 4 2 4" xfId="11597"/>
    <cellStyle name="Valuta 2 2 2 3 4 3" xfId="3131"/>
    <cellStyle name="Valuta 2 2 2 3 4 3 2" xfId="7969"/>
    <cellStyle name="Valuta 2 2 2 3 4 3 2 2" xfId="27321"/>
    <cellStyle name="Valuta 2 2 2 3 4 3 2 3" xfId="17645"/>
    <cellStyle name="Valuta 2 2 2 3 4 3 3" xfId="22483"/>
    <cellStyle name="Valuta 2 2 2 3 4 3 4" xfId="12807"/>
    <cellStyle name="Valuta 2 2 2 3 4 4" xfId="4340"/>
    <cellStyle name="Valuta 2 2 2 3 4 4 2" xfId="9178"/>
    <cellStyle name="Valuta 2 2 2 3 4 4 2 2" xfId="28530"/>
    <cellStyle name="Valuta 2 2 2 3 4 4 2 3" xfId="18854"/>
    <cellStyle name="Valuta 2 2 2 3 4 4 3" xfId="23692"/>
    <cellStyle name="Valuta 2 2 2 3 4 4 4" xfId="14016"/>
    <cellStyle name="Valuta 2 2 2 3 4 5" xfId="5549"/>
    <cellStyle name="Valuta 2 2 2 3 4 5 2" xfId="24901"/>
    <cellStyle name="Valuta 2 2 2 3 4 5 3" xfId="15225"/>
    <cellStyle name="Valuta 2 2 2 3 4 6" xfId="20063"/>
    <cellStyle name="Valuta 2 2 2 3 4 7" xfId="10387"/>
    <cellStyle name="Valuta 2 2 2 3 5" xfId="1317"/>
    <cellStyle name="Valuta 2 2 2 3 5 2" xfId="6155"/>
    <cellStyle name="Valuta 2 2 2 3 5 2 2" xfId="25507"/>
    <cellStyle name="Valuta 2 2 2 3 5 2 3" xfId="15831"/>
    <cellStyle name="Valuta 2 2 2 3 5 3" xfId="20669"/>
    <cellStyle name="Valuta 2 2 2 3 5 4" xfId="10993"/>
    <cellStyle name="Valuta 2 2 2 3 6" xfId="2527"/>
    <cellStyle name="Valuta 2 2 2 3 6 2" xfId="7365"/>
    <cellStyle name="Valuta 2 2 2 3 6 2 2" xfId="26717"/>
    <cellStyle name="Valuta 2 2 2 3 6 2 3" xfId="17041"/>
    <cellStyle name="Valuta 2 2 2 3 6 3" xfId="21879"/>
    <cellStyle name="Valuta 2 2 2 3 6 4" xfId="12203"/>
    <cellStyle name="Valuta 2 2 2 3 7" xfId="3737"/>
    <cellStyle name="Valuta 2 2 2 3 7 2" xfId="8575"/>
    <cellStyle name="Valuta 2 2 2 3 7 2 2" xfId="27927"/>
    <cellStyle name="Valuta 2 2 2 3 7 2 3" xfId="18251"/>
    <cellStyle name="Valuta 2 2 2 3 7 3" xfId="23089"/>
    <cellStyle name="Valuta 2 2 2 3 7 4" xfId="13413"/>
    <cellStyle name="Valuta 2 2 2 3 8" xfId="4945"/>
    <cellStyle name="Valuta 2 2 2 3 8 2" xfId="24297"/>
    <cellStyle name="Valuta 2 2 2 3 8 3" xfId="14621"/>
    <cellStyle name="Valuta 2 2 2 3 9" xfId="19459"/>
    <cellStyle name="Valuta 2 2 2 4" xfId="138"/>
    <cellStyle name="Valuta 2 2 2 4 2" xfId="459"/>
    <cellStyle name="Valuta 2 2 2 4 2 2" xfId="1063"/>
    <cellStyle name="Valuta 2 2 2 4 2 2 2" xfId="2273"/>
    <cellStyle name="Valuta 2 2 2 4 2 2 2 2" xfId="7111"/>
    <cellStyle name="Valuta 2 2 2 4 2 2 2 2 2" xfId="26463"/>
    <cellStyle name="Valuta 2 2 2 4 2 2 2 2 3" xfId="16787"/>
    <cellStyle name="Valuta 2 2 2 4 2 2 2 3" xfId="21625"/>
    <cellStyle name="Valuta 2 2 2 4 2 2 2 4" xfId="11949"/>
    <cellStyle name="Valuta 2 2 2 4 2 2 3" xfId="3483"/>
    <cellStyle name="Valuta 2 2 2 4 2 2 3 2" xfId="8321"/>
    <cellStyle name="Valuta 2 2 2 4 2 2 3 2 2" xfId="27673"/>
    <cellStyle name="Valuta 2 2 2 4 2 2 3 2 3" xfId="17997"/>
    <cellStyle name="Valuta 2 2 2 4 2 2 3 3" xfId="22835"/>
    <cellStyle name="Valuta 2 2 2 4 2 2 3 4" xfId="13159"/>
    <cellStyle name="Valuta 2 2 2 4 2 2 4" xfId="4692"/>
    <cellStyle name="Valuta 2 2 2 4 2 2 4 2" xfId="9530"/>
    <cellStyle name="Valuta 2 2 2 4 2 2 4 2 2" xfId="28882"/>
    <cellStyle name="Valuta 2 2 2 4 2 2 4 2 3" xfId="19206"/>
    <cellStyle name="Valuta 2 2 2 4 2 2 4 3" xfId="24044"/>
    <cellStyle name="Valuta 2 2 2 4 2 2 4 4" xfId="14368"/>
    <cellStyle name="Valuta 2 2 2 4 2 2 5" xfId="5901"/>
    <cellStyle name="Valuta 2 2 2 4 2 2 5 2" xfId="25253"/>
    <cellStyle name="Valuta 2 2 2 4 2 2 5 3" xfId="15577"/>
    <cellStyle name="Valuta 2 2 2 4 2 2 6" xfId="20415"/>
    <cellStyle name="Valuta 2 2 2 4 2 2 7" xfId="10739"/>
    <cellStyle name="Valuta 2 2 2 4 2 3" xfId="1669"/>
    <cellStyle name="Valuta 2 2 2 4 2 3 2" xfId="6507"/>
    <cellStyle name="Valuta 2 2 2 4 2 3 2 2" xfId="25859"/>
    <cellStyle name="Valuta 2 2 2 4 2 3 2 3" xfId="16183"/>
    <cellStyle name="Valuta 2 2 2 4 2 3 3" xfId="21021"/>
    <cellStyle name="Valuta 2 2 2 4 2 3 4" xfId="11345"/>
    <cellStyle name="Valuta 2 2 2 4 2 4" xfId="2879"/>
    <cellStyle name="Valuta 2 2 2 4 2 4 2" xfId="7717"/>
    <cellStyle name="Valuta 2 2 2 4 2 4 2 2" xfId="27069"/>
    <cellStyle name="Valuta 2 2 2 4 2 4 2 3" xfId="17393"/>
    <cellStyle name="Valuta 2 2 2 4 2 4 3" xfId="22231"/>
    <cellStyle name="Valuta 2 2 2 4 2 4 4" xfId="12555"/>
    <cellStyle name="Valuta 2 2 2 4 2 5" xfId="4088"/>
    <cellStyle name="Valuta 2 2 2 4 2 5 2" xfId="8926"/>
    <cellStyle name="Valuta 2 2 2 4 2 5 2 2" xfId="28278"/>
    <cellStyle name="Valuta 2 2 2 4 2 5 2 3" xfId="18602"/>
    <cellStyle name="Valuta 2 2 2 4 2 5 3" xfId="23440"/>
    <cellStyle name="Valuta 2 2 2 4 2 5 4" xfId="13764"/>
    <cellStyle name="Valuta 2 2 2 4 2 6" xfId="5297"/>
    <cellStyle name="Valuta 2 2 2 4 2 6 2" xfId="24649"/>
    <cellStyle name="Valuta 2 2 2 4 2 6 3" xfId="14973"/>
    <cellStyle name="Valuta 2 2 2 4 2 7" xfId="19811"/>
    <cellStyle name="Valuta 2 2 2 4 2 8" xfId="10135"/>
    <cellStyle name="Valuta 2 2 2 4 3" xfId="761"/>
    <cellStyle name="Valuta 2 2 2 4 3 2" xfId="1971"/>
    <cellStyle name="Valuta 2 2 2 4 3 2 2" xfId="6809"/>
    <cellStyle name="Valuta 2 2 2 4 3 2 2 2" xfId="26161"/>
    <cellStyle name="Valuta 2 2 2 4 3 2 2 3" xfId="16485"/>
    <cellStyle name="Valuta 2 2 2 4 3 2 3" xfId="21323"/>
    <cellStyle name="Valuta 2 2 2 4 3 2 4" xfId="11647"/>
    <cellStyle name="Valuta 2 2 2 4 3 3" xfId="3181"/>
    <cellStyle name="Valuta 2 2 2 4 3 3 2" xfId="8019"/>
    <cellStyle name="Valuta 2 2 2 4 3 3 2 2" xfId="27371"/>
    <cellStyle name="Valuta 2 2 2 4 3 3 2 3" xfId="17695"/>
    <cellStyle name="Valuta 2 2 2 4 3 3 3" xfId="22533"/>
    <cellStyle name="Valuta 2 2 2 4 3 3 4" xfId="12857"/>
    <cellStyle name="Valuta 2 2 2 4 3 4" xfId="4390"/>
    <cellStyle name="Valuta 2 2 2 4 3 4 2" xfId="9228"/>
    <cellStyle name="Valuta 2 2 2 4 3 4 2 2" xfId="28580"/>
    <cellStyle name="Valuta 2 2 2 4 3 4 2 3" xfId="18904"/>
    <cellStyle name="Valuta 2 2 2 4 3 4 3" xfId="23742"/>
    <cellStyle name="Valuta 2 2 2 4 3 4 4" xfId="14066"/>
    <cellStyle name="Valuta 2 2 2 4 3 5" xfId="5599"/>
    <cellStyle name="Valuta 2 2 2 4 3 5 2" xfId="24951"/>
    <cellStyle name="Valuta 2 2 2 4 3 5 3" xfId="15275"/>
    <cellStyle name="Valuta 2 2 2 4 3 6" xfId="20113"/>
    <cellStyle name="Valuta 2 2 2 4 3 7" xfId="10437"/>
    <cellStyle name="Valuta 2 2 2 4 4" xfId="1367"/>
    <cellStyle name="Valuta 2 2 2 4 4 2" xfId="6205"/>
    <cellStyle name="Valuta 2 2 2 4 4 2 2" xfId="25557"/>
    <cellStyle name="Valuta 2 2 2 4 4 2 3" xfId="15881"/>
    <cellStyle name="Valuta 2 2 2 4 4 3" xfId="20719"/>
    <cellStyle name="Valuta 2 2 2 4 4 4" xfId="11043"/>
    <cellStyle name="Valuta 2 2 2 4 5" xfId="2577"/>
    <cellStyle name="Valuta 2 2 2 4 5 2" xfId="7415"/>
    <cellStyle name="Valuta 2 2 2 4 5 2 2" xfId="26767"/>
    <cellStyle name="Valuta 2 2 2 4 5 2 3" xfId="17091"/>
    <cellStyle name="Valuta 2 2 2 4 5 3" xfId="21929"/>
    <cellStyle name="Valuta 2 2 2 4 5 4" xfId="12253"/>
    <cellStyle name="Valuta 2 2 2 4 6" xfId="3787"/>
    <cellStyle name="Valuta 2 2 2 4 6 2" xfId="8625"/>
    <cellStyle name="Valuta 2 2 2 4 6 2 2" xfId="27977"/>
    <cellStyle name="Valuta 2 2 2 4 6 2 3" xfId="18301"/>
    <cellStyle name="Valuta 2 2 2 4 6 3" xfId="23139"/>
    <cellStyle name="Valuta 2 2 2 4 6 4" xfId="13463"/>
    <cellStyle name="Valuta 2 2 2 4 7" xfId="4995"/>
    <cellStyle name="Valuta 2 2 2 4 7 2" xfId="24347"/>
    <cellStyle name="Valuta 2 2 2 4 7 3" xfId="14671"/>
    <cellStyle name="Valuta 2 2 2 4 8" xfId="19509"/>
    <cellStyle name="Valuta 2 2 2 4 9" xfId="9833"/>
    <cellStyle name="Valuta 2 2 2 5" xfId="255"/>
    <cellStyle name="Valuta 2 2 2 5 2" xfId="559"/>
    <cellStyle name="Valuta 2 2 2 5 2 2" xfId="1163"/>
    <cellStyle name="Valuta 2 2 2 5 2 2 2" xfId="2373"/>
    <cellStyle name="Valuta 2 2 2 5 2 2 2 2" xfId="7211"/>
    <cellStyle name="Valuta 2 2 2 5 2 2 2 2 2" xfId="26563"/>
    <cellStyle name="Valuta 2 2 2 5 2 2 2 2 3" xfId="16887"/>
    <cellStyle name="Valuta 2 2 2 5 2 2 2 3" xfId="21725"/>
    <cellStyle name="Valuta 2 2 2 5 2 2 2 4" xfId="12049"/>
    <cellStyle name="Valuta 2 2 2 5 2 2 3" xfId="3583"/>
    <cellStyle name="Valuta 2 2 2 5 2 2 3 2" xfId="8421"/>
    <cellStyle name="Valuta 2 2 2 5 2 2 3 2 2" xfId="27773"/>
    <cellStyle name="Valuta 2 2 2 5 2 2 3 2 3" xfId="18097"/>
    <cellStyle name="Valuta 2 2 2 5 2 2 3 3" xfId="22935"/>
    <cellStyle name="Valuta 2 2 2 5 2 2 3 4" xfId="13259"/>
    <cellStyle name="Valuta 2 2 2 5 2 2 4" xfId="4792"/>
    <cellStyle name="Valuta 2 2 2 5 2 2 4 2" xfId="9630"/>
    <cellStyle name="Valuta 2 2 2 5 2 2 4 2 2" xfId="28982"/>
    <cellStyle name="Valuta 2 2 2 5 2 2 4 2 3" xfId="19306"/>
    <cellStyle name="Valuta 2 2 2 5 2 2 4 3" xfId="24144"/>
    <cellStyle name="Valuta 2 2 2 5 2 2 4 4" xfId="14468"/>
    <cellStyle name="Valuta 2 2 2 5 2 2 5" xfId="6001"/>
    <cellStyle name="Valuta 2 2 2 5 2 2 5 2" xfId="25353"/>
    <cellStyle name="Valuta 2 2 2 5 2 2 5 3" xfId="15677"/>
    <cellStyle name="Valuta 2 2 2 5 2 2 6" xfId="20515"/>
    <cellStyle name="Valuta 2 2 2 5 2 2 7" xfId="10839"/>
    <cellStyle name="Valuta 2 2 2 5 2 3" xfId="1769"/>
    <cellStyle name="Valuta 2 2 2 5 2 3 2" xfId="6607"/>
    <cellStyle name="Valuta 2 2 2 5 2 3 2 2" xfId="25959"/>
    <cellStyle name="Valuta 2 2 2 5 2 3 2 3" xfId="16283"/>
    <cellStyle name="Valuta 2 2 2 5 2 3 3" xfId="21121"/>
    <cellStyle name="Valuta 2 2 2 5 2 3 4" xfId="11445"/>
    <cellStyle name="Valuta 2 2 2 5 2 4" xfId="2979"/>
    <cellStyle name="Valuta 2 2 2 5 2 4 2" xfId="7817"/>
    <cellStyle name="Valuta 2 2 2 5 2 4 2 2" xfId="27169"/>
    <cellStyle name="Valuta 2 2 2 5 2 4 2 3" xfId="17493"/>
    <cellStyle name="Valuta 2 2 2 5 2 4 3" xfId="22331"/>
    <cellStyle name="Valuta 2 2 2 5 2 4 4" xfId="12655"/>
    <cellStyle name="Valuta 2 2 2 5 2 5" xfId="4188"/>
    <cellStyle name="Valuta 2 2 2 5 2 5 2" xfId="9026"/>
    <cellStyle name="Valuta 2 2 2 5 2 5 2 2" xfId="28378"/>
    <cellStyle name="Valuta 2 2 2 5 2 5 2 3" xfId="18702"/>
    <cellStyle name="Valuta 2 2 2 5 2 5 3" xfId="23540"/>
    <cellStyle name="Valuta 2 2 2 5 2 5 4" xfId="13864"/>
    <cellStyle name="Valuta 2 2 2 5 2 6" xfId="5397"/>
    <cellStyle name="Valuta 2 2 2 5 2 6 2" xfId="24749"/>
    <cellStyle name="Valuta 2 2 2 5 2 6 3" xfId="15073"/>
    <cellStyle name="Valuta 2 2 2 5 2 7" xfId="19911"/>
    <cellStyle name="Valuta 2 2 2 5 2 8" xfId="10235"/>
    <cellStyle name="Valuta 2 2 2 5 3" xfId="861"/>
    <cellStyle name="Valuta 2 2 2 5 3 2" xfId="2071"/>
    <cellStyle name="Valuta 2 2 2 5 3 2 2" xfId="6909"/>
    <cellStyle name="Valuta 2 2 2 5 3 2 2 2" xfId="26261"/>
    <cellStyle name="Valuta 2 2 2 5 3 2 2 3" xfId="16585"/>
    <cellStyle name="Valuta 2 2 2 5 3 2 3" xfId="21423"/>
    <cellStyle name="Valuta 2 2 2 5 3 2 4" xfId="11747"/>
    <cellStyle name="Valuta 2 2 2 5 3 3" xfId="3281"/>
    <cellStyle name="Valuta 2 2 2 5 3 3 2" xfId="8119"/>
    <cellStyle name="Valuta 2 2 2 5 3 3 2 2" xfId="27471"/>
    <cellStyle name="Valuta 2 2 2 5 3 3 2 3" xfId="17795"/>
    <cellStyle name="Valuta 2 2 2 5 3 3 3" xfId="22633"/>
    <cellStyle name="Valuta 2 2 2 5 3 3 4" xfId="12957"/>
    <cellStyle name="Valuta 2 2 2 5 3 4" xfId="4490"/>
    <cellStyle name="Valuta 2 2 2 5 3 4 2" xfId="9328"/>
    <cellStyle name="Valuta 2 2 2 5 3 4 2 2" xfId="28680"/>
    <cellStyle name="Valuta 2 2 2 5 3 4 2 3" xfId="19004"/>
    <cellStyle name="Valuta 2 2 2 5 3 4 3" xfId="23842"/>
    <cellStyle name="Valuta 2 2 2 5 3 4 4" xfId="14166"/>
    <cellStyle name="Valuta 2 2 2 5 3 5" xfId="5699"/>
    <cellStyle name="Valuta 2 2 2 5 3 5 2" xfId="25051"/>
    <cellStyle name="Valuta 2 2 2 5 3 5 3" xfId="15375"/>
    <cellStyle name="Valuta 2 2 2 5 3 6" xfId="20213"/>
    <cellStyle name="Valuta 2 2 2 5 3 7" xfId="10537"/>
    <cellStyle name="Valuta 2 2 2 5 4" xfId="1467"/>
    <cellStyle name="Valuta 2 2 2 5 4 2" xfId="6305"/>
    <cellStyle name="Valuta 2 2 2 5 4 2 2" xfId="25657"/>
    <cellStyle name="Valuta 2 2 2 5 4 2 3" xfId="15981"/>
    <cellStyle name="Valuta 2 2 2 5 4 3" xfId="20819"/>
    <cellStyle name="Valuta 2 2 2 5 4 4" xfId="11143"/>
    <cellStyle name="Valuta 2 2 2 5 5" xfId="2677"/>
    <cellStyle name="Valuta 2 2 2 5 5 2" xfId="7515"/>
    <cellStyle name="Valuta 2 2 2 5 5 2 2" xfId="26867"/>
    <cellStyle name="Valuta 2 2 2 5 5 2 3" xfId="17191"/>
    <cellStyle name="Valuta 2 2 2 5 5 3" xfId="22029"/>
    <cellStyle name="Valuta 2 2 2 5 5 4" xfId="12353"/>
    <cellStyle name="Valuta 2 2 2 5 6" xfId="3887"/>
    <cellStyle name="Valuta 2 2 2 5 6 2" xfId="8725"/>
    <cellStyle name="Valuta 2 2 2 5 6 2 2" xfId="28077"/>
    <cellStyle name="Valuta 2 2 2 5 6 2 3" xfId="18401"/>
    <cellStyle name="Valuta 2 2 2 5 6 3" xfId="23239"/>
    <cellStyle name="Valuta 2 2 2 5 6 4" xfId="13563"/>
    <cellStyle name="Valuta 2 2 2 5 7" xfId="5095"/>
    <cellStyle name="Valuta 2 2 2 5 7 2" xfId="24447"/>
    <cellStyle name="Valuta 2 2 2 5 7 3" xfId="14771"/>
    <cellStyle name="Valuta 2 2 2 5 8" xfId="19609"/>
    <cellStyle name="Valuta 2 2 2 5 9" xfId="9933"/>
    <cellStyle name="Valuta 2 2 2 6" xfId="308"/>
    <cellStyle name="Valuta 2 2 2 6 2" xfId="611"/>
    <cellStyle name="Valuta 2 2 2 6 2 2" xfId="1215"/>
    <cellStyle name="Valuta 2 2 2 6 2 2 2" xfId="2425"/>
    <cellStyle name="Valuta 2 2 2 6 2 2 2 2" xfId="7263"/>
    <cellStyle name="Valuta 2 2 2 6 2 2 2 2 2" xfId="26615"/>
    <cellStyle name="Valuta 2 2 2 6 2 2 2 2 3" xfId="16939"/>
    <cellStyle name="Valuta 2 2 2 6 2 2 2 3" xfId="21777"/>
    <cellStyle name="Valuta 2 2 2 6 2 2 2 4" xfId="12101"/>
    <cellStyle name="Valuta 2 2 2 6 2 2 3" xfId="3635"/>
    <cellStyle name="Valuta 2 2 2 6 2 2 3 2" xfId="8473"/>
    <cellStyle name="Valuta 2 2 2 6 2 2 3 2 2" xfId="27825"/>
    <cellStyle name="Valuta 2 2 2 6 2 2 3 2 3" xfId="18149"/>
    <cellStyle name="Valuta 2 2 2 6 2 2 3 3" xfId="22987"/>
    <cellStyle name="Valuta 2 2 2 6 2 2 3 4" xfId="13311"/>
    <cellStyle name="Valuta 2 2 2 6 2 2 4" xfId="4844"/>
    <cellStyle name="Valuta 2 2 2 6 2 2 4 2" xfId="9682"/>
    <cellStyle name="Valuta 2 2 2 6 2 2 4 2 2" xfId="29034"/>
    <cellStyle name="Valuta 2 2 2 6 2 2 4 2 3" xfId="19358"/>
    <cellStyle name="Valuta 2 2 2 6 2 2 4 3" xfId="24196"/>
    <cellStyle name="Valuta 2 2 2 6 2 2 4 4" xfId="14520"/>
    <cellStyle name="Valuta 2 2 2 6 2 2 5" xfId="6053"/>
    <cellStyle name="Valuta 2 2 2 6 2 2 5 2" xfId="25405"/>
    <cellStyle name="Valuta 2 2 2 6 2 2 5 3" xfId="15729"/>
    <cellStyle name="Valuta 2 2 2 6 2 2 6" xfId="20567"/>
    <cellStyle name="Valuta 2 2 2 6 2 2 7" xfId="10891"/>
    <cellStyle name="Valuta 2 2 2 6 2 3" xfId="1821"/>
    <cellStyle name="Valuta 2 2 2 6 2 3 2" xfId="6659"/>
    <cellStyle name="Valuta 2 2 2 6 2 3 2 2" xfId="26011"/>
    <cellStyle name="Valuta 2 2 2 6 2 3 2 3" xfId="16335"/>
    <cellStyle name="Valuta 2 2 2 6 2 3 3" xfId="21173"/>
    <cellStyle name="Valuta 2 2 2 6 2 3 4" xfId="11497"/>
    <cellStyle name="Valuta 2 2 2 6 2 4" xfId="3031"/>
    <cellStyle name="Valuta 2 2 2 6 2 4 2" xfId="7869"/>
    <cellStyle name="Valuta 2 2 2 6 2 4 2 2" xfId="27221"/>
    <cellStyle name="Valuta 2 2 2 6 2 4 2 3" xfId="17545"/>
    <cellStyle name="Valuta 2 2 2 6 2 4 3" xfId="22383"/>
    <cellStyle name="Valuta 2 2 2 6 2 4 4" xfId="12707"/>
    <cellStyle name="Valuta 2 2 2 6 2 5" xfId="4240"/>
    <cellStyle name="Valuta 2 2 2 6 2 5 2" xfId="9078"/>
    <cellStyle name="Valuta 2 2 2 6 2 5 2 2" xfId="28430"/>
    <cellStyle name="Valuta 2 2 2 6 2 5 2 3" xfId="18754"/>
    <cellStyle name="Valuta 2 2 2 6 2 5 3" xfId="23592"/>
    <cellStyle name="Valuta 2 2 2 6 2 5 4" xfId="13916"/>
    <cellStyle name="Valuta 2 2 2 6 2 6" xfId="5449"/>
    <cellStyle name="Valuta 2 2 2 6 2 6 2" xfId="24801"/>
    <cellStyle name="Valuta 2 2 2 6 2 6 3" xfId="15125"/>
    <cellStyle name="Valuta 2 2 2 6 2 7" xfId="19963"/>
    <cellStyle name="Valuta 2 2 2 6 2 8" xfId="10287"/>
    <cellStyle name="Valuta 2 2 2 6 3" xfId="913"/>
    <cellStyle name="Valuta 2 2 2 6 3 2" xfId="2123"/>
    <cellStyle name="Valuta 2 2 2 6 3 2 2" xfId="6961"/>
    <cellStyle name="Valuta 2 2 2 6 3 2 2 2" xfId="26313"/>
    <cellStyle name="Valuta 2 2 2 6 3 2 2 3" xfId="16637"/>
    <cellStyle name="Valuta 2 2 2 6 3 2 3" xfId="21475"/>
    <cellStyle name="Valuta 2 2 2 6 3 2 4" xfId="11799"/>
    <cellStyle name="Valuta 2 2 2 6 3 3" xfId="3333"/>
    <cellStyle name="Valuta 2 2 2 6 3 3 2" xfId="8171"/>
    <cellStyle name="Valuta 2 2 2 6 3 3 2 2" xfId="27523"/>
    <cellStyle name="Valuta 2 2 2 6 3 3 2 3" xfId="17847"/>
    <cellStyle name="Valuta 2 2 2 6 3 3 3" xfId="22685"/>
    <cellStyle name="Valuta 2 2 2 6 3 3 4" xfId="13009"/>
    <cellStyle name="Valuta 2 2 2 6 3 4" xfId="4542"/>
    <cellStyle name="Valuta 2 2 2 6 3 4 2" xfId="9380"/>
    <cellStyle name="Valuta 2 2 2 6 3 4 2 2" xfId="28732"/>
    <cellStyle name="Valuta 2 2 2 6 3 4 2 3" xfId="19056"/>
    <cellStyle name="Valuta 2 2 2 6 3 4 3" xfId="23894"/>
    <cellStyle name="Valuta 2 2 2 6 3 4 4" xfId="14218"/>
    <cellStyle name="Valuta 2 2 2 6 3 5" xfId="5751"/>
    <cellStyle name="Valuta 2 2 2 6 3 5 2" xfId="25103"/>
    <cellStyle name="Valuta 2 2 2 6 3 5 3" xfId="15427"/>
    <cellStyle name="Valuta 2 2 2 6 3 6" xfId="20265"/>
    <cellStyle name="Valuta 2 2 2 6 3 7" xfId="10589"/>
    <cellStyle name="Valuta 2 2 2 6 4" xfId="1519"/>
    <cellStyle name="Valuta 2 2 2 6 4 2" xfId="6357"/>
    <cellStyle name="Valuta 2 2 2 6 4 2 2" xfId="25709"/>
    <cellStyle name="Valuta 2 2 2 6 4 2 3" xfId="16033"/>
    <cellStyle name="Valuta 2 2 2 6 4 3" xfId="20871"/>
    <cellStyle name="Valuta 2 2 2 6 4 4" xfId="11195"/>
    <cellStyle name="Valuta 2 2 2 6 5" xfId="2729"/>
    <cellStyle name="Valuta 2 2 2 6 5 2" xfId="7567"/>
    <cellStyle name="Valuta 2 2 2 6 5 2 2" xfId="26919"/>
    <cellStyle name="Valuta 2 2 2 6 5 2 3" xfId="17243"/>
    <cellStyle name="Valuta 2 2 2 6 5 3" xfId="22081"/>
    <cellStyle name="Valuta 2 2 2 6 5 4" xfId="12405"/>
    <cellStyle name="Valuta 2 2 2 6 6" xfId="3938"/>
    <cellStyle name="Valuta 2 2 2 6 6 2" xfId="8776"/>
    <cellStyle name="Valuta 2 2 2 6 6 2 2" xfId="28128"/>
    <cellStyle name="Valuta 2 2 2 6 6 2 3" xfId="18452"/>
    <cellStyle name="Valuta 2 2 2 6 6 3" xfId="23290"/>
    <cellStyle name="Valuta 2 2 2 6 6 4" xfId="13614"/>
    <cellStyle name="Valuta 2 2 2 6 7" xfId="5147"/>
    <cellStyle name="Valuta 2 2 2 6 7 2" xfId="24499"/>
    <cellStyle name="Valuta 2 2 2 6 7 3" xfId="14823"/>
    <cellStyle name="Valuta 2 2 2 6 8" xfId="19661"/>
    <cellStyle name="Valuta 2 2 2 6 9" xfId="9985"/>
    <cellStyle name="Valuta 2 2 2 7" xfId="359"/>
    <cellStyle name="Valuta 2 2 2 7 2" xfId="963"/>
    <cellStyle name="Valuta 2 2 2 7 2 2" xfId="2173"/>
    <cellStyle name="Valuta 2 2 2 7 2 2 2" xfId="7011"/>
    <cellStyle name="Valuta 2 2 2 7 2 2 2 2" xfId="26363"/>
    <cellStyle name="Valuta 2 2 2 7 2 2 2 3" xfId="16687"/>
    <cellStyle name="Valuta 2 2 2 7 2 2 3" xfId="21525"/>
    <cellStyle name="Valuta 2 2 2 7 2 2 4" xfId="11849"/>
    <cellStyle name="Valuta 2 2 2 7 2 3" xfId="3383"/>
    <cellStyle name="Valuta 2 2 2 7 2 3 2" xfId="8221"/>
    <cellStyle name="Valuta 2 2 2 7 2 3 2 2" xfId="27573"/>
    <cellStyle name="Valuta 2 2 2 7 2 3 2 3" xfId="17897"/>
    <cellStyle name="Valuta 2 2 2 7 2 3 3" xfId="22735"/>
    <cellStyle name="Valuta 2 2 2 7 2 3 4" xfId="13059"/>
    <cellStyle name="Valuta 2 2 2 7 2 4" xfId="4592"/>
    <cellStyle name="Valuta 2 2 2 7 2 4 2" xfId="9430"/>
    <cellStyle name="Valuta 2 2 2 7 2 4 2 2" xfId="28782"/>
    <cellStyle name="Valuta 2 2 2 7 2 4 2 3" xfId="19106"/>
    <cellStyle name="Valuta 2 2 2 7 2 4 3" xfId="23944"/>
    <cellStyle name="Valuta 2 2 2 7 2 4 4" xfId="14268"/>
    <cellStyle name="Valuta 2 2 2 7 2 5" xfId="5801"/>
    <cellStyle name="Valuta 2 2 2 7 2 5 2" xfId="25153"/>
    <cellStyle name="Valuta 2 2 2 7 2 5 3" xfId="15477"/>
    <cellStyle name="Valuta 2 2 2 7 2 6" xfId="20315"/>
    <cellStyle name="Valuta 2 2 2 7 2 7" xfId="10639"/>
    <cellStyle name="Valuta 2 2 2 7 3" xfId="1569"/>
    <cellStyle name="Valuta 2 2 2 7 3 2" xfId="6407"/>
    <cellStyle name="Valuta 2 2 2 7 3 2 2" xfId="25759"/>
    <cellStyle name="Valuta 2 2 2 7 3 2 3" xfId="16083"/>
    <cellStyle name="Valuta 2 2 2 7 3 3" xfId="20921"/>
    <cellStyle name="Valuta 2 2 2 7 3 4" xfId="11245"/>
    <cellStyle name="Valuta 2 2 2 7 4" xfId="2779"/>
    <cellStyle name="Valuta 2 2 2 7 4 2" xfId="7617"/>
    <cellStyle name="Valuta 2 2 2 7 4 2 2" xfId="26969"/>
    <cellStyle name="Valuta 2 2 2 7 4 2 3" xfId="17293"/>
    <cellStyle name="Valuta 2 2 2 7 4 3" xfId="22131"/>
    <cellStyle name="Valuta 2 2 2 7 4 4" xfId="12455"/>
    <cellStyle name="Valuta 2 2 2 7 5" xfId="3988"/>
    <cellStyle name="Valuta 2 2 2 7 5 2" xfId="8826"/>
    <cellStyle name="Valuta 2 2 2 7 5 2 2" xfId="28178"/>
    <cellStyle name="Valuta 2 2 2 7 5 2 3" xfId="18502"/>
    <cellStyle name="Valuta 2 2 2 7 5 3" xfId="23340"/>
    <cellStyle name="Valuta 2 2 2 7 5 4" xfId="13664"/>
    <cellStyle name="Valuta 2 2 2 7 6" xfId="5197"/>
    <cellStyle name="Valuta 2 2 2 7 6 2" xfId="24549"/>
    <cellStyle name="Valuta 2 2 2 7 6 3" xfId="14873"/>
    <cellStyle name="Valuta 2 2 2 7 7" xfId="19711"/>
    <cellStyle name="Valuta 2 2 2 7 8" xfId="10035"/>
    <cellStyle name="Valuta 2 2 2 8" xfId="661"/>
    <cellStyle name="Valuta 2 2 2 8 2" xfId="1871"/>
    <cellStyle name="Valuta 2 2 2 8 2 2" xfId="6709"/>
    <cellStyle name="Valuta 2 2 2 8 2 2 2" xfId="26061"/>
    <cellStyle name="Valuta 2 2 2 8 2 2 3" xfId="16385"/>
    <cellStyle name="Valuta 2 2 2 8 2 3" xfId="21223"/>
    <cellStyle name="Valuta 2 2 2 8 2 4" xfId="11547"/>
    <cellStyle name="Valuta 2 2 2 8 3" xfId="3081"/>
    <cellStyle name="Valuta 2 2 2 8 3 2" xfId="7919"/>
    <cellStyle name="Valuta 2 2 2 8 3 2 2" xfId="27271"/>
    <cellStyle name="Valuta 2 2 2 8 3 2 3" xfId="17595"/>
    <cellStyle name="Valuta 2 2 2 8 3 3" xfId="22433"/>
    <cellStyle name="Valuta 2 2 2 8 3 4" xfId="12757"/>
    <cellStyle name="Valuta 2 2 2 8 4" xfId="4290"/>
    <cellStyle name="Valuta 2 2 2 8 4 2" xfId="9128"/>
    <cellStyle name="Valuta 2 2 2 8 4 2 2" xfId="28480"/>
    <cellStyle name="Valuta 2 2 2 8 4 2 3" xfId="18804"/>
    <cellStyle name="Valuta 2 2 2 8 4 3" xfId="23642"/>
    <cellStyle name="Valuta 2 2 2 8 4 4" xfId="13966"/>
    <cellStyle name="Valuta 2 2 2 8 5" xfId="5499"/>
    <cellStyle name="Valuta 2 2 2 8 5 2" xfId="24851"/>
    <cellStyle name="Valuta 2 2 2 8 5 3" xfId="15175"/>
    <cellStyle name="Valuta 2 2 2 8 6" xfId="20013"/>
    <cellStyle name="Valuta 2 2 2 8 7" xfId="10337"/>
    <cellStyle name="Valuta 2 2 2 9" xfId="1267"/>
    <cellStyle name="Valuta 2 2 2 9 2" xfId="6105"/>
    <cellStyle name="Valuta 2 2 2 9 2 2" xfId="25457"/>
    <cellStyle name="Valuta 2 2 2 9 2 3" xfId="15781"/>
    <cellStyle name="Valuta 2 2 2 9 3" xfId="20619"/>
    <cellStyle name="Valuta 2 2 2 9 4" xfId="10943"/>
    <cellStyle name="Valuta 2 2 3" xfId="34"/>
    <cellStyle name="Valuta 2 2 3 10" xfId="3699"/>
    <cellStyle name="Valuta 2 2 3 10 2" xfId="8537"/>
    <cellStyle name="Valuta 2 2 3 10 2 2" xfId="27889"/>
    <cellStyle name="Valuta 2 2 3 10 2 3" xfId="18213"/>
    <cellStyle name="Valuta 2 2 3 10 3" xfId="23051"/>
    <cellStyle name="Valuta 2 2 3 10 4" xfId="13375"/>
    <cellStyle name="Valuta 2 2 3 11" xfId="4905"/>
    <cellStyle name="Valuta 2 2 3 11 2" xfId="24257"/>
    <cellStyle name="Valuta 2 2 3 11 3" xfId="14581"/>
    <cellStyle name="Valuta 2 2 3 12" xfId="19419"/>
    <cellStyle name="Valuta 2 2 3 13" xfId="9743"/>
    <cellStyle name="Valuta 2 2 3 2" xfId="88"/>
    <cellStyle name="Valuta 2 2 3 2 10" xfId="9793"/>
    <cellStyle name="Valuta 2 2 3 2 2" xfId="199"/>
    <cellStyle name="Valuta 2 2 3 2 2 2" xfId="519"/>
    <cellStyle name="Valuta 2 2 3 2 2 2 2" xfId="1123"/>
    <cellStyle name="Valuta 2 2 3 2 2 2 2 2" xfId="2333"/>
    <cellStyle name="Valuta 2 2 3 2 2 2 2 2 2" xfId="7171"/>
    <cellStyle name="Valuta 2 2 3 2 2 2 2 2 2 2" xfId="26523"/>
    <cellStyle name="Valuta 2 2 3 2 2 2 2 2 2 3" xfId="16847"/>
    <cellStyle name="Valuta 2 2 3 2 2 2 2 2 3" xfId="21685"/>
    <cellStyle name="Valuta 2 2 3 2 2 2 2 2 4" xfId="12009"/>
    <cellStyle name="Valuta 2 2 3 2 2 2 2 3" xfId="3543"/>
    <cellStyle name="Valuta 2 2 3 2 2 2 2 3 2" xfId="8381"/>
    <cellStyle name="Valuta 2 2 3 2 2 2 2 3 2 2" xfId="27733"/>
    <cellStyle name="Valuta 2 2 3 2 2 2 2 3 2 3" xfId="18057"/>
    <cellStyle name="Valuta 2 2 3 2 2 2 2 3 3" xfId="22895"/>
    <cellStyle name="Valuta 2 2 3 2 2 2 2 3 4" xfId="13219"/>
    <cellStyle name="Valuta 2 2 3 2 2 2 2 4" xfId="4752"/>
    <cellStyle name="Valuta 2 2 3 2 2 2 2 4 2" xfId="9590"/>
    <cellStyle name="Valuta 2 2 3 2 2 2 2 4 2 2" xfId="28942"/>
    <cellStyle name="Valuta 2 2 3 2 2 2 2 4 2 3" xfId="19266"/>
    <cellStyle name="Valuta 2 2 3 2 2 2 2 4 3" xfId="24104"/>
    <cellStyle name="Valuta 2 2 3 2 2 2 2 4 4" xfId="14428"/>
    <cellStyle name="Valuta 2 2 3 2 2 2 2 5" xfId="5961"/>
    <cellStyle name="Valuta 2 2 3 2 2 2 2 5 2" xfId="25313"/>
    <cellStyle name="Valuta 2 2 3 2 2 2 2 5 3" xfId="15637"/>
    <cellStyle name="Valuta 2 2 3 2 2 2 2 6" xfId="20475"/>
    <cellStyle name="Valuta 2 2 3 2 2 2 2 7" xfId="10799"/>
    <cellStyle name="Valuta 2 2 3 2 2 2 3" xfId="1729"/>
    <cellStyle name="Valuta 2 2 3 2 2 2 3 2" xfId="6567"/>
    <cellStyle name="Valuta 2 2 3 2 2 2 3 2 2" xfId="25919"/>
    <cellStyle name="Valuta 2 2 3 2 2 2 3 2 3" xfId="16243"/>
    <cellStyle name="Valuta 2 2 3 2 2 2 3 3" xfId="21081"/>
    <cellStyle name="Valuta 2 2 3 2 2 2 3 4" xfId="11405"/>
    <cellStyle name="Valuta 2 2 3 2 2 2 4" xfId="2939"/>
    <cellStyle name="Valuta 2 2 3 2 2 2 4 2" xfId="7777"/>
    <cellStyle name="Valuta 2 2 3 2 2 2 4 2 2" xfId="27129"/>
    <cellStyle name="Valuta 2 2 3 2 2 2 4 2 3" xfId="17453"/>
    <cellStyle name="Valuta 2 2 3 2 2 2 4 3" xfId="22291"/>
    <cellStyle name="Valuta 2 2 3 2 2 2 4 4" xfId="12615"/>
    <cellStyle name="Valuta 2 2 3 2 2 2 5" xfId="4148"/>
    <cellStyle name="Valuta 2 2 3 2 2 2 5 2" xfId="8986"/>
    <cellStyle name="Valuta 2 2 3 2 2 2 5 2 2" xfId="28338"/>
    <cellStyle name="Valuta 2 2 3 2 2 2 5 2 3" xfId="18662"/>
    <cellStyle name="Valuta 2 2 3 2 2 2 5 3" xfId="23500"/>
    <cellStyle name="Valuta 2 2 3 2 2 2 5 4" xfId="13824"/>
    <cellStyle name="Valuta 2 2 3 2 2 2 6" xfId="5357"/>
    <cellStyle name="Valuta 2 2 3 2 2 2 6 2" xfId="24709"/>
    <cellStyle name="Valuta 2 2 3 2 2 2 6 3" xfId="15033"/>
    <cellStyle name="Valuta 2 2 3 2 2 2 7" xfId="19871"/>
    <cellStyle name="Valuta 2 2 3 2 2 2 8" xfId="10195"/>
    <cellStyle name="Valuta 2 2 3 2 2 3" xfId="821"/>
    <cellStyle name="Valuta 2 2 3 2 2 3 2" xfId="2031"/>
    <cellStyle name="Valuta 2 2 3 2 2 3 2 2" xfId="6869"/>
    <cellStyle name="Valuta 2 2 3 2 2 3 2 2 2" xfId="26221"/>
    <cellStyle name="Valuta 2 2 3 2 2 3 2 2 3" xfId="16545"/>
    <cellStyle name="Valuta 2 2 3 2 2 3 2 3" xfId="21383"/>
    <cellStyle name="Valuta 2 2 3 2 2 3 2 4" xfId="11707"/>
    <cellStyle name="Valuta 2 2 3 2 2 3 3" xfId="3241"/>
    <cellStyle name="Valuta 2 2 3 2 2 3 3 2" xfId="8079"/>
    <cellStyle name="Valuta 2 2 3 2 2 3 3 2 2" xfId="27431"/>
    <cellStyle name="Valuta 2 2 3 2 2 3 3 2 3" xfId="17755"/>
    <cellStyle name="Valuta 2 2 3 2 2 3 3 3" xfId="22593"/>
    <cellStyle name="Valuta 2 2 3 2 2 3 3 4" xfId="12917"/>
    <cellStyle name="Valuta 2 2 3 2 2 3 4" xfId="4450"/>
    <cellStyle name="Valuta 2 2 3 2 2 3 4 2" xfId="9288"/>
    <cellStyle name="Valuta 2 2 3 2 2 3 4 2 2" xfId="28640"/>
    <cellStyle name="Valuta 2 2 3 2 2 3 4 2 3" xfId="18964"/>
    <cellStyle name="Valuta 2 2 3 2 2 3 4 3" xfId="23802"/>
    <cellStyle name="Valuta 2 2 3 2 2 3 4 4" xfId="14126"/>
    <cellStyle name="Valuta 2 2 3 2 2 3 5" xfId="5659"/>
    <cellStyle name="Valuta 2 2 3 2 2 3 5 2" xfId="25011"/>
    <cellStyle name="Valuta 2 2 3 2 2 3 5 3" xfId="15335"/>
    <cellStyle name="Valuta 2 2 3 2 2 3 6" xfId="20173"/>
    <cellStyle name="Valuta 2 2 3 2 2 3 7" xfId="10497"/>
    <cellStyle name="Valuta 2 2 3 2 2 4" xfId="1427"/>
    <cellStyle name="Valuta 2 2 3 2 2 4 2" xfId="6265"/>
    <cellStyle name="Valuta 2 2 3 2 2 4 2 2" xfId="25617"/>
    <cellStyle name="Valuta 2 2 3 2 2 4 2 3" xfId="15941"/>
    <cellStyle name="Valuta 2 2 3 2 2 4 3" xfId="20779"/>
    <cellStyle name="Valuta 2 2 3 2 2 4 4" xfId="11103"/>
    <cellStyle name="Valuta 2 2 3 2 2 5" xfId="2637"/>
    <cellStyle name="Valuta 2 2 3 2 2 5 2" xfId="7475"/>
    <cellStyle name="Valuta 2 2 3 2 2 5 2 2" xfId="26827"/>
    <cellStyle name="Valuta 2 2 3 2 2 5 2 3" xfId="17151"/>
    <cellStyle name="Valuta 2 2 3 2 2 5 3" xfId="21989"/>
    <cellStyle name="Valuta 2 2 3 2 2 5 4" xfId="12313"/>
    <cellStyle name="Valuta 2 2 3 2 2 6" xfId="3847"/>
    <cellStyle name="Valuta 2 2 3 2 2 6 2" xfId="8685"/>
    <cellStyle name="Valuta 2 2 3 2 2 6 2 2" xfId="28037"/>
    <cellStyle name="Valuta 2 2 3 2 2 6 2 3" xfId="18361"/>
    <cellStyle name="Valuta 2 2 3 2 2 6 3" xfId="23199"/>
    <cellStyle name="Valuta 2 2 3 2 2 6 4" xfId="13523"/>
    <cellStyle name="Valuta 2 2 3 2 2 7" xfId="5055"/>
    <cellStyle name="Valuta 2 2 3 2 2 7 2" xfId="24407"/>
    <cellStyle name="Valuta 2 2 3 2 2 7 3" xfId="14731"/>
    <cellStyle name="Valuta 2 2 3 2 2 8" xfId="19569"/>
    <cellStyle name="Valuta 2 2 3 2 2 9" xfId="9893"/>
    <cellStyle name="Valuta 2 2 3 2 3" xfId="419"/>
    <cellStyle name="Valuta 2 2 3 2 3 2" xfId="1023"/>
    <cellStyle name="Valuta 2 2 3 2 3 2 2" xfId="2233"/>
    <cellStyle name="Valuta 2 2 3 2 3 2 2 2" xfId="7071"/>
    <cellStyle name="Valuta 2 2 3 2 3 2 2 2 2" xfId="26423"/>
    <cellStyle name="Valuta 2 2 3 2 3 2 2 2 3" xfId="16747"/>
    <cellStyle name="Valuta 2 2 3 2 3 2 2 3" xfId="21585"/>
    <cellStyle name="Valuta 2 2 3 2 3 2 2 4" xfId="11909"/>
    <cellStyle name="Valuta 2 2 3 2 3 2 3" xfId="3443"/>
    <cellStyle name="Valuta 2 2 3 2 3 2 3 2" xfId="8281"/>
    <cellStyle name="Valuta 2 2 3 2 3 2 3 2 2" xfId="27633"/>
    <cellStyle name="Valuta 2 2 3 2 3 2 3 2 3" xfId="17957"/>
    <cellStyle name="Valuta 2 2 3 2 3 2 3 3" xfId="22795"/>
    <cellStyle name="Valuta 2 2 3 2 3 2 3 4" xfId="13119"/>
    <cellStyle name="Valuta 2 2 3 2 3 2 4" xfId="4652"/>
    <cellStyle name="Valuta 2 2 3 2 3 2 4 2" xfId="9490"/>
    <cellStyle name="Valuta 2 2 3 2 3 2 4 2 2" xfId="28842"/>
    <cellStyle name="Valuta 2 2 3 2 3 2 4 2 3" xfId="19166"/>
    <cellStyle name="Valuta 2 2 3 2 3 2 4 3" xfId="24004"/>
    <cellStyle name="Valuta 2 2 3 2 3 2 4 4" xfId="14328"/>
    <cellStyle name="Valuta 2 2 3 2 3 2 5" xfId="5861"/>
    <cellStyle name="Valuta 2 2 3 2 3 2 5 2" xfId="25213"/>
    <cellStyle name="Valuta 2 2 3 2 3 2 5 3" xfId="15537"/>
    <cellStyle name="Valuta 2 2 3 2 3 2 6" xfId="20375"/>
    <cellStyle name="Valuta 2 2 3 2 3 2 7" xfId="10699"/>
    <cellStyle name="Valuta 2 2 3 2 3 3" xfId="1629"/>
    <cellStyle name="Valuta 2 2 3 2 3 3 2" xfId="6467"/>
    <cellStyle name="Valuta 2 2 3 2 3 3 2 2" xfId="25819"/>
    <cellStyle name="Valuta 2 2 3 2 3 3 2 3" xfId="16143"/>
    <cellStyle name="Valuta 2 2 3 2 3 3 3" xfId="20981"/>
    <cellStyle name="Valuta 2 2 3 2 3 3 4" xfId="11305"/>
    <cellStyle name="Valuta 2 2 3 2 3 4" xfId="2839"/>
    <cellStyle name="Valuta 2 2 3 2 3 4 2" xfId="7677"/>
    <cellStyle name="Valuta 2 2 3 2 3 4 2 2" xfId="27029"/>
    <cellStyle name="Valuta 2 2 3 2 3 4 2 3" xfId="17353"/>
    <cellStyle name="Valuta 2 2 3 2 3 4 3" xfId="22191"/>
    <cellStyle name="Valuta 2 2 3 2 3 4 4" xfId="12515"/>
    <cellStyle name="Valuta 2 2 3 2 3 5" xfId="4048"/>
    <cellStyle name="Valuta 2 2 3 2 3 5 2" xfId="8886"/>
    <cellStyle name="Valuta 2 2 3 2 3 5 2 2" xfId="28238"/>
    <cellStyle name="Valuta 2 2 3 2 3 5 2 3" xfId="18562"/>
    <cellStyle name="Valuta 2 2 3 2 3 5 3" xfId="23400"/>
    <cellStyle name="Valuta 2 2 3 2 3 5 4" xfId="13724"/>
    <cellStyle name="Valuta 2 2 3 2 3 6" xfId="5257"/>
    <cellStyle name="Valuta 2 2 3 2 3 6 2" xfId="24609"/>
    <cellStyle name="Valuta 2 2 3 2 3 6 3" xfId="14933"/>
    <cellStyle name="Valuta 2 2 3 2 3 7" xfId="19771"/>
    <cellStyle name="Valuta 2 2 3 2 3 8" xfId="10095"/>
    <cellStyle name="Valuta 2 2 3 2 4" xfId="721"/>
    <cellStyle name="Valuta 2 2 3 2 4 2" xfId="1931"/>
    <cellStyle name="Valuta 2 2 3 2 4 2 2" xfId="6769"/>
    <cellStyle name="Valuta 2 2 3 2 4 2 2 2" xfId="26121"/>
    <cellStyle name="Valuta 2 2 3 2 4 2 2 3" xfId="16445"/>
    <cellStyle name="Valuta 2 2 3 2 4 2 3" xfId="21283"/>
    <cellStyle name="Valuta 2 2 3 2 4 2 4" xfId="11607"/>
    <cellStyle name="Valuta 2 2 3 2 4 3" xfId="3141"/>
    <cellStyle name="Valuta 2 2 3 2 4 3 2" xfId="7979"/>
    <cellStyle name="Valuta 2 2 3 2 4 3 2 2" xfId="27331"/>
    <cellStyle name="Valuta 2 2 3 2 4 3 2 3" xfId="17655"/>
    <cellStyle name="Valuta 2 2 3 2 4 3 3" xfId="22493"/>
    <cellStyle name="Valuta 2 2 3 2 4 3 4" xfId="12817"/>
    <cellStyle name="Valuta 2 2 3 2 4 4" xfId="4350"/>
    <cellStyle name="Valuta 2 2 3 2 4 4 2" xfId="9188"/>
    <cellStyle name="Valuta 2 2 3 2 4 4 2 2" xfId="28540"/>
    <cellStyle name="Valuta 2 2 3 2 4 4 2 3" xfId="18864"/>
    <cellStyle name="Valuta 2 2 3 2 4 4 3" xfId="23702"/>
    <cellStyle name="Valuta 2 2 3 2 4 4 4" xfId="14026"/>
    <cellStyle name="Valuta 2 2 3 2 4 5" xfId="5559"/>
    <cellStyle name="Valuta 2 2 3 2 4 5 2" xfId="24911"/>
    <cellStyle name="Valuta 2 2 3 2 4 5 3" xfId="15235"/>
    <cellStyle name="Valuta 2 2 3 2 4 6" xfId="20073"/>
    <cellStyle name="Valuta 2 2 3 2 4 7" xfId="10397"/>
    <cellStyle name="Valuta 2 2 3 2 5" xfId="1327"/>
    <cellStyle name="Valuta 2 2 3 2 5 2" xfId="6165"/>
    <cellStyle name="Valuta 2 2 3 2 5 2 2" xfId="25517"/>
    <cellStyle name="Valuta 2 2 3 2 5 2 3" xfId="15841"/>
    <cellStyle name="Valuta 2 2 3 2 5 3" xfId="20679"/>
    <cellStyle name="Valuta 2 2 3 2 5 4" xfId="11003"/>
    <cellStyle name="Valuta 2 2 3 2 6" xfId="2537"/>
    <cellStyle name="Valuta 2 2 3 2 6 2" xfId="7375"/>
    <cellStyle name="Valuta 2 2 3 2 6 2 2" xfId="26727"/>
    <cellStyle name="Valuta 2 2 3 2 6 2 3" xfId="17051"/>
    <cellStyle name="Valuta 2 2 3 2 6 3" xfId="21889"/>
    <cellStyle name="Valuta 2 2 3 2 6 4" xfId="12213"/>
    <cellStyle name="Valuta 2 2 3 2 7" xfId="3747"/>
    <cellStyle name="Valuta 2 2 3 2 7 2" xfId="8585"/>
    <cellStyle name="Valuta 2 2 3 2 7 2 2" xfId="27937"/>
    <cellStyle name="Valuta 2 2 3 2 7 2 3" xfId="18261"/>
    <cellStyle name="Valuta 2 2 3 2 7 3" xfId="23099"/>
    <cellStyle name="Valuta 2 2 3 2 7 4" xfId="13423"/>
    <cellStyle name="Valuta 2 2 3 2 8" xfId="4955"/>
    <cellStyle name="Valuta 2 2 3 2 8 2" xfId="24307"/>
    <cellStyle name="Valuta 2 2 3 2 8 3" xfId="14631"/>
    <cellStyle name="Valuta 2 2 3 2 9" xfId="19469"/>
    <cellStyle name="Valuta 2 2 3 3" xfId="149"/>
    <cellStyle name="Valuta 2 2 3 3 2" xfId="469"/>
    <cellStyle name="Valuta 2 2 3 3 2 2" xfId="1073"/>
    <cellStyle name="Valuta 2 2 3 3 2 2 2" xfId="2283"/>
    <cellStyle name="Valuta 2 2 3 3 2 2 2 2" xfId="7121"/>
    <cellStyle name="Valuta 2 2 3 3 2 2 2 2 2" xfId="26473"/>
    <cellStyle name="Valuta 2 2 3 3 2 2 2 2 3" xfId="16797"/>
    <cellStyle name="Valuta 2 2 3 3 2 2 2 3" xfId="21635"/>
    <cellStyle name="Valuta 2 2 3 3 2 2 2 4" xfId="11959"/>
    <cellStyle name="Valuta 2 2 3 3 2 2 3" xfId="3493"/>
    <cellStyle name="Valuta 2 2 3 3 2 2 3 2" xfId="8331"/>
    <cellStyle name="Valuta 2 2 3 3 2 2 3 2 2" xfId="27683"/>
    <cellStyle name="Valuta 2 2 3 3 2 2 3 2 3" xfId="18007"/>
    <cellStyle name="Valuta 2 2 3 3 2 2 3 3" xfId="22845"/>
    <cellStyle name="Valuta 2 2 3 3 2 2 3 4" xfId="13169"/>
    <cellStyle name="Valuta 2 2 3 3 2 2 4" xfId="4702"/>
    <cellStyle name="Valuta 2 2 3 3 2 2 4 2" xfId="9540"/>
    <cellStyle name="Valuta 2 2 3 3 2 2 4 2 2" xfId="28892"/>
    <cellStyle name="Valuta 2 2 3 3 2 2 4 2 3" xfId="19216"/>
    <cellStyle name="Valuta 2 2 3 3 2 2 4 3" xfId="24054"/>
    <cellStyle name="Valuta 2 2 3 3 2 2 4 4" xfId="14378"/>
    <cellStyle name="Valuta 2 2 3 3 2 2 5" xfId="5911"/>
    <cellStyle name="Valuta 2 2 3 3 2 2 5 2" xfId="25263"/>
    <cellStyle name="Valuta 2 2 3 3 2 2 5 3" xfId="15587"/>
    <cellStyle name="Valuta 2 2 3 3 2 2 6" xfId="20425"/>
    <cellStyle name="Valuta 2 2 3 3 2 2 7" xfId="10749"/>
    <cellStyle name="Valuta 2 2 3 3 2 3" xfId="1679"/>
    <cellStyle name="Valuta 2 2 3 3 2 3 2" xfId="6517"/>
    <cellStyle name="Valuta 2 2 3 3 2 3 2 2" xfId="25869"/>
    <cellStyle name="Valuta 2 2 3 3 2 3 2 3" xfId="16193"/>
    <cellStyle name="Valuta 2 2 3 3 2 3 3" xfId="21031"/>
    <cellStyle name="Valuta 2 2 3 3 2 3 4" xfId="11355"/>
    <cellStyle name="Valuta 2 2 3 3 2 4" xfId="2889"/>
    <cellStyle name="Valuta 2 2 3 3 2 4 2" xfId="7727"/>
    <cellStyle name="Valuta 2 2 3 3 2 4 2 2" xfId="27079"/>
    <cellStyle name="Valuta 2 2 3 3 2 4 2 3" xfId="17403"/>
    <cellStyle name="Valuta 2 2 3 3 2 4 3" xfId="22241"/>
    <cellStyle name="Valuta 2 2 3 3 2 4 4" xfId="12565"/>
    <cellStyle name="Valuta 2 2 3 3 2 5" xfId="4098"/>
    <cellStyle name="Valuta 2 2 3 3 2 5 2" xfId="8936"/>
    <cellStyle name="Valuta 2 2 3 3 2 5 2 2" xfId="28288"/>
    <cellStyle name="Valuta 2 2 3 3 2 5 2 3" xfId="18612"/>
    <cellStyle name="Valuta 2 2 3 3 2 5 3" xfId="23450"/>
    <cellStyle name="Valuta 2 2 3 3 2 5 4" xfId="13774"/>
    <cellStyle name="Valuta 2 2 3 3 2 6" xfId="5307"/>
    <cellStyle name="Valuta 2 2 3 3 2 6 2" xfId="24659"/>
    <cellStyle name="Valuta 2 2 3 3 2 6 3" xfId="14983"/>
    <cellStyle name="Valuta 2 2 3 3 2 7" xfId="19821"/>
    <cellStyle name="Valuta 2 2 3 3 2 8" xfId="10145"/>
    <cellStyle name="Valuta 2 2 3 3 3" xfId="771"/>
    <cellStyle name="Valuta 2 2 3 3 3 2" xfId="1981"/>
    <cellStyle name="Valuta 2 2 3 3 3 2 2" xfId="6819"/>
    <cellStyle name="Valuta 2 2 3 3 3 2 2 2" xfId="26171"/>
    <cellStyle name="Valuta 2 2 3 3 3 2 2 3" xfId="16495"/>
    <cellStyle name="Valuta 2 2 3 3 3 2 3" xfId="21333"/>
    <cellStyle name="Valuta 2 2 3 3 3 2 4" xfId="11657"/>
    <cellStyle name="Valuta 2 2 3 3 3 3" xfId="3191"/>
    <cellStyle name="Valuta 2 2 3 3 3 3 2" xfId="8029"/>
    <cellStyle name="Valuta 2 2 3 3 3 3 2 2" xfId="27381"/>
    <cellStyle name="Valuta 2 2 3 3 3 3 2 3" xfId="17705"/>
    <cellStyle name="Valuta 2 2 3 3 3 3 3" xfId="22543"/>
    <cellStyle name="Valuta 2 2 3 3 3 3 4" xfId="12867"/>
    <cellStyle name="Valuta 2 2 3 3 3 4" xfId="4400"/>
    <cellStyle name="Valuta 2 2 3 3 3 4 2" xfId="9238"/>
    <cellStyle name="Valuta 2 2 3 3 3 4 2 2" xfId="28590"/>
    <cellStyle name="Valuta 2 2 3 3 3 4 2 3" xfId="18914"/>
    <cellStyle name="Valuta 2 2 3 3 3 4 3" xfId="23752"/>
    <cellStyle name="Valuta 2 2 3 3 3 4 4" xfId="14076"/>
    <cellStyle name="Valuta 2 2 3 3 3 5" xfId="5609"/>
    <cellStyle name="Valuta 2 2 3 3 3 5 2" xfId="24961"/>
    <cellStyle name="Valuta 2 2 3 3 3 5 3" xfId="15285"/>
    <cellStyle name="Valuta 2 2 3 3 3 6" xfId="20123"/>
    <cellStyle name="Valuta 2 2 3 3 3 7" xfId="10447"/>
    <cellStyle name="Valuta 2 2 3 3 4" xfId="1377"/>
    <cellStyle name="Valuta 2 2 3 3 4 2" xfId="6215"/>
    <cellStyle name="Valuta 2 2 3 3 4 2 2" xfId="25567"/>
    <cellStyle name="Valuta 2 2 3 3 4 2 3" xfId="15891"/>
    <cellStyle name="Valuta 2 2 3 3 4 3" xfId="20729"/>
    <cellStyle name="Valuta 2 2 3 3 4 4" xfId="11053"/>
    <cellStyle name="Valuta 2 2 3 3 5" xfId="2587"/>
    <cellStyle name="Valuta 2 2 3 3 5 2" xfId="7425"/>
    <cellStyle name="Valuta 2 2 3 3 5 2 2" xfId="26777"/>
    <cellStyle name="Valuta 2 2 3 3 5 2 3" xfId="17101"/>
    <cellStyle name="Valuta 2 2 3 3 5 3" xfId="21939"/>
    <cellStyle name="Valuta 2 2 3 3 5 4" xfId="12263"/>
    <cellStyle name="Valuta 2 2 3 3 6" xfId="3797"/>
    <cellStyle name="Valuta 2 2 3 3 6 2" xfId="8635"/>
    <cellStyle name="Valuta 2 2 3 3 6 2 2" xfId="27987"/>
    <cellStyle name="Valuta 2 2 3 3 6 2 3" xfId="18311"/>
    <cellStyle name="Valuta 2 2 3 3 6 3" xfId="23149"/>
    <cellStyle name="Valuta 2 2 3 3 6 4" xfId="13473"/>
    <cellStyle name="Valuta 2 2 3 3 7" xfId="5005"/>
    <cellStyle name="Valuta 2 2 3 3 7 2" xfId="24357"/>
    <cellStyle name="Valuta 2 2 3 3 7 3" xfId="14681"/>
    <cellStyle name="Valuta 2 2 3 3 8" xfId="19519"/>
    <cellStyle name="Valuta 2 2 3 3 9" xfId="9843"/>
    <cellStyle name="Valuta 2 2 3 4" xfId="265"/>
    <cellStyle name="Valuta 2 2 3 4 2" xfId="569"/>
    <cellStyle name="Valuta 2 2 3 4 2 2" xfId="1173"/>
    <cellStyle name="Valuta 2 2 3 4 2 2 2" xfId="2383"/>
    <cellStyle name="Valuta 2 2 3 4 2 2 2 2" xfId="7221"/>
    <cellStyle name="Valuta 2 2 3 4 2 2 2 2 2" xfId="26573"/>
    <cellStyle name="Valuta 2 2 3 4 2 2 2 2 3" xfId="16897"/>
    <cellStyle name="Valuta 2 2 3 4 2 2 2 3" xfId="21735"/>
    <cellStyle name="Valuta 2 2 3 4 2 2 2 4" xfId="12059"/>
    <cellStyle name="Valuta 2 2 3 4 2 2 3" xfId="3593"/>
    <cellStyle name="Valuta 2 2 3 4 2 2 3 2" xfId="8431"/>
    <cellStyle name="Valuta 2 2 3 4 2 2 3 2 2" xfId="27783"/>
    <cellStyle name="Valuta 2 2 3 4 2 2 3 2 3" xfId="18107"/>
    <cellStyle name="Valuta 2 2 3 4 2 2 3 3" xfId="22945"/>
    <cellStyle name="Valuta 2 2 3 4 2 2 3 4" xfId="13269"/>
    <cellStyle name="Valuta 2 2 3 4 2 2 4" xfId="4802"/>
    <cellStyle name="Valuta 2 2 3 4 2 2 4 2" xfId="9640"/>
    <cellStyle name="Valuta 2 2 3 4 2 2 4 2 2" xfId="28992"/>
    <cellStyle name="Valuta 2 2 3 4 2 2 4 2 3" xfId="19316"/>
    <cellStyle name="Valuta 2 2 3 4 2 2 4 3" xfId="24154"/>
    <cellStyle name="Valuta 2 2 3 4 2 2 4 4" xfId="14478"/>
    <cellStyle name="Valuta 2 2 3 4 2 2 5" xfId="6011"/>
    <cellStyle name="Valuta 2 2 3 4 2 2 5 2" xfId="25363"/>
    <cellStyle name="Valuta 2 2 3 4 2 2 5 3" xfId="15687"/>
    <cellStyle name="Valuta 2 2 3 4 2 2 6" xfId="20525"/>
    <cellStyle name="Valuta 2 2 3 4 2 2 7" xfId="10849"/>
    <cellStyle name="Valuta 2 2 3 4 2 3" xfId="1779"/>
    <cellStyle name="Valuta 2 2 3 4 2 3 2" xfId="6617"/>
    <cellStyle name="Valuta 2 2 3 4 2 3 2 2" xfId="25969"/>
    <cellStyle name="Valuta 2 2 3 4 2 3 2 3" xfId="16293"/>
    <cellStyle name="Valuta 2 2 3 4 2 3 3" xfId="21131"/>
    <cellStyle name="Valuta 2 2 3 4 2 3 4" xfId="11455"/>
    <cellStyle name="Valuta 2 2 3 4 2 4" xfId="2989"/>
    <cellStyle name="Valuta 2 2 3 4 2 4 2" xfId="7827"/>
    <cellStyle name="Valuta 2 2 3 4 2 4 2 2" xfId="27179"/>
    <cellStyle name="Valuta 2 2 3 4 2 4 2 3" xfId="17503"/>
    <cellStyle name="Valuta 2 2 3 4 2 4 3" xfId="22341"/>
    <cellStyle name="Valuta 2 2 3 4 2 4 4" xfId="12665"/>
    <cellStyle name="Valuta 2 2 3 4 2 5" xfId="4198"/>
    <cellStyle name="Valuta 2 2 3 4 2 5 2" xfId="9036"/>
    <cellStyle name="Valuta 2 2 3 4 2 5 2 2" xfId="28388"/>
    <cellStyle name="Valuta 2 2 3 4 2 5 2 3" xfId="18712"/>
    <cellStyle name="Valuta 2 2 3 4 2 5 3" xfId="23550"/>
    <cellStyle name="Valuta 2 2 3 4 2 5 4" xfId="13874"/>
    <cellStyle name="Valuta 2 2 3 4 2 6" xfId="5407"/>
    <cellStyle name="Valuta 2 2 3 4 2 6 2" xfId="24759"/>
    <cellStyle name="Valuta 2 2 3 4 2 6 3" xfId="15083"/>
    <cellStyle name="Valuta 2 2 3 4 2 7" xfId="19921"/>
    <cellStyle name="Valuta 2 2 3 4 2 8" xfId="10245"/>
    <cellStyle name="Valuta 2 2 3 4 3" xfId="871"/>
    <cellStyle name="Valuta 2 2 3 4 3 2" xfId="2081"/>
    <cellStyle name="Valuta 2 2 3 4 3 2 2" xfId="6919"/>
    <cellStyle name="Valuta 2 2 3 4 3 2 2 2" xfId="26271"/>
    <cellStyle name="Valuta 2 2 3 4 3 2 2 3" xfId="16595"/>
    <cellStyle name="Valuta 2 2 3 4 3 2 3" xfId="21433"/>
    <cellStyle name="Valuta 2 2 3 4 3 2 4" xfId="11757"/>
    <cellStyle name="Valuta 2 2 3 4 3 3" xfId="3291"/>
    <cellStyle name="Valuta 2 2 3 4 3 3 2" xfId="8129"/>
    <cellStyle name="Valuta 2 2 3 4 3 3 2 2" xfId="27481"/>
    <cellStyle name="Valuta 2 2 3 4 3 3 2 3" xfId="17805"/>
    <cellStyle name="Valuta 2 2 3 4 3 3 3" xfId="22643"/>
    <cellStyle name="Valuta 2 2 3 4 3 3 4" xfId="12967"/>
    <cellStyle name="Valuta 2 2 3 4 3 4" xfId="4500"/>
    <cellStyle name="Valuta 2 2 3 4 3 4 2" xfId="9338"/>
    <cellStyle name="Valuta 2 2 3 4 3 4 2 2" xfId="28690"/>
    <cellStyle name="Valuta 2 2 3 4 3 4 2 3" xfId="19014"/>
    <cellStyle name="Valuta 2 2 3 4 3 4 3" xfId="23852"/>
    <cellStyle name="Valuta 2 2 3 4 3 4 4" xfId="14176"/>
    <cellStyle name="Valuta 2 2 3 4 3 5" xfId="5709"/>
    <cellStyle name="Valuta 2 2 3 4 3 5 2" xfId="25061"/>
    <cellStyle name="Valuta 2 2 3 4 3 5 3" xfId="15385"/>
    <cellStyle name="Valuta 2 2 3 4 3 6" xfId="20223"/>
    <cellStyle name="Valuta 2 2 3 4 3 7" xfId="10547"/>
    <cellStyle name="Valuta 2 2 3 4 4" xfId="1477"/>
    <cellStyle name="Valuta 2 2 3 4 4 2" xfId="6315"/>
    <cellStyle name="Valuta 2 2 3 4 4 2 2" xfId="25667"/>
    <cellStyle name="Valuta 2 2 3 4 4 2 3" xfId="15991"/>
    <cellStyle name="Valuta 2 2 3 4 4 3" xfId="20829"/>
    <cellStyle name="Valuta 2 2 3 4 4 4" xfId="11153"/>
    <cellStyle name="Valuta 2 2 3 4 5" xfId="2687"/>
    <cellStyle name="Valuta 2 2 3 4 5 2" xfId="7525"/>
    <cellStyle name="Valuta 2 2 3 4 5 2 2" xfId="26877"/>
    <cellStyle name="Valuta 2 2 3 4 5 2 3" xfId="17201"/>
    <cellStyle name="Valuta 2 2 3 4 5 3" xfId="22039"/>
    <cellStyle name="Valuta 2 2 3 4 5 4" xfId="12363"/>
    <cellStyle name="Valuta 2 2 3 4 6" xfId="3897"/>
    <cellStyle name="Valuta 2 2 3 4 6 2" xfId="8735"/>
    <cellStyle name="Valuta 2 2 3 4 6 2 2" xfId="28087"/>
    <cellStyle name="Valuta 2 2 3 4 6 2 3" xfId="18411"/>
    <cellStyle name="Valuta 2 2 3 4 6 3" xfId="23249"/>
    <cellStyle name="Valuta 2 2 3 4 6 4" xfId="13573"/>
    <cellStyle name="Valuta 2 2 3 4 7" xfId="5105"/>
    <cellStyle name="Valuta 2 2 3 4 7 2" xfId="24457"/>
    <cellStyle name="Valuta 2 2 3 4 7 3" xfId="14781"/>
    <cellStyle name="Valuta 2 2 3 4 8" xfId="19619"/>
    <cellStyle name="Valuta 2 2 3 4 9" xfId="9943"/>
    <cellStyle name="Valuta 2 2 3 5" xfId="318"/>
    <cellStyle name="Valuta 2 2 3 5 2" xfId="621"/>
    <cellStyle name="Valuta 2 2 3 5 2 2" xfId="1225"/>
    <cellStyle name="Valuta 2 2 3 5 2 2 2" xfId="2435"/>
    <cellStyle name="Valuta 2 2 3 5 2 2 2 2" xfId="7273"/>
    <cellStyle name="Valuta 2 2 3 5 2 2 2 2 2" xfId="26625"/>
    <cellStyle name="Valuta 2 2 3 5 2 2 2 2 3" xfId="16949"/>
    <cellStyle name="Valuta 2 2 3 5 2 2 2 3" xfId="21787"/>
    <cellStyle name="Valuta 2 2 3 5 2 2 2 4" xfId="12111"/>
    <cellStyle name="Valuta 2 2 3 5 2 2 3" xfId="3645"/>
    <cellStyle name="Valuta 2 2 3 5 2 2 3 2" xfId="8483"/>
    <cellStyle name="Valuta 2 2 3 5 2 2 3 2 2" xfId="27835"/>
    <cellStyle name="Valuta 2 2 3 5 2 2 3 2 3" xfId="18159"/>
    <cellStyle name="Valuta 2 2 3 5 2 2 3 3" xfId="22997"/>
    <cellStyle name="Valuta 2 2 3 5 2 2 3 4" xfId="13321"/>
    <cellStyle name="Valuta 2 2 3 5 2 2 4" xfId="4854"/>
    <cellStyle name="Valuta 2 2 3 5 2 2 4 2" xfId="9692"/>
    <cellStyle name="Valuta 2 2 3 5 2 2 4 2 2" xfId="29044"/>
    <cellStyle name="Valuta 2 2 3 5 2 2 4 2 3" xfId="19368"/>
    <cellStyle name="Valuta 2 2 3 5 2 2 4 3" xfId="24206"/>
    <cellStyle name="Valuta 2 2 3 5 2 2 4 4" xfId="14530"/>
    <cellStyle name="Valuta 2 2 3 5 2 2 5" xfId="6063"/>
    <cellStyle name="Valuta 2 2 3 5 2 2 5 2" xfId="25415"/>
    <cellStyle name="Valuta 2 2 3 5 2 2 5 3" xfId="15739"/>
    <cellStyle name="Valuta 2 2 3 5 2 2 6" xfId="20577"/>
    <cellStyle name="Valuta 2 2 3 5 2 2 7" xfId="10901"/>
    <cellStyle name="Valuta 2 2 3 5 2 3" xfId="1831"/>
    <cellStyle name="Valuta 2 2 3 5 2 3 2" xfId="6669"/>
    <cellStyle name="Valuta 2 2 3 5 2 3 2 2" xfId="26021"/>
    <cellStyle name="Valuta 2 2 3 5 2 3 2 3" xfId="16345"/>
    <cellStyle name="Valuta 2 2 3 5 2 3 3" xfId="21183"/>
    <cellStyle name="Valuta 2 2 3 5 2 3 4" xfId="11507"/>
    <cellStyle name="Valuta 2 2 3 5 2 4" xfId="3041"/>
    <cellStyle name="Valuta 2 2 3 5 2 4 2" xfId="7879"/>
    <cellStyle name="Valuta 2 2 3 5 2 4 2 2" xfId="27231"/>
    <cellStyle name="Valuta 2 2 3 5 2 4 2 3" xfId="17555"/>
    <cellStyle name="Valuta 2 2 3 5 2 4 3" xfId="22393"/>
    <cellStyle name="Valuta 2 2 3 5 2 4 4" xfId="12717"/>
    <cellStyle name="Valuta 2 2 3 5 2 5" xfId="4250"/>
    <cellStyle name="Valuta 2 2 3 5 2 5 2" xfId="9088"/>
    <cellStyle name="Valuta 2 2 3 5 2 5 2 2" xfId="28440"/>
    <cellStyle name="Valuta 2 2 3 5 2 5 2 3" xfId="18764"/>
    <cellStyle name="Valuta 2 2 3 5 2 5 3" xfId="23602"/>
    <cellStyle name="Valuta 2 2 3 5 2 5 4" xfId="13926"/>
    <cellStyle name="Valuta 2 2 3 5 2 6" xfId="5459"/>
    <cellStyle name="Valuta 2 2 3 5 2 6 2" xfId="24811"/>
    <cellStyle name="Valuta 2 2 3 5 2 6 3" xfId="15135"/>
    <cellStyle name="Valuta 2 2 3 5 2 7" xfId="19973"/>
    <cellStyle name="Valuta 2 2 3 5 2 8" xfId="10297"/>
    <cellStyle name="Valuta 2 2 3 5 3" xfId="923"/>
    <cellStyle name="Valuta 2 2 3 5 3 2" xfId="2133"/>
    <cellStyle name="Valuta 2 2 3 5 3 2 2" xfId="6971"/>
    <cellStyle name="Valuta 2 2 3 5 3 2 2 2" xfId="26323"/>
    <cellStyle name="Valuta 2 2 3 5 3 2 2 3" xfId="16647"/>
    <cellStyle name="Valuta 2 2 3 5 3 2 3" xfId="21485"/>
    <cellStyle name="Valuta 2 2 3 5 3 2 4" xfId="11809"/>
    <cellStyle name="Valuta 2 2 3 5 3 3" xfId="3343"/>
    <cellStyle name="Valuta 2 2 3 5 3 3 2" xfId="8181"/>
    <cellStyle name="Valuta 2 2 3 5 3 3 2 2" xfId="27533"/>
    <cellStyle name="Valuta 2 2 3 5 3 3 2 3" xfId="17857"/>
    <cellStyle name="Valuta 2 2 3 5 3 3 3" xfId="22695"/>
    <cellStyle name="Valuta 2 2 3 5 3 3 4" xfId="13019"/>
    <cellStyle name="Valuta 2 2 3 5 3 4" xfId="4552"/>
    <cellStyle name="Valuta 2 2 3 5 3 4 2" xfId="9390"/>
    <cellStyle name="Valuta 2 2 3 5 3 4 2 2" xfId="28742"/>
    <cellStyle name="Valuta 2 2 3 5 3 4 2 3" xfId="19066"/>
    <cellStyle name="Valuta 2 2 3 5 3 4 3" xfId="23904"/>
    <cellStyle name="Valuta 2 2 3 5 3 4 4" xfId="14228"/>
    <cellStyle name="Valuta 2 2 3 5 3 5" xfId="5761"/>
    <cellStyle name="Valuta 2 2 3 5 3 5 2" xfId="25113"/>
    <cellStyle name="Valuta 2 2 3 5 3 5 3" xfId="15437"/>
    <cellStyle name="Valuta 2 2 3 5 3 6" xfId="20275"/>
    <cellStyle name="Valuta 2 2 3 5 3 7" xfId="10599"/>
    <cellStyle name="Valuta 2 2 3 5 4" xfId="1529"/>
    <cellStyle name="Valuta 2 2 3 5 4 2" xfId="6367"/>
    <cellStyle name="Valuta 2 2 3 5 4 2 2" xfId="25719"/>
    <cellStyle name="Valuta 2 2 3 5 4 2 3" xfId="16043"/>
    <cellStyle name="Valuta 2 2 3 5 4 3" xfId="20881"/>
    <cellStyle name="Valuta 2 2 3 5 4 4" xfId="11205"/>
    <cellStyle name="Valuta 2 2 3 5 5" xfId="2739"/>
    <cellStyle name="Valuta 2 2 3 5 5 2" xfId="7577"/>
    <cellStyle name="Valuta 2 2 3 5 5 2 2" xfId="26929"/>
    <cellStyle name="Valuta 2 2 3 5 5 2 3" xfId="17253"/>
    <cellStyle name="Valuta 2 2 3 5 5 3" xfId="22091"/>
    <cellStyle name="Valuta 2 2 3 5 5 4" xfId="12415"/>
    <cellStyle name="Valuta 2 2 3 5 6" xfId="3948"/>
    <cellStyle name="Valuta 2 2 3 5 6 2" xfId="8786"/>
    <cellStyle name="Valuta 2 2 3 5 6 2 2" xfId="28138"/>
    <cellStyle name="Valuta 2 2 3 5 6 2 3" xfId="18462"/>
    <cellStyle name="Valuta 2 2 3 5 6 3" xfId="23300"/>
    <cellStyle name="Valuta 2 2 3 5 6 4" xfId="13624"/>
    <cellStyle name="Valuta 2 2 3 5 7" xfId="5157"/>
    <cellStyle name="Valuta 2 2 3 5 7 2" xfId="24509"/>
    <cellStyle name="Valuta 2 2 3 5 7 3" xfId="14833"/>
    <cellStyle name="Valuta 2 2 3 5 8" xfId="19671"/>
    <cellStyle name="Valuta 2 2 3 5 9" xfId="9995"/>
    <cellStyle name="Valuta 2 2 3 6" xfId="369"/>
    <cellStyle name="Valuta 2 2 3 6 2" xfId="973"/>
    <cellStyle name="Valuta 2 2 3 6 2 2" xfId="2183"/>
    <cellStyle name="Valuta 2 2 3 6 2 2 2" xfId="7021"/>
    <cellStyle name="Valuta 2 2 3 6 2 2 2 2" xfId="26373"/>
    <cellStyle name="Valuta 2 2 3 6 2 2 2 3" xfId="16697"/>
    <cellStyle name="Valuta 2 2 3 6 2 2 3" xfId="21535"/>
    <cellStyle name="Valuta 2 2 3 6 2 2 4" xfId="11859"/>
    <cellStyle name="Valuta 2 2 3 6 2 3" xfId="3393"/>
    <cellStyle name="Valuta 2 2 3 6 2 3 2" xfId="8231"/>
    <cellStyle name="Valuta 2 2 3 6 2 3 2 2" xfId="27583"/>
    <cellStyle name="Valuta 2 2 3 6 2 3 2 3" xfId="17907"/>
    <cellStyle name="Valuta 2 2 3 6 2 3 3" xfId="22745"/>
    <cellStyle name="Valuta 2 2 3 6 2 3 4" xfId="13069"/>
    <cellStyle name="Valuta 2 2 3 6 2 4" xfId="4602"/>
    <cellStyle name="Valuta 2 2 3 6 2 4 2" xfId="9440"/>
    <cellStyle name="Valuta 2 2 3 6 2 4 2 2" xfId="28792"/>
    <cellStyle name="Valuta 2 2 3 6 2 4 2 3" xfId="19116"/>
    <cellStyle name="Valuta 2 2 3 6 2 4 3" xfId="23954"/>
    <cellStyle name="Valuta 2 2 3 6 2 4 4" xfId="14278"/>
    <cellStyle name="Valuta 2 2 3 6 2 5" xfId="5811"/>
    <cellStyle name="Valuta 2 2 3 6 2 5 2" xfId="25163"/>
    <cellStyle name="Valuta 2 2 3 6 2 5 3" xfId="15487"/>
    <cellStyle name="Valuta 2 2 3 6 2 6" xfId="20325"/>
    <cellStyle name="Valuta 2 2 3 6 2 7" xfId="10649"/>
    <cellStyle name="Valuta 2 2 3 6 3" xfId="1579"/>
    <cellStyle name="Valuta 2 2 3 6 3 2" xfId="6417"/>
    <cellStyle name="Valuta 2 2 3 6 3 2 2" xfId="25769"/>
    <cellStyle name="Valuta 2 2 3 6 3 2 3" xfId="16093"/>
    <cellStyle name="Valuta 2 2 3 6 3 3" xfId="20931"/>
    <cellStyle name="Valuta 2 2 3 6 3 4" xfId="11255"/>
    <cellStyle name="Valuta 2 2 3 6 4" xfId="2789"/>
    <cellStyle name="Valuta 2 2 3 6 4 2" xfId="7627"/>
    <cellStyle name="Valuta 2 2 3 6 4 2 2" xfId="26979"/>
    <cellStyle name="Valuta 2 2 3 6 4 2 3" xfId="17303"/>
    <cellStyle name="Valuta 2 2 3 6 4 3" xfId="22141"/>
    <cellStyle name="Valuta 2 2 3 6 4 4" xfId="12465"/>
    <cellStyle name="Valuta 2 2 3 6 5" xfId="3998"/>
    <cellStyle name="Valuta 2 2 3 6 5 2" xfId="8836"/>
    <cellStyle name="Valuta 2 2 3 6 5 2 2" xfId="28188"/>
    <cellStyle name="Valuta 2 2 3 6 5 2 3" xfId="18512"/>
    <cellStyle name="Valuta 2 2 3 6 5 3" xfId="23350"/>
    <cellStyle name="Valuta 2 2 3 6 5 4" xfId="13674"/>
    <cellStyle name="Valuta 2 2 3 6 6" xfId="5207"/>
    <cellStyle name="Valuta 2 2 3 6 6 2" xfId="24559"/>
    <cellStyle name="Valuta 2 2 3 6 6 3" xfId="14883"/>
    <cellStyle name="Valuta 2 2 3 6 7" xfId="19721"/>
    <cellStyle name="Valuta 2 2 3 6 8" xfId="10045"/>
    <cellStyle name="Valuta 2 2 3 7" xfId="671"/>
    <cellStyle name="Valuta 2 2 3 7 2" xfId="1881"/>
    <cellStyle name="Valuta 2 2 3 7 2 2" xfId="6719"/>
    <cellStyle name="Valuta 2 2 3 7 2 2 2" xfId="26071"/>
    <cellStyle name="Valuta 2 2 3 7 2 2 3" xfId="16395"/>
    <cellStyle name="Valuta 2 2 3 7 2 3" xfId="21233"/>
    <cellStyle name="Valuta 2 2 3 7 2 4" xfId="11557"/>
    <cellStyle name="Valuta 2 2 3 7 3" xfId="3091"/>
    <cellStyle name="Valuta 2 2 3 7 3 2" xfId="7929"/>
    <cellStyle name="Valuta 2 2 3 7 3 2 2" xfId="27281"/>
    <cellStyle name="Valuta 2 2 3 7 3 2 3" xfId="17605"/>
    <cellStyle name="Valuta 2 2 3 7 3 3" xfId="22443"/>
    <cellStyle name="Valuta 2 2 3 7 3 4" xfId="12767"/>
    <cellStyle name="Valuta 2 2 3 7 4" xfId="4300"/>
    <cellStyle name="Valuta 2 2 3 7 4 2" xfId="9138"/>
    <cellStyle name="Valuta 2 2 3 7 4 2 2" xfId="28490"/>
    <cellStyle name="Valuta 2 2 3 7 4 2 3" xfId="18814"/>
    <cellStyle name="Valuta 2 2 3 7 4 3" xfId="23652"/>
    <cellStyle name="Valuta 2 2 3 7 4 4" xfId="13976"/>
    <cellStyle name="Valuta 2 2 3 7 5" xfId="5509"/>
    <cellStyle name="Valuta 2 2 3 7 5 2" xfId="24861"/>
    <cellStyle name="Valuta 2 2 3 7 5 3" xfId="15185"/>
    <cellStyle name="Valuta 2 2 3 7 6" xfId="20023"/>
    <cellStyle name="Valuta 2 2 3 7 7" xfId="10347"/>
    <cellStyle name="Valuta 2 2 3 8" xfId="1277"/>
    <cellStyle name="Valuta 2 2 3 8 2" xfId="6115"/>
    <cellStyle name="Valuta 2 2 3 8 2 2" xfId="25467"/>
    <cellStyle name="Valuta 2 2 3 8 2 3" xfId="15791"/>
    <cellStyle name="Valuta 2 2 3 8 3" xfId="20629"/>
    <cellStyle name="Valuta 2 2 3 8 4" xfId="10953"/>
    <cellStyle name="Valuta 2 2 3 9" xfId="2487"/>
    <cellStyle name="Valuta 2 2 3 9 2" xfId="7325"/>
    <cellStyle name="Valuta 2 2 3 9 2 2" xfId="26677"/>
    <cellStyle name="Valuta 2 2 3 9 2 3" xfId="17001"/>
    <cellStyle name="Valuta 2 2 3 9 3" xfId="21839"/>
    <cellStyle name="Valuta 2 2 3 9 4" xfId="12163"/>
    <cellStyle name="Valuta 2 2 4" xfId="65"/>
    <cellStyle name="Valuta 2 2 4 10" xfId="9772"/>
    <cellStyle name="Valuta 2 2 4 2" xfId="178"/>
    <cellStyle name="Valuta 2 2 4 2 2" xfId="498"/>
    <cellStyle name="Valuta 2 2 4 2 2 2" xfId="1102"/>
    <cellStyle name="Valuta 2 2 4 2 2 2 2" xfId="2312"/>
    <cellStyle name="Valuta 2 2 4 2 2 2 2 2" xfId="7150"/>
    <cellStyle name="Valuta 2 2 4 2 2 2 2 2 2" xfId="26502"/>
    <cellStyle name="Valuta 2 2 4 2 2 2 2 2 3" xfId="16826"/>
    <cellStyle name="Valuta 2 2 4 2 2 2 2 3" xfId="21664"/>
    <cellStyle name="Valuta 2 2 4 2 2 2 2 4" xfId="11988"/>
    <cellStyle name="Valuta 2 2 4 2 2 2 3" xfId="3522"/>
    <cellStyle name="Valuta 2 2 4 2 2 2 3 2" xfId="8360"/>
    <cellStyle name="Valuta 2 2 4 2 2 2 3 2 2" xfId="27712"/>
    <cellStyle name="Valuta 2 2 4 2 2 2 3 2 3" xfId="18036"/>
    <cellStyle name="Valuta 2 2 4 2 2 2 3 3" xfId="22874"/>
    <cellStyle name="Valuta 2 2 4 2 2 2 3 4" xfId="13198"/>
    <cellStyle name="Valuta 2 2 4 2 2 2 4" xfId="4731"/>
    <cellStyle name="Valuta 2 2 4 2 2 2 4 2" xfId="9569"/>
    <cellStyle name="Valuta 2 2 4 2 2 2 4 2 2" xfId="28921"/>
    <cellStyle name="Valuta 2 2 4 2 2 2 4 2 3" xfId="19245"/>
    <cellStyle name="Valuta 2 2 4 2 2 2 4 3" xfId="24083"/>
    <cellStyle name="Valuta 2 2 4 2 2 2 4 4" xfId="14407"/>
    <cellStyle name="Valuta 2 2 4 2 2 2 5" xfId="5940"/>
    <cellStyle name="Valuta 2 2 4 2 2 2 5 2" xfId="25292"/>
    <cellStyle name="Valuta 2 2 4 2 2 2 5 3" xfId="15616"/>
    <cellStyle name="Valuta 2 2 4 2 2 2 6" xfId="20454"/>
    <cellStyle name="Valuta 2 2 4 2 2 2 7" xfId="10778"/>
    <cellStyle name="Valuta 2 2 4 2 2 3" xfId="1708"/>
    <cellStyle name="Valuta 2 2 4 2 2 3 2" xfId="6546"/>
    <cellStyle name="Valuta 2 2 4 2 2 3 2 2" xfId="25898"/>
    <cellStyle name="Valuta 2 2 4 2 2 3 2 3" xfId="16222"/>
    <cellStyle name="Valuta 2 2 4 2 2 3 3" xfId="21060"/>
    <cellStyle name="Valuta 2 2 4 2 2 3 4" xfId="11384"/>
    <cellStyle name="Valuta 2 2 4 2 2 4" xfId="2918"/>
    <cellStyle name="Valuta 2 2 4 2 2 4 2" xfId="7756"/>
    <cellStyle name="Valuta 2 2 4 2 2 4 2 2" xfId="27108"/>
    <cellStyle name="Valuta 2 2 4 2 2 4 2 3" xfId="17432"/>
    <cellStyle name="Valuta 2 2 4 2 2 4 3" xfId="22270"/>
    <cellStyle name="Valuta 2 2 4 2 2 4 4" xfId="12594"/>
    <cellStyle name="Valuta 2 2 4 2 2 5" xfId="4127"/>
    <cellStyle name="Valuta 2 2 4 2 2 5 2" xfId="8965"/>
    <cellStyle name="Valuta 2 2 4 2 2 5 2 2" xfId="28317"/>
    <cellStyle name="Valuta 2 2 4 2 2 5 2 3" xfId="18641"/>
    <cellStyle name="Valuta 2 2 4 2 2 5 3" xfId="23479"/>
    <cellStyle name="Valuta 2 2 4 2 2 5 4" xfId="13803"/>
    <cellStyle name="Valuta 2 2 4 2 2 6" xfId="5336"/>
    <cellStyle name="Valuta 2 2 4 2 2 6 2" xfId="24688"/>
    <cellStyle name="Valuta 2 2 4 2 2 6 3" xfId="15012"/>
    <cellStyle name="Valuta 2 2 4 2 2 7" xfId="19850"/>
    <cellStyle name="Valuta 2 2 4 2 2 8" xfId="10174"/>
    <cellStyle name="Valuta 2 2 4 2 3" xfId="800"/>
    <cellStyle name="Valuta 2 2 4 2 3 2" xfId="2010"/>
    <cellStyle name="Valuta 2 2 4 2 3 2 2" xfId="6848"/>
    <cellStyle name="Valuta 2 2 4 2 3 2 2 2" xfId="26200"/>
    <cellStyle name="Valuta 2 2 4 2 3 2 2 3" xfId="16524"/>
    <cellStyle name="Valuta 2 2 4 2 3 2 3" xfId="21362"/>
    <cellStyle name="Valuta 2 2 4 2 3 2 4" xfId="11686"/>
    <cellStyle name="Valuta 2 2 4 2 3 3" xfId="3220"/>
    <cellStyle name="Valuta 2 2 4 2 3 3 2" xfId="8058"/>
    <cellStyle name="Valuta 2 2 4 2 3 3 2 2" xfId="27410"/>
    <cellStyle name="Valuta 2 2 4 2 3 3 2 3" xfId="17734"/>
    <cellStyle name="Valuta 2 2 4 2 3 3 3" xfId="22572"/>
    <cellStyle name="Valuta 2 2 4 2 3 3 4" xfId="12896"/>
    <cellStyle name="Valuta 2 2 4 2 3 4" xfId="4429"/>
    <cellStyle name="Valuta 2 2 4 2 3 4 2" xfId="9267"/>
    <cellStyle name="Valuta 2 2 4 2 3 4 2 2" xfId="28619"/>
    <cellStyle name="Valuta 2 2 4 2 3 4 2 3" xfId="18943"/>
    <cellStyle name="Valuta 2 2 4 2 3 4 3" xfId="23781"/>
    <cellStyle name="Valuta 2 2 4 2 3 4 4" xfId="14105"/>
    <cellStyle name="Valuta 2 2 4 2 3 5" xfId="5638"/>
    <cellStyle name="Valuta 2 2 4 2 3 5 2" xfId="24990"/>
    <cellStyle name="Valuta 2 2 4 2 3 5 3" xfId="15314"/>
    <cellStyle name="Valuta 2 2 4 2 3 6" xfId="20152"/>
    <cellStyle name="Valuta 2 2 4 2 3 7" xfId="10476"/>
    <cellStyle name="Valuta 2 2 4 2 4" xfId="1406"/>
    <cellStyle name="Valuta 2 2 4 2 4 2" xfId="6244"/>
    <cellStyle name="Valuta 2 2 4 2 4 2 2" xfId="25596"/>
    <cellStyle name="Valuta 2 2 4 2 4 2 3" xfId="15920"/>
    <cellStyle name="Valuta 2 2 4 2 4 3" xfId="20758"/>
    <cellStyle name="Valuta 2 2 4 2 4 4" xfId="11082"/>
    <cellStyle name="Valuta 2 2 4 2 5" xfId="2616"/>
    <cellStyle name="Valuta 2 2 4 2 5 2" xfId="7454"/>
    <cellStyle name="Valuta 2 2 4 2 5 2 2" xfId="26806"/>
    <cellStyle name="Valuta 2 2 4 2 5 2 3" xfId="17130"/>
    <cellStyle name="Valuta 2 2 4 2 5 3" xfId="21968"/>
    <cellStyle name="Valuta 2 2 4 2 5 4" xfId="12292"/>
    <cellStyle name="Valuta 2 2 4 2 6" xfId="3826"/>
    <cellStyle name="Valuta 2 2 4 2 6 2" xfId="8664"/>
    <cellStyle name="Valuta 2 2 4 2 6 2 2" xfId="28016"/>
    <cellStyle name="Valuta 2 2 4 2 6 2 3" xfId="18340"/>
    <cellStyle name="Valuta 2 2 4 2 6 3" xfId="23178"/>
    <cellStyle name="Valuta 2 2 4 2 6 4" xfId="13502"/>
    <cellStyle name="Valuta 2 2 4 2 7" xfId="5034"/>
    <cellStyle name="Valuta 2 2 4 2 7 2" xfId="24386"/>
    <cellStyle name="Valuta 2 2 4 2 7 3" xfId="14710"/>
    <cellStyle name="Valuta 2 2 4 2 8" xfId="19548"/>
    <cellStyle name="Valuta 2 2 4 2 9" xfId="9872"/>
    <cellStyle name="Valuta 2 2 4 3" xfId="398"/>
    <cellStyle name="Valuta 2 2 4 3 2" xfId="1002"/>
    <cellStyle name="Valuta 2 2 4 3 2 2" xfId="2212"/>
    <cellStyle name="Valuta 2 2 4 3 2 2 2" xfId="7050"/>
    <cellStyle name="Valuta 2 2 4 3 2 2 2 2" xfId="26402"/>
    <cellStyle name="Valuta 2 2 4 3 2 2 2 3" xfId="16726"/>
    <cellStyle name="Valuta 2 2 4 3 2 2 3" xfId="21564"/>
    <cellStyle name="Valuta 2 2 4 3 2 2 4" xfId="11888"/>
    <cellStyle name="Valuta 2 2 4 3 2 3" xfId="3422"/>
    <cellStyle name="Valuta 2 2 4 3 2 3 2" xfId="8260"/>
    <cellStyle name="Valuta 2 2 4 3 2 3 2 2" xfId="27612"/>
    <cellStyle name="Valuta 2 2 4 3 2 3 2 3" xfId="17936"/>
    <cellStyle name="Valuta 2 2 4 3 2 3 3" xfId="22774"/>
    <cellStyle name="Valuta 2 2 4 3 2 3 4" xfId="13098"/>
    <cellStyle name="Valuta 2 2 4 3 2 4" xfId="4631"/>
    <cellStyle name="Valuta 2 2 4 3 2 4 2" xfId="9469"/>
    <cellStyle name="Valuta 2 2 4 3 2 4 2 2" xfId="28821"/>
    <cellStyle name="Valuta 2 2 4 3 2 4 2 3" xfId="19145"/>
    <cellStyle name="Valuta 2 2 4 3 2 4 3" xfId="23983"/>
    <cellStyle name="Valuta 2 2 4 3 2 4 4" xfId="14307"/>
    <cellStyle name="Valuta 2 2 4 3 2 5" xfId="5840"/>
    <cellStyle name="Valuta 2 2 4 3 2 5 2" xfId="25192"/>
    <cellStyle name="Valuta 2 2 4 3 2 5 3" xfId="15516"/>
    <cellStyle name="Valuta 2 2 4 3 2 6" xfId="20354"/>
    <cellStyle name="Valuta 2 2 4 3 2 7" xfId="10678"/>
    <cellStyle name="Valuta 2 2 4 3 3" xfId="1608"/>
    <cellStyle name="Valuta 2 2 4 3 3 2" xfId="6446"/>
    <cellStyle name="Valuta 2 2 4 3 3 2 2" xfId="25798"/>
    <cellStyle name="Valuta 2 2 4 3 3 2 3" xfId="16122"/>
    <cellStyle name="Valuta 2 2 4 3 3 3" xfId="20960"/>
    <cellStyle name="Valuta 2 2 4 3 3 4" xfId="11284"/>
    <cellStyle name="Valuta 2 2 4 3 4" xfId="2818"/>
    <cellStyle name="Valuta 2 2 4 3 4 2" xfId="7656"/>
    <cellStyle name="Valuta 2 2 4 3 4 2 2" xfId="27008"/>
    <cellStyle name="Valuta 2 2 4 3 4 2 3" xfId="17332"/>
    <cellStyle name="Valuta 2 2 4 3 4 3" xfId="22170"/>
    <cellStyle name="Valuta 2 2 4 3 4 4" xfId="12494"/>
    <cellStyle name="Valuta 2 2 4 3 5" xfId="4027"/>
    <cellStyle name="Valuta 2 2 4 3 5 2" xfId="8865"/>
    <cellStyle name="Valuta 2 2 4 3 5 2 2" xfId="28217"/>
    <cellStyle name="Valuta 2 2 4 3 5 2 3" xfId="18541"/>
    <cellStyle name="Valuta 2 2 4 3 5 3" xfId="23379"/>
    <cellStyle name="Valuta 2 2 4 3 5 4" xfId="13703"/>
    <cellStyle name="Valuta 2 2 4 3 6" xfId="5236"/>
    <cellStyle name="Valuta 2 2 4 3 6 2" xfId="24588"/>
    <cellStyle name="Valuta 2 2 4 3 6 3" xfId="14912"/>
    <cellStyle name="Valuta 2 2 4 3 7" xfId="19750"/>
    <cellStyle name="Valuta 2 2 4 3 8" xfId="10074"/>
    <cellStyle name="Valuta 2 2 4 4" xfId="700"/>
    <cellStyle name="Valuta 2 2 4 4 2" xfId="1910"/>
    <cellStyle name="Valuta 2 2 4 4 2 2" xfId="6748"/>
    <cellStyle name="Valuta 2 2 4 4 2 2 2" xfId="26100"/>
    <cellStyle name="Valuta 2 2 4 4 2 2 3" xfId="16424"/>
    <cellStyle name="Valuta 2 2 4 4 2 3" xfId="21262"/>
    <cellStyle name="Valuta 2 2 4 4 2 4" xfId="11586"/>
    <cellStyle name="Valuta 2 2 4 4 3" xfId="3120"/>
    <cellStyle name="Valuta 2 2 4 4 3 2" xfId="7958"/>
    <cellStyle name="Valuta 2 2 4 4 3 2 2" xfId="27310"/>
    <cellStyle name="Valuta 2 2 4 4 3 2 3" xfId="17634"/>
    <cellStyle name="Valuta 2 2 4 4 3 3" xfId="22472"/>
    <cellStyle name="Valuta 2 2 4 4 3 4" xfId="12796"/>
    <cellStyle name="Valuta 2 2 4 4 4" xfId="4329"/>
    <cellStyle name="Valuta 2 2 4 4 4 2" xfId="9167"/>
    <cellStyle name="Valuta 2 2 4 4 4 2 2" xfId="28519"/>
    <cellStyle name="Valuta 2 2 4 4 4 2 3" xfId="18843"/>
    <cellStyle name="Valuta 2 2 4 4 4 3" xfId="23681"/>
    <cellStyle name="Valuta 2 2 4 4 4 4" xfId="14005"/>
    <cellStyle name="Valuta 2 2 4 4 5" xfId="5538"/>
    <cellStyle name="Valuta 2 2 4 4 5 2" xfId="24890"/>
    <cellStyle name="Valuta 2 2 4 4 5 3" xfId="15214"/>
    <cellStyle name="Valuta 2 2 4 4 6" xfId="20052"/>
    <cellStyle name="Valuta 2 2 4 4 7" xfId="10376"/>
    <cellStyle name="Valuta 2 2 4 5" xfId="1306"/>
    <cellStyle name="Valuta 2 2 4 5 2" xfId="6144"/>
    <cellStyle name="Valuta 2 2 4 5 2 2" xfId="25496"/>
    <cellStyle name="Valuta 2 2 4 5 2 3" xfId="15820"/>
    <cellStyle name="Valuta 2 2 4 5 3" xfId="20658"/>
    <cellStyle name="Valuta 2 2 4 5 4" xfId="10982"/>
    <cellStyle name="Valuta 2 2 4 6" xfId="2516"/>
    <cellStyle name="Valuta 2 2 4 6 2" xfId="7354"/>
    <cellStyle name="Valuta 2 2 4 6 2 2" xfId="26706"/>
    <cellStyle name="Valuta 2 2 4 6 2 3" xfId="17030"/>
    <cellStyle name="Valuta 2 2 4 6 3" xfId="21868"/>
    <cellStyle name="Valuta 2 2 4 6 4" xfId="12192"/>
    <cellStyle name="Valuta 2 2 4 7" xfId="3726"/>
    <cellStyle name="Valuta 2 2 4 7 2" xfId="8564"/>
    <cellStyle name="Valuta 2 2 4 7 2 2" xfId="27916"/>
    <cellStyle name="Valuta 2 2 4 7 2 3" xfId="18240"/>
    <cellStyle name="Valuta 2 2 4 7 3" xfId="23078"/>
    <cellStyle name="Valuta 2 2 4 7 4" xfId="13402"/>
    <cellStyle name="Valuta 2 2 4 8" xfId="4934"/>
    <cellStyle name="Valuta 2 2 4 8 2" xfId="24286"/>
    <cellStyle name="Valuta 2 2 4 8 3" xfId="14610"/>
    <cellStyle name="Valuta 2 2 4 9" xfId="19448"/>
    <cellStyle name="Valuta 2 2 5" xfId="127"/>
    <cellStyle name="Valuta 2 2 5 2" xfId="448"/>
    <cellStyle name="Valuta 2 2 5 2 2" xfId="1052"/>
    <cellStyle name="Valuta 2 2 5 2 2 2" xfId="2262"/>
    <cellStyle name="Valuta 2 2 5 2 2 2 2" xfId="7100"/>
    <cellStyle name="Valuta 2 2 5 2 2 2 2 2" xfId="26452"/>
    <cellStyle name="Valuta 2 2 5 2 2 2 2 3" xfId="16776"/>
    <cellStyle name="Valuta 2 2 5 2 2 2 3" xfId="21614"/>
    <cellStyle name="Valuta 2 2 5 2 2 2 4" xfId="11938"/>
    <cellStyle name="Valuta 2 2 5 2 2 3" xfId="3472"/>
    <cellStyle name="Valuta 2 2 5 2 2 3 2" xfId="8310"/>
    <cellStyle name="Valuta 2 2 5 2 2 3 2 2" xfId="27662"/>
    <cellStyle name="Valuta 2 2 5 2 2 3 2 3" xfId="17986"/>
    <cellStyle name="Valuta 2 2 5 2 2 3 3" xfId="22824"/>
    <cellStyle name="Valuta 2 2 5 2 2 3 4" xfId="13148"/>
    <cellStyle name="Valuta 2 2 5 2 2 4" xfId="4681"/>
    <cellStyle name="Valuta 2 2 5 2 2 4 2" xfId="9519"/>
    <cellStyle name="Valuta 2 2 5 2 2 4 2 2" xfId="28871"/>
    <cellStyle name="Valuta 2 2 5 2 2 4 2 3" xfId="19195"/>
    <cellStyle name="Valuta 2 2 5 2 2 4 3" xfId="24033"/>
    <cellStyle name="Valuta 2 2 5 2 2 4 4" xfId="14357"/>
    <cellStyle name="Valuta 2 2 5 2 2 5" xfId="5890"/>
    <cellStyle name="Valuta 2 2 5 2 2 5 2" xfId="25242"/>
    <cellStyle name="Valuta 2 2 5 2 2 5 3" xfId="15566"/>
    <cellStyle name="Valuta 2 2 5 2 2 6" xfId="20404"/>
    <cellStyle name="Valuta 2 2 5 2 2 7" xfId="10728"/>
    <cellStyle name="Valuta 2 2 5 2 3" xfId="1658"/>
    <cellStyle name="Valuta 2 2 5 2 3 2" xfId="6496"/>
    <cellStyle name="Valuta 2 2 5 2 3 2 2" xfId="25848"/>
    <cellStyle name="Valuta 2 2 5 2 3 2 3" xfId="16172"/>
    <cellStyle name="Valuta 2 2 5 2 3 3" xfId="21010"/>
    <cellStyle name="Valuta 2 2 5 2 3 4" xfId="11334"/>
    <cellStyle name="Valuta 2 2 5 2 4" xfId="2868"/>
    <cellStyle name="Valuta 2 2 5 2 4 2" xfId="7706"/>
    <cellStyle name="Valuta 2 2 5 2 4 2 2" xfId="27058"/>
    <cellStyle name="Valuta 2 2 5 2 4 2 3" xfId="17382"/>
    <cellStyle name="Valuta 2 2 5 2 4 3" xfId="22220"/>
    <cellStyle name="Valuta 2 2 5 2 4 4" xfId="12544"/>
    <cellStyle name="Valuta 2 2 5 2 5" xfId="4077"/>
    <cellStyle name="Valuta 2 2 5 2 5 2" xfId="8915"/>
    <cellStyle name="Valuta 2 2 5 2 5 2 2" xfId="28267"/>
    <cellStyle name="Valuta 2 2 5 2 5 2 3" xfId="18591"/>
    <cellStyle name="Valuta 2 2 5 2 5 3" xfId="23429"/>
    <cellStyle name="Valuta 2 2 5 2 5 4" xfId="13753"/>
    <cellStyle name="Valuta 2 2 5 2 6" xfId="5286"/>
    <cellStyle name="Valuta 2 2 5 2 6 2" xfId="24638"/>
    <cellStyle name="Valuta 2 2 5 2 6 3" xfId="14962"/>
    <cellStyle name="Valuta 2 2 5 2 7" xfId="19800"/>
    <cellStyle name="Valuta 2 2 5 2 8" xfId="10124"/>
    <cellStyle name="Valuta 2 2 5 3" xfId="750"/>
    <cellStyle name="Valuta 2 2 5 3 2" xfId="1960"/>
    <cellStyle name="Valuta 2 2 5 3 2 2" xfId="6798"/>
    <cellStyle name="Valuta 2 2 5 3 2 2 2" xfId="26150"/>
    <cellStyle name="Valuta 2 2 5 3 2 2 3" xfId="16474"/>
    <cellStyle name="Valuta 2 2 5 3 2 3" xfId="21312"/>
    <cellStyle name="Valuta 2 2 5 3 2 4" xfId="11636"/>
    <cellStyle name="Valuta 2 2 5 3 3" xfId="3170"/>
    <cellStyle name="Valuta 2 2 5 3 3 2" xfId="8008"/>
    <cellStyle name="Valuta 2 2 5 3 3 2 2" xfId="27360"/>
    <cellStyle name="Valuta 2 2 5 3 3 2 3" xfId="17684"/>
    <cellStyle name="Valuta 2 2 5 3 3 3" xfId="22522"/>
    <cellStyle name="Valuta 2 2 5 3 3 4" xfId="12846"/>
    <cellStyle name="Valuta 2 2 5 3 4" xfId="4379"/>
    <cellStyle name="Valuta 2 2 5 3 4 2" xfId="9217"/>
    <cellStyle name="Valuta 2 2 5 3 4 2 2" xfId="28569"/>
    <cellStyle name="Valuta 2 2 5 3 4 2 3" xfId="18893"/>
    <cellStyle name="Valuta 2 2 5 3 4 3" xfId="23731"/>
    <cellStyle name="Valuta 2 2 5 3 4 4" xfId="14055"/>
    <cellStyle name="Valuta 2 2 5 3 5" xfId="5588"/>
    <cellStyle name="Valuta 2 2 5 3 5 2" xfId="24940"/>
    <cellStyle name="Valuta 2 2 5 3 5 3" xfId="15264"/>
    <cellStyle name="Valuta 2 2 5 3 6" xfId="20102"/>
    <cellStyle name="Valuta 2 2 5 3 7" xfId="10426"/>
    <cellStyle name="Valuta 2 2 5 4" xfId="1356"/>
    <cellStyle name="Valuta 2 2 5 4 2" xfId="6194"/>
    <cellStyle name="Valuta 2 2 5 4 2 2" xfId="25546"/>
    <cellStyle name="Valuta 2 2 5 4 2 3" xfId="15870"/>
    <cellStyle name="Valuta 2 2 5 4 3" xfId="20708"/>
    <cellStyle name="Valuta 2 2 5 4 4" xfId="11032"/>
    <cellStyle name="Valuta 2 2 5 5" xfId="2566"/>
    <cellStyle name="Valuta 2 2 5 5 2" xfId="7404"/>
    <cellStyle name="Valuta 2 2 5 5 2 2" xfId="26756"/>
    <cellStyle name="Valuta 2 2 5 5 2 3" xfId="17080"/>
    <cellStyle name="Valuta 2 2 5 5 3" xfId="21918"/>
    <cellStyle name="Valuta 2 2 5 5 4" xfId="12242"/>
    <cellStyle name="Valuta 2 2 5 6" xfId="3776"/>
    <cellStyle name="Valuta 2 2 5 6 2" xfId="8614"/>
    <cellStyle name="Valuta 2 2 5 6 2 2" xfId="27966"/>
    <cellStyle name="Valuta 2 2 5 6 2 3" xfId="18290"/>
    <cellStyle name="Valuta 2 2 5 6 3" xfId="23128"/>
    <cellStyle name="Valuta 2 2 5 6 4" xfId="13452"/>
    <cellStyle name="Valuta 2 2 5 7" xfId="4984"/>
    <cellStyle name="Valuta 2 2 5 7 2" xfId="24336"/>
    <cellStyle name="Valuta 2 2 5 7 3" xfId="14660"/>
    <cellStyle name="Valuta 2 2 5 8" xfId="19498"/>
    <cellStyle name="Valuta 2 2 5 9" xfId="9822"/>
    <cellStyle name="Valuta 2 2 6" xfId="244"/>
    <cellStyle name="Valuta 2 2 6 2" xfId="548"/>
    <cellStyle name="Valuta 2 2 6 2 2" xfId="1152"/>
    <cellStyle name="Valuta 2 2 6 2 2 2" xfId="2362"/>
    <cellStyle name="Valuta 2 2 6 2 2 2 2" xfId="7200"/>
    <cellStyle name="Valuta 2 2 6 2 2 2 2 2" xfId="26552"/>
    <cellStyle name="Valuta 2 2 6 2 2 2 2 3" xfId="16876"/>
    <cellStyle name="Valuta 2 2 6 2 2 2 3" xfId="21714"/>
    <cellStyle name="Valuta 2 2 6 2 2 2 4" xfId="12038"/>
    <cellStyle name="Valuta 2 2 6 2 2 3" xfId="3572"/>
    <cellStyle name="Valuta 2 2 6 2 2 3 2" xfId="8410"/>
    <cellStyle name="Valuta 2 2 6 2 2 3 2 2" xfId="27762"/>
    <cellStyle name="Valuta 2 2 6 2 2 3 2 3" xfId="18086"/>
    <cellStyle name="Valuta 2 2 6 2 2 3 3" xfId="22924"/>
    <cellStyle name="Valuta 2 2 6 2 2 3 4" xfId="13248"/>
    <cellStyle name="Valuta 2 2 6 2 2 4" xfId="4781"/>
    <cellStyle name="Valuta 2 2 6 2 2 4 2" xfId="9619"/>
    <cellStyle name="Valuta 2 2 6 2 2 4 2 2" xfId="28971"/>
    <cellStyle name="Valuta 2 2 6 2 2 4 2 3" xfId="19295"/>
    <cellStyle name="Valuta 2 2 6 2 2 4 3" xfId="24133"/>
    <cellStyle name="Valuta 2 2 6 2 2 4 4" xfId="14457"/>
    <cellStyle name="Valuta 2 2 6 2 2 5" xfId="5990"/>
    <cellStyle name="Valuta 2 2 6 2 2 5 2" xfId="25342"/>
    <cellStyle name="Valuta 2 2 6 2 2 5 3" xfId="15666"/>
    <cellStyle name="Valuta 2 2 6 2 2 6" xfId="20504"/>
    <cellStyle name="Valuta 2 2 6 2 2 7" xfId="10828"/>
    <cellStyle name="Valuta 2 2 6 2 3" xfId="1758"/>
    <cellStyle name="Valuta 2 2 6 2 3 2" xfId="6596"/>
    <cellStyle name="Valuta 2 2 6 2 3 2 2" xfId="25948"/>
    <cellStyle name="Valuta 2 2 6 2 3 2 3" xfId="16272"/>
    <cellStyle name="Valuta 2 2 6 2 3 3" xfId="21110"/>
    <cellStyle name="Valuta 2 2 6 2 3 4" xfId="11434"/>
    <cellStyle name="Valuta 2 2 6 2 4" xfId="2968"/>
    <cellStyle name="Valuta 2 2 6 2 4 2" xfId="7806"/>
    <cellStyle name="Valuta 2 2 6 2 4 2 2" xfId="27158"/>
    <cellStyle name="Valuta 2 2 6 2 4 2 3" xfId="17482"/>
    <cellStyle name="Valuta 2 2 6 2 4 3" xfId="22320"/>
    <cellStyle name="Valuta 2 2 6 2 4 4" xfId="12644"/>
    <cellStyle name="Valuta 2 2 6 2 5" xfId="4177"/>
    <cellStyle name="Valuta 2 2 6 2 5 2" xfId="9015"/>
    <cellStyle name="Valuta 2 2 6 2 5 2 2" xfId="28367"/>
    <cellStyle name="Valuta 2 2 6 2 5 2 3" xfId="18691"/>
    <cellStyle name="Valuta 2 2 6 2 5 3" xfId="23529"/>
    <cellStyle name="Valuta 2 2 6 2 5 4" xfId="13853"/>
    <cellStyle name="Valuta 2 2 6 2 6" xfId="5386"/>
    <cellStyle name="Valuta 2 2 6 2 6 2" xfId="24738"/>
    <cellStyle name="Valuta 2 2 6 2 6 3" xfId="15062"/>
    <cellStyle name="Valuta 2 2 6 2 7" xfId="19900"/>
    <cellStyle name="Valuta 2 2 6 2 8" xfId="10224"/>
    <cellStyle name="Valuta 2 2 6 3" xfId="850"/>
    <cellStyle name="Valuta 2 2 6 3 2" xfId="2060"/>
    <cellStyle name="Valuta 2 2 6 3 2 2" xfId="6898"/>
    <cellStyle name="Valuta 2 2 6 3 2 2 2" xfId="26250"/>
    <cellStyle name="Valuta 2 2 6 3 2 2 3" xfId="16574"/>
    <cellStyle name="Valuta 2 2 6 3 2 3" xfId="21412"/>
    <cellStyle name="Valuta 2 2 6 3 2 4" xfId="11736"/>
    <cellStyle name="Valuta 2 2 6 3 3" xfId="3270"/>
    <cellStyle name="Valuta 2 2 6 3 3 2" xfId="8108"/>
    <cellStyle name="Valuta 2 2 6 3 3 2 2" xfId="27460"/>
    <cellStyle name="Valuta 2 2 6 3 3 2 3" xfId="17784"/>
    <cellStyle name="Valuta 2 2 6 3 3 3" xfId="22622"/>
    <cellStyle name="Valuta 2 2 6 3 3 4" xfId="12946"/>
    <cellStyle name="Valuta 2 2 6 3 4" xfId="4479"/>
    <cellStyle name="Valuta 2 2 6 3 4 2" xfId="9317"/>
    <cellStyle name="Valuta 2 2 6 3 4 2 2" xfId="28669"/>
    <cellStyle name="Valuta 2 2 6 3 4 2 3" xfId="18993"/>
    <cellStyle name="Valuta 2 2 6 3 4 3" xfId="23831"/>
    <cellStyle name="Valuta 2 2 6 3 4 4" xfId="14155"/>
    <cellStyle name="Valuta 2 2 6 3 5" xfId="5688"/>
    <cellStyle name="Valuta 2 2 6 3 5 2" xfId="25040"/>
    <cellStyle name="Valuta 2 2 6 3 5 3" xfId="15364"/>
    <cellStyle name="Valuta 2 2 6 3 6" xfId="20202"/>
    <cellStyle name="Valuta 2 2 6 3 7" xfId="10526"/>
    <cellStyle name="Valuta 2 2 6 4" xfId="1456"/>
    <cellStyle name="Valuta 2 2 6 4 2" xfId="6294"/>
    <cellStyle name="Valuta 2 2 6 4 2 2" xfId="25646"/>
    <cellStyle name="Valuta 2 2 6 4 2 3" xfId="15970"/>
    <cellStyle name="Valuta 2 2 6 4 3" xfId="20808"/>
    <cellStyle name="Valuta 2 2 6 4 4" xfId="11132"/>
    <cellStyle name="Valuta 2 2 6 5" xfId="2666"/>
    <cellStyle name="Valuta 2 2 6 5 2" xfId="7504"/>
    <cellStyle name="Valuta 2 2 6 5 2 2" xfId="26856"/>
    <cellStyle name="Valuta 2 2 6 5 2 3" xfId="17180"/>
    <cellStyle name="Valuta 2 2 6 5 3" xfId="22018"/>
    <cellStyle name="Valuta 2 2 6 5 4" xfId="12342"/>
    <cellStyle name="Valuta 2 2 6 6" xfId="3876"/>
    <cellStyle name="Valuta 2 2 6 6 2" xfId="8714"/>
    <cellStyle name="Valuta 2 2 6 6 2 2" xfId="28066"/>
    <cellStyle name="Valuta 2 2 6 6 2 3" xfId="18390"/>
    <cellStyle name="Valuta 2 2 6 6 3" xfId="23228"/>
    <cellStyle name="Valuta 2 2 6 6 4" xfId="13552"/>
    <cellStyle name="Valuta 2 2 6 7" xfId="5084"/>
    <cellStyle name="Valuta 2 2 6 7 2" xfId="24436"/>
    <cellStyle name="Valuta 2 2 6 7 3" xfId="14760"/>
    <cellStyle name="Valuta 2 2 6 8" xfId="19598"/>
    <cellStyle name="Valuta 2 2 6 9" xfId="9922"/>
    <cellStyle name="Valuta 2 2 7" xfId="297"/>
    <cellStyle name="Valuta 2 2 7 2" xfId="600"/>
    <cellStyle name="Valuta 2 2 7 2 2" xfId="1204"/>
    <cellStyle name="Valuta 2 2 7 2 2 2" xfId="2414"/>
    <cellStyle name="Valuta 2 2 7 2 2 2 2" xfId="7252"/>
    <cellStyle name="Valuta 2 2 7 2 2 2 2 2" xfId="26604"/>
    <cellStyle name="Valuta 2 2 7 2 2 2 2 3" xfId="16928"/>
    <cellStyle name="Valuta 2 2 7 2 2 2 3" xfId="21766"/>
    <cellStyle name="Valuta 2 2 7 2 2 2 4" xfId="12090"/>
    <cellStyle name="Valuta 2 2 7 2 2 3" xfId="3624"/>
    <cellStyle name="Valuta 2 2 7 2 2 3 2" xfId="8462"/>
    <cellStyle name="Valuta 2 2 7 2 2 3 2 2" xfId="27814"/>
    <cellStyle name="Valuta 2 2 7 2 2 3 2 3" xfId="18138"/>
    <cellStyle name="Valuta 2 2 7 2 2 3 3" xfId="22976"/>
    <cellStyle name="Valuta 2 2 7 2 2 3 4" xfId="13300"/>
    <cellStyle name="Valuta 2 2 7 2 2 4" xfId="4833"/>
    <cellStyle name="Valuta 2 2 7 2 2 4 2" xfId="9671"/>
    <cellStyle name="Valuta 2 2 7 2 2 4 2 2" xfId="29023"/>
    <cellStyle name="Valuta 2 2 7 2 2 4 2 3" xfId="19347"/>
    <cellStyle name="Valuta 2 2 7 2 2 4 3" xfId="24185"/>
    <cellStyle name="Valuta 2 2 7 2 2 4 4" xfId="14509"/>
    <cellStyle name="Valuta 2 2 7 2 2 5" xfId="6042"/>
    <cellStyle name="Valuta 2 2 7 2 2 5 2" xfId="25394"/>
    <cellStyle name="Valuta 2 2 7 2 2 5 3" xfId="15718"/>
    <cellStyle name="Valuta 2 2 7 2 2 6" xfId="20556"/>
    <cellStyle name="Valuta 2 2 7 2 2 7" xfId="10880"/>
    <cellStyle name="Valuta 2 2 7 2 3" xfId="1810"/>
    <cellStyle name="Valuta 2 2 7 2 3 2" xfId="6648"/>
    <cellStyle name="Valuta 2 2 7 2 3 2 2" xfId="26000"/>
    <cellStyle name="Valuta 2 2 7 2 3 2 3" xfId="16324"/>
    <cellStyle name="Valuta 2 2 7 2 3 3" xfId="21162"/>
    <cellStyle name="Valuta 2 2 7 2 3 4" xfId="11486"/>
    <cellStyle name="Valuta 2 2 7 2 4" xfId="3020"/>
    <cellStyle name="Valuta 2 2 7 2 4 2" xfId="7858"/>
    <cellStyle name="Valuta 2 2 7 2 4 2 2" xfId="27210"/>
    <cellStyle name="Valuta 2 2 7 2 4 2 3" xfId="17534"/>
    <cellStyle name="Valuta 2 2 7 2 4 3" xfId="22372"/>
    <cellStyle name="Valuta 2 2 7 2 4 4" xfId="12696"/>
    <cellStyle name="Valuta 2 2 7 2 5" xfId="4229"/>
    <cellStyle name="Valuta 2 2 7 2 5 2" xfId="9067"/>
    <cellStyle name="Valuta 2 2 7 2 5 2 2" xfId="28419"/>
    <cellStyle name="Valuta 2 2 7 2 5 2 3" xfId="18743"/>
    <cellStyle name="Valuta 2 2 7 2 5 3" xfId="23581"/>
    <cellStyle name="Valuta 2 2 7 2 5 4" xfId="13905"/>
    <cellStyle name="Valuta 2 2 7 2 6" xfId="5438"/>
    <cellStyle name="Valuta 2 2 7 2 6 2" xfId="24790"/>
    <cellStyle name="Valuta 2 2 7 2 6 3" xfId="15114"/>
    <cellStyle name="Valuta 2 2 7 2 7" xfId="19952"/>
    <cellStyle name="Valuta 2 2 7 2 8" xfId="10276"/>
    <cellStyle name="Valuta 2 2 7 3" xfId="902"/>
    <cellStyle name="Valuta 2 2 7 3 2" xfId="2112"/>
    <cellStyle name="Valuta 2 2 7 3 2 2" xfId="6950"/>
    <cellStyle name="Valuta 2 2 7 3 2 2 2" xfId="26302"/>
    <cellStyle name="Valuta 2 2 7 3 2 2 3" xfId="16626"/>
    <cellStyle name="Valuta 2 2 7 3 2 3" xfId="21464"/>
    <cellStyle name="Valuta 2 2 7 3 2 4" xfId="11788"/>
    <cellStyle name="Valuta 2 2 7 3 3" xfId="3322"/>
    <cellStyle name="Valuta 2 2 7 3 3 2" xfId="8160"/>
    <cellStyle name="Valuta 2 2 7 3 3 2 2" xfId="27512"/>
    <cellStyle name="Valuta 2 2 7 3 3 2 3" xfId="17836"/>
    <cellStyle name="Valuta 2 2 7 3 3 3" xfId="22674"/>
    <cellStyle name="Valuta 2 2 7 3 3 4" xfId="12998"/>
    <cellStyle name="Valuta 2 2 7 3 4" xfId="4531"/>
    <cellStyle name="Valuta 2 2 7 3 4 2" xfId="9369"/>
    <cellStyle name="Valuta 2 2 7 3 4 2 2" xfId="28721"/>
    <cellStyle name="Valuta 2 2 7 3 4 2 3" xfId="19045"/>
    <cellStyle name="Valuta 2 2 7 3 4 3" xfId="23883"/>
    <cellStyle name="Valuta 2 2 7 3 4 4" xfId="14207"/>
    <cellStyle name="Valuta 2 2 7 3 5" xfId="5740"/>
    <cellStyle name="Valuta 2 2 7 3 5 2" xfId="25092"/>
    <cellStyle name="Valuta 2 2 7 3 5 3" xfId="15416"/>
    <cellStyle name="Valuta 2 2 7 3 6" xfId="20254"/>
    <cellStyle name="Valuta 2 2 7 3 7" xfId="10578"/>
    <cellStyle name="Valuta 2 2 7 4" xfId="1508"/>
    <cellStyle name="Valuta 2 2 7 4 2" xfId="6346"/>
    <cellStyle name="Valuta 2 2 7 4 2 2" xfId="25698"/>
    <cellStyle name="Valuta 2 2 7 4 2 3" xfId="16022"/>
    <cellStyle name="Valuta 2 2 7 4 3" xfId="20860"/>
    <cellStyle name="Valuta 2 2 7 4 4" xfId="11184"/>
    <cellStyle name="Valuta 2 2 7 5" xfId="2718"/>
    <cellStyle name="Valuta 2 2 7 5 2" xfId="7556"/>
    <cellStyle name="Valuta 2 2 7 5 2 2" xfId="26908"/>
    <cellStyle name="Valuta 2 2 7 5 2 3" xfId="17232"/>
    <cellStyle name="Valuta 2 2 7 5 3" xfId="22070"/>
    <cellStyle name="Valuta 2 2 7 5 4" xfId="12394"/>
    <cellStyle name="Valuta 2 2 7 6" xfId="3927"/>
    <cellStyle name="Valuta 2 2 7 6 2" xfId="8765"/>
    <cellStyle name="Valuta 2 2 7 6 2 2" xfId="28117"/>
    <cellStyle name="Valuta 2 2 7 6 2 3" xfId="18441"/>
    <cellStyle name="Valuta 2 2 7 6 3" xfId="23279"/>
    <cellStyle name="Valuta 2 2 7 6 4" xfId="13603"/>
    <cellStyle name="Valuta 2 2 7 7" xfId="5136"/>
    <cellStyle name="Valuta 2 2 7 7 2" xfId="24488"/>
    <cellStyle name="Valuta 2 2 7 7 3" xfId="14812"/>
    <cellStyle name="Valuta 2 2 7 8" xfId="19650"/>
    <cellStyle name="Valuta 2 2 7 9" xfId="9974"/>
    <cellStyle name="Valuta 2 2 8" xfId="348"/>
    <cellStyle name="Valuta 2 2 8 2" xfId="952"/>
    <cellStyle name="Valuta 2 2 8 2 2" xfId="2162"/>
    <cellStyle name="Valuta 2 2 8 2 2 2" xfId="7000"/>
    <cellStyle name="Valuta 2 2 8 2 2 2 2" xfId="26352"/>
    <cellStyle name="Valuta 2 2 8 2 2 2 3" xfId="16676"/>
    <cellStyle name="Valuta 2 2 8 2 2 3" xfId="21514"/>
    <cellStyle name="Valuta 2 2 8 2 2 4" xfId="11838"/>
    <cellStyle name="Valuta 2 2 8 2 3" xfId="3372"/>
    <cellStyle name="Valuta 2 2 8 2 3 2" xfId="8210"/>
    <cellStyle name="Valuta 2 2 8 2 3 2 2" xfId="27562"/>
    <cellStyle name="Valuta 2 2 8 2 3 2 3" xfId="17886"/>
    <cellStyle name="Valuta 2 2 8 2 3 3" xfId="22724"/>
    <cellStyle name="Valuta 2 2 8 2 3 4" xfId="13048"/>
    <cellStyle name="Valuta 2 2 8 2 4" xfId="4581"/>
    <cellStyle name="Valuta 2 2 8 2 4 2" xfId="9419"/>
    <cellStyle name="Valuta 2 2 8 2 4 2 2" xfId="28771"/>
    <cellStyle name="Valuta 2 2 8 2 4 2 3" xfId="19095"/>
    <cellStyle name="Valuta 2 2 8 2 4 3" xfId="23933"/>
    <cellStyle name="Valuta 2 2 8 2 4 4" xfId="14257"/>
    <cellStyle name="Valuta 2 2 8 2 5" xfId="5790"/>
    <cellStyle name="Valuta 2 2 8 2 5 2" xfId="25142"/>
    <cellStyle name="Valuta 2 2 8 2 5 3" xfId="15466"/>
    <cellStyle name="Valuta 2 2 8 2 6" xfId="20304"/>
    <cellStyle name="Valuta 2 2 8 2 7" xfId="10628"/>
    <cellStyle name="Valuta 2 2 8 3" xfId="1558"/>
    <cellStyle name="Valuta 2 2 8 3 2" xfId="6396"/>
    <cellStyle name="Valuta 2 2 8 3 2 2" xfId="25748"/>
    <cellStyle name="Valuta 2 2 8 3 2 3" xfId="16072"/>
    <cellStyle name="Valuta 2 2 8 3 3" xfId="20910"/>
    <cellStyle name="Valuta 2 2 8 3 4" xfId="11234"/>
    <cellStyle name="Valuta 2 2 8 4" xfId="2768"/>
    <cellStyle name="Valuta 2 2 8 4 2" xfId="7606"/>
    <cellStyle name="Valuta 2 2 8 4 2 2" xfId="26958"/>
    <cellStyle name="Valuta 2 2 8 4 2 3" xfId="17282"/>
    <cellStyle name="Valuta 2 2 8 4 3" xfId="22120"/>
    <cellStyle name="Valuta 2 2 8 4 4" xfId="12444"/>
    <cellStyle name="Valuta 2 2 8 5" xfId="3977"/>
    <cellStyle name="Valuta 2 2 8 5 2" xfId="8815"/>
    <cellStyle name="Valuta 2 2 8 5 2 2" xfId="28167"/>
    <cellStyle name="Valuta 2 2 8 5 2 3" xfId="18491"/>
    <cellStyle name="Valuta 2 2 8 5 3" xfId="23329"/>
    <cellStyle name="Valuta 2 2 8 5 4" xfId="13653"/>
    <cellStyle name="Valuta 2 2 8 6" xfId="5186"/>
    <cellStyle name="Valuta 2 2 8 6 2" xfId="24538"/>
    <cellStyle name="Valuta 2 2 8 6 3" xfId="14862"/>
    <cellStyle name="Valuta 2 2 8 7" xfId="19700"/>
    <cellStyle name="Valuta 2 2 8 8" xfId="10024"/>
    <cellStyle name="Valuta 2 2 9" xfId="650"/>
    <cellStyle name="Valuta 2 2 9 2" xfId="1860"/>
    <cellStyle name="Valuta 2 2 9 2 2" xfId="6698"/>
    <cellStyle name="Valuta 2 2 9 2 2 2" xfId="26050"/>
    <cellStyle name="Valuta 2 2 9 2 2 3" xfId="16374"/>
    <cellStyle name="Valuta 2 2 9 2 3" xfId="21212"/>
    <cellStyle name="Valuta 2 2 9 2 4" xfId="11536"/>
    <cellStyle name="Valuta 2 2 9 3" xfId="3070"/>
    <cellStyle name="Valuta 2 2 9 3 2" xfId="7908"/>
    <cellStyle name="Valuta 2 2 9 3 2 2" xfId="27260"/>
    <cellStyle name="Valuta 2 2 9 3 2 3" xfId="17584"/>
    <cellStyle name="Valuta 2 2 9 3 3" xfId="22422"/>
    <cellStyle name="Valuta 2 2 9 3 4" xfId="12746"/>
    <cellStyle name="Valuta 2 2 9 4" xfId="4279"/>
    <cellStyle name="Valuta 2 2 9 4 2" xfId="9117"/>
    <cellStyle name="Valuta 2 2 9 4 2 2" xfId="28469"/>
    <cellStyle name="Valuta 2 2 9 4 2 3" xfId="18793"/>
    <cellStyle name="Valuta 2 2 9 4 3" xfId="23631"/>
    <cellStyle name="Valuta 2 2 9 4 4" xfId="13955"/>
    <cellStyle name="Valuta 2 2 9 5" xfId="5488"/>
    <cellStyle name="Valuta 2 2 9 5 2" xfId="24840"/>
    <cellStyle name="Valuta 2 2 9 5 3" xfId="15164"/>
    <cellStyle name="Valuta 2 2 9 6" xfId="20002"/>
    <cellStyle name="Valuta 2 2 9 7" xfId="10326"/>
    <cellStyle name="Valuta 2 3" xfId="16"/>
    <cellStyle name="Valuta 2 3 10" xfId="2472"/>
    <cellStyle name="Valuta 2 3 10 2" xfId="7310"/>
    <cellStyle name="Valuta 2 3 10 2 2" xfId="26662"/>
    <cellStyle name="Valuta 2 3 10 2 3" xfId="16986"/>
    <cellStyle name="Valuta 2 3 10 3" xfId="21824"/>
    <cellStyle name="Valuta 2 3 10 4" xfId="12148"/>
    <cellStyle name="Valuta 2 3 11" xfId="3684"/>
    <cellStyle name="Valuta 2 3 11 2" xfId="8522"/>
    <cellStyle name="Valuta 2 3 11 2 2" xfId="27874"/>
    <cellStyle name="Valuta 2 3 11 2 3" xfId="18198"/>
    <cellStyle name="Valuta 2 3 11 3" xfId="23036"/>
    <cellStyle name="Valuta 2 3 11 4" xfId="13360"/>
    <cellStyle name="Valuta 2 3 12" xfId="4890"/>
    <cellStyle name="Valuta 2 3 12 2" xfId="24242"/>
    <cellStyle name="Valuta 2 3 12 3" xfId="14566"/>
    <cellStyle name="Valuta 2 3 13" xfId="19404"/>
    <cellStyle name="Valuta 2 3 14" xfId="9728"/>
    <cellStyle name="Valuta 2 3 2" xfId="40"/>
    <cellStyle name="Valuta 2 3 2 10" xfId="3705"/>
    <cellStyle name="Valuta 2 3 2 10 2" xfId="8543"/>
    <cellStyle name="Valuta 2 3 2 10 2 2" xfId="27895"/>
    <cellStyle name="Valuta 2 3 2 10 2 3" xfId="18219"/>
    <cellStyle name="Valuta 2 3 2 10 3" xfId="23057"/>
    <cellStyle name="Valuta 2 3 2 10 4" xfId="13381"/>
    <cellStyle name="Valuta 2 3 2 11" xfId="4911"/>
    <cellStyle name="Valuta 2 3 2 11 2" xfId="24263"/>
    <cellStyle name="Valuta 2 3 2 11 3" xfId="14587"/>
    <cellStyle name="Valuta 2 3 2 12" xfId="19425"/>
    <cellStyle name="Valuta 2 3 2 13" xfId="9749"/>
    <cellStyle name="Valuta 2 3 2 2" xfId="94"/>
    <cellStyle name="Valuta 2 3 2 2 10" xfId="9799"/>
    <cellStyle name="Valuta 2 3 2 2 2" xfId="205"/>
    <cellStyle name="Valuta 2 3 2 2 2 2" xfId="525"/>
    <cellStyle name="Valuta 2 3 2 2 2 2 2" xfId="1129"/>
    <cellStyle name="Valuta 2 3 2 2 2 2 2 2" xfId="2339"/>
    <cellStyle name="Valuta 2 3 2 2 2 2 2 2 2" xfId="7177"/>
    <cellStyle name="Valuta 2 3 2 2 2 2 2 2 2 2" xfId="26529"/>
    <cellStyle name="Valuta 2 3 2 2 2 2 2 2 2 3" xfId="16853"/>
    <cellStyle name="Valuta 2 3 2 2 2 2 2 2 3" xfId="21691"/>
    <cellStyle name="Valuta 2 3 2 2 2 2 2 2 4" xfId="12015"/>
    <cellStyle name="Valuta 2 3 2 2 2 2 2 3" xfId="3549"/>
    <cellStyle name="Valuta 2 3 2 2 2 2 2 3 2" xfId="8387"/>
    <cellStyle name="Valuta 2 3 2 2 2 2 2 3 2 2" xfId="27739"/>
    <cellStyle name="Valuta 2 3 2 2 2 2 2 3 2 3" xfId="18063"/>
    <cellStyle name="Valuta 2 3 2 2 2 2 2 3 3" xfId="22901"/>
    <cellStyle name="Valuta 2 3 2 2 2 2 2 3 4" xfId="13225"/>
    <cellStyle name="Valuta 2 3 2 2 2 2 2 4" xfId="4758"/>
    <cellStyle name="Valuta 2 3 2 2 2 2 2 4 2" xfId="9596"/>
    <cellStyle name="Valuta 2 3 2 2 2 2 2 4 2 2" xfId="28948"/>
    <cellStyle name="Valuta 2 3 2 2 2 2 2 4 2 3" xfId="19272"/>
    <cellStyle name="Valuta 2 3 2 2 2 2 2 4 3" xfId="24110"/>
    <cellStyle name="Valuta 2 3 2 2 2 2 2 4 4" xfId="14434"/>
    <cellStyle name="Valuta 2 3 2 2 2 2 2 5" xfId="5967"/>
    <cellStyle name="Valuta 2 3 2 2 2 2 2 5 2" xfId="25319"/>
    <cellStyle name="Valuta 2 3 2 2 2 2 2 5 3" xfId="15643"/>
    <cellStyle name="Valuta 2 3 2 2 2 2 2 6" xfId="20481"/>
    <cellStyle name="Valuta 2 3 2 2 2 2 2 7" xfId="10805"/>
    <cellStyle name="Valuta 2 3 2 2 2 2 3" xfId="1735"/>
    <cellStyle name="Valuta 2 3 2 2 2 2 3 2" xfId="6573"/>
    <cellStyle name="Valuta 2 3 2 2 2 2 3 2 2" xfId="25925"/>
    <cellStyle name="Valuta 2 3 2 2 2 2 3 2 3" xfId="16249"/>
    <cellStyle name="Valuta 2 3 2 2 2 2 3 3" xfId="21087"/>
    <cellStyle name="Valuta 2 3 2 2 2 2 3 4" xfId="11411"/>
    <cellStyle name="Valuta 2 3 2 2 2 2 4" xfId="2945"/>
    <cellStyle name="Valuta 2 3 2 2 2 2 4 2" xfId="7783"/>
    <cellStyle name="Valuta 2 3 2 2 2 2 4 2 2" xfId="27135"/>
    <cellStyle name="Valuta 2 3 2 2 2 2 4 2 3" xfId="17459"/>
    <cellStyle name="Valuta 2 3 2 2 2 2 4 3" xfId="22297"/>
    <cellStyle name="Valuta 2 3 2 2 2 2 4 4" xfId="12621"/>
    <cellStyle name="Valuta 2 3 2 2 2 2 5" xfId="4154"/>
    <cellStyle name="Valuta 2 3 2 2 2 2 5 2" xfId="8992"/>
    <cellStyle name="Valuta 2 3 2 2 2 2 5 2 2" xfId="28344"/>
    <cellStyle name="Valuta 2 3 2 2 2 2 5 2 3" xfId="18668"/>
    <cellStyle name="Valuta 2 3 2 2 2 2 5 3" xfId="23506"/>
    <cellStyle name="Valuta 2 3 2 2 2 2 5 4" xfId="13830"/>
    <cellStyle name="Valuta 2 3 2 2 2 2 6" xfId="5363"/>
    <cellStyle name="Valuta 2 3 2 2 2 2 6 2" xfId="24715"/>
    <cellStyle name="Valuta 2 3 2 2 2 2 6 3" xfId="15039"/>
    <cellStyle name="Valuta 2 3 2 2 2 2 7" xfId="19877"/>
    <cellStyle name="Valuta 2 3 2 2 2 2 8" xfId="10201"/>
    <cellStyle name="Valuta 2 3 2 2 2 3" xfId="827"/>
    <cellStyle name="Valuta 2 3 2 2 2 3 2" xfId="2037"/>
    <cellStyle name="Valuta 2 3 2 2 2 3 2 2" xfId="6875"/>
    <cellStyle name="Valuta 2 3 2 2 2 3 2 2 2" xfId="26227"/>
    <cellStyle name="Valuta 2 3 2 2 2 3 2 2 3" xfId="16551"/>
    <cellStyle name="Valuta 2 3 2 2 2 3 2 3" xfId="21389"/>
    <cellStyle name="Valuta 2 3 2 2 2 3 2 4" xfId="11713"/>
    <cellStyle name="Valuta 2 3 2 2 2 3 3" xfId="3247"/>
    <cellStyle name="Valuta 2 3 2 2 2 3 3 2" xfId="8085"/>
    <cellStyle name="Valuta 2 3 2 2 2 3 3 2 2" xfId="27437"/>
    <cellStyle name="Valuta 2 3 2 2 2 3 3 2 3" xfId="17761"/>
    <cellStyle name="Valuta 2 3 2 2 2 3 3 3" xfId="22599"/>
    <cellStyle name="Valuta 2 3 2 2 2 3 3 4" xfId="12923"/>
    <cellStyle name="Valuta 2 3 2 2 2 3 4" xfId="4456"/>
    <cellStyle name="Valuta 2 3 2 2 2 3 4 2" xfId="9294"/>
    <cellStyle name="Valuta 2 3 2 2 2 3 4 2 2" xfId="28646"/>
    <cellStyle name="Valuta 2 3 2 2 2 3 4 2 3" xfId="18970"/>
    <cellStyle name="Valuta 2 3 2 2 2 3 4 3" xfId="23808"/>
    <cellStyle name="Valuta 2 3 2 2 2 3 4 4" xfId="14132"/>
    <cellStyle name="Valuta 2 3 2 2 2 3 5" xfId="5665"/>
    <cellStyle name="Valuta 2 3 2 2 2 3 5 2" xfId="25017"/>
    <cellStyle name="Valuta 2 3 2 2 2 3 5 3" xfId="15341"/>
    <cellStyle name="Valuta 2 3 2 2 2 3 6" xfId="20179"/>
    <cellStyle name="Valuta 2 3 2 2 2 3 7" xfId="10503"/>
    <cellStyle name="Valuta 2 3 2 2 2 4" xfId="1433"/>
    <cellStyle name="Valuta 2 3 2 2 2 4 2" xfId="6271"/>
    <cellStyle name="Valuta 2 3 2 2 2 4 2 2" xfId="25623"/>
    <cellStyle name="Valuta 2 3 2 2 2 4 2 3" xfId="15947"/>
    <cellStyle name="Valuta 2 3 2 2 2 4 3" xfId="20785"/>
    <cellStyle name="Valuta 2 3 2 2 2 4 4" xfId="11109"/>
    <cellStyle name="Valuta 2 3 2 2 2 5" xfId="2643"/>
    <cellStyle name="Valuta 2 3 2 2 2 5 2" xfId="7481"/>
    <cellStyle name="Valuta 2 3 2 2 2 5 2 2" xfId="26833"/>
    <cellStyle name="Valuta 2 3 2 2 2 5 2 3" xfId="17157"/>
    <cellStyle name="Valuta 2 3 2 2 2 5 3" xfId="21995"/>
    <cellStyle name="Valuta 2 3 2 2 2 5 4" xfId="12319"/>
    <cellStyle name="Valuta 2 3 2 2 2 6" xfId="3853"/>
    <cellStyle name="Valuta 2 3 2 2 2 6 2" xfId="8691"/>
    <cellStyle name="Valuta 2 3 2 2 2 6 2 2" xfId="28043"/>
    <cellStyle name="Valuta 2 3 2 2 2 6 2 3" xfId="18367"/>
    <cellStyle name="Valuta 2 3 2 2 2 6 3" xfId="23205"/>
    <cellStyle name="Valuta 2 3 2 2 2 6 4" xfId="13529"/>
    <cellStyle name="Valuta 2 3 2 2 2 7" xfId="5061"/>
    <cellStyle name="Valuta 2 3 2 2 2 7 2" xfId="24413"/>
    <cellStyle name="Valuta 2 3 2 2 2 7 3" xfId="14737"/>
    <cellStyle name="Valuta 2 3 2 2 2 8" xfId="19575"/>
    <cellStyle name="Valuta 2 3 2 2 2 9" xfId="9899"/>
    <cellStyle name="Valuta 2 3 2 2 3" xfId="425"/>
    <cellStyle name="Valuta 2 3 2 2 3 2" xfId="1029"/>
    <cellStyle name="Valuta 2 3 2 2 3 2 2" xfId="2239"/>
    <cellStyle name="Valuta 2 3 2 2 3 2 2 2" xfId="7077"/>
    <cellStyle name="Valuta 2 3 2 2 3 2 2 2 2" xfId="26429"/>
    <cellStyle name="Valuta 2 3 2 2 3 2 2 2 3" xfId="16753"/>
    <cellStyle name="Valuta 2 3 2 2 3 2 2 3" xfId="21591"/>
    <cellStyle name="Valuta 2 3 2 2 3 2 2 4" xfId="11915"/>
    <cellStyle name="Valuta 2 3 2 2 3 2 3" xfId="3449"/>
    <cellStyle name="Valuta 2 3 2 2 3 2 3 2" xfId="8287"/>
    <cellStyle name="Valuta 2 3 2 2 3 2 3 2 2" xfId="27639"/>
    <cellStyle name="Valuta 2 3 2 2 3 2 3 2 3" xfId="17963"/>
    <cellStyle name="Valuta 2 3 2 2 3 2 3 3" xfId="22801"/>
    <cellStyle name="Valuta 2 3 2 2 3 2 3 4" xfId="13125"/>
    <cellStyle name="Valuta 2 3 2 2 3 2 4" xfId="4658"/>
    <cellStyle name="Valuta 2 3 2 2 3 2 4 2" xfId="9496"/>
    <cellStyle name="Valuta 2 3 2 2 3 2 4 2 2" xfId="28848"/>
    <cellStyle name="Valuta 2 3 2 2 3 2 4 2 3" xfId="19172"/>
    <cellStyle name="Valuta 2 3 2 2 3 2 4 3" xfId="24010"/>
    <cellStyle name="Valuta 2 3 2 2 3 2 4 4" xfId="14334"/>
    <cellStyle name="Valuta 2 3 2 2 3 2 5" xfId="5867"/>
    <cellStyle name="Valuta 2 3 2 2 3 2 5 2" xfId="25219"/>
    <cellStyle name="Valuta 2 3 2 2 3 2 5 3" xfId="15543"/>
    <cellStyle name="Valuta 2 3 2 2 3 2 6" xfId="20381"/>
    <cellStyle name="Valuta 2 3 2 2 3 2 7" xfId="10705"/>
    <cellStyle name="Valuta 2 3 2 2 3 3" xfId="1635"/>
    <cellStyle name="Valuta 2 3 2 2 3 3 2" xfId="6473"/>
    <cellStyle name="Valuta 2 3 2 2 3 3 2 2" xfId="25825"/>
    <cellStyle name="Valuta 2 3 2 2 3 3 2 3" xfId="16149"/>
    <cellStyle name="Valuta 2 3 2 2 3 3 3" xfId="20987"/>
    <cellStyle name="Valuta 2 3 2 2 3 3 4" xfId="11311"/>
    <cellStyle name="Valuta 2 3 2 2 3 4" xfId="2845"/>
    <cellStyle name="Valuta 2 3 2 2 3 4 2" xfId="7683"/>
    <cellStyle name="Valuta 2 3 2 2 3 4 2 2" xfId="27035"/>
    <cellStyle name="Valuta 2 3 2 2 3 4 2 3" xfId="17359"/>
    <cellStyle name="Valuta 2 3 2 2 3 4 3" xfId="22197"/>
    <cellStyle name="Valuta 2 3 2 2 3 4 4" xfId="12521"/>
    <cellStyle name="Valuta 2 3 2 2 3 5" xfId="4054"/>
    <cellStyle name="Valuta 2 3 2 2 3 5 2" xfId="8892"/>
    <cellStyle name="Valuta 2 3 2 2 3 5 2 2" xfId="28244"/>
    <cellStyle name="Valuta 2 3 2 2 3 5 2 3" xfId="18568"/>
    <cellStyle name="Valuta 2 3 2 2 3 5 3" xfId="23406"/>
    <cellStyle name="Valuta 2 3 2 2 3 5 4" xfId="13730"/>
    <cellStyle name="Valuta 2 3 2 2 3 6" xfId="5263"/>
    <cellStyle name="Valuta 2 3 2 2 3 6 2" xfId="24615"/>
    <cellStyle name="Valuta 2 3 2 2 3 6 3" xfId="14939"/>
    <cellStyle name="Valuta 2 3 2 2 3 7" xfId="19777"/>
    <cellStyle name="Valuta 2 3 2 2 3 8" xfId="10101"/>
    <cellStyle name="Valuta 2 3 2 2 4" xfId="727"/>
    <cellStyle name="Valuta 2 3 2 2 4 2" xfId="1937"/>
    <cellStyle name="Valuta 2 3 2 2 4 2 2" xfId="6775"/>
    <cellStyle name="Valuta 2 3 2 2 4 2 2 2" xfId="26127"/>
    <cellStyle name="Valuta 2 3 2 2 4 2 2 3" xfId="16451"/>
    <cellStyle name="Valuta 2 3 2 2 4 2 3" xfId="21289"/>
    <cellStyle name="Valuta 2 3 2 2 4 2 4" xfId="11613"/>
    <cellStyle name="Valuta 2 3 2 2 4 3" xfId="3147"/>
    <cellStyle name="Valuta 2 3 2 2 4 3 2" xfId="7985"/>
    <cellStyle name="Valuta 2 3 2 2 4 3 2 2" xfId="27337"/>
    <cellStyle name="Valuta 2 3 2 2 4 3 2 3" xfId="17661"/>
    <cellStyle name="Valuta 2 3 2 2 4 3 3" xfId="22499"/>
    <cellStyle name="Valuta 2 3 2 2 4 3 4" xfId="12823"/>
    <cellStyle name="Valuta 2 3 2 2 4 4" xfId="4356"/>
    <cellStyle name="Valuta 2 3 2 2 4 4 2" xfId="9194"/>
    <cellStyle name="Valuta 2 3 2 2 4 4 2 2" xfId="28546"/>
    <cellStyle name="Valuta 2 3 2 2 4 4 2 3" xfId="18870"/>
    <cellStyle name="Valuta 2 3 2 2 4 4 3" xfId="23708"/>
    <cellStyle name="Valuta 2 3 2 2 4 4 4" xfId="14032"/>
    <cellStyle name="Valuta 2 3 2 2 4 5" xfId="5565"/>
    <cellStyle name="Valuta 2 3 2 2 4 5 2" xfId="24917"/>
    <cellStyle name="Valuta 2 3 2 2 4 5 3" xfId="15241"/>
    <cellStyle name="Valuta 2 3 2 2 4 6" xfId="20079"/>
    <cellStyle name="Valuta 2 3 2 2 4 7" xfId="10403"/>
    <cellStyle name="Valuta 2 3 2 2 5" xfId="1333"/>
    <cellStyle name="Valuta 2 3 2 2 5 2" xfId="6171"/>
    <cellStyle name="Valuta 2 3 2 2 5 2 2" xfId="25523"/>
    <cellStyle name="Valuta 2 3 2 2 5 2 3" xfId="15847"/>
    <cellStyle name="Valuta 2 3 2 2 5 3" xfId="20685"/>
    <cellStyle name="Valuta 2 3 2 2 5 4" xfId="11009"/>
    <cellStyle name="Valuta 2 3 2 2 6" xfId="2543"/>
    <cellStyle name="Valuta 2 3 2 2 6 2" xfId="7381"/>
    <cellStyle name="Valuta 2 3 2 2 6 2 2" xfId="26733"/>
    <cellStyle name="Valuta 2 3 2 2 6 2 3" xfId="17057"/>
    <cellStyle name="Valuta 2 3 2 2 6 3" xfId="21895"/>
    <cellStyle name="Valuta 2 3 2 2 6 4" xfId="12219"/>
    <cellStyle name="Valuta 2 3 2 2 7" xfId="3753"/>
    <cellStyle name="Valuta 2 3 2 2 7 2" xfId="8591"/>
    <cellStyle name="Valuta 2 3 2 2 7 2 2" xfId="27943"/>
    <cellStyle name="Valuta 2 3 2 2 7 2 3" xfId="18267"/>
    <cellStyle name="Valuta 2 3 2 2 7 3" xfId="23105"/>
    <cellStyle name="Valuta 2 3 2 2 7 4" xfId="13429"/>
    <cellStyle name="Valuta 2 3 2 2 8" xfId="4961"/>
    <cellStyle name="Valuta 2 3 2 2 8 2" xfId="24313"/>
    <cellStyle name="Valuta 2 3 2 2 8 3" xfId="14637"/>
    <cellStyle name="Valuta 2 3 2 2 9" xfId="19475"/>
    <cellStyle name="Valuta 2 3 2 3" xfId="155"/>
    <cellStyle name="Valuta 2 3 2 3 2" xfId="475"/>
    <cellStyle name="Valuta 2 3 2 3 2 2" xfId="1079"/>
    <cellStyle name="Valuta 2 3 2 3 2 2 2" xfId="2289"/>
    <cellStyle name="Valuta 2 3 2 3 2 2 2 2" xfId="7127"/>
    <cellStyle name="Valuta 2 3 2 3 2 2 2 2 2" xfId="26479"/>
    <cellStyle name="Valuta 2 3 2 3 2 2 2 2 3" xfId="16803"/>
    <cellStyle name="Valuta 2 3 2 3 2 2 2 3" xfId="21641"/>
    <cellStyle name="Valuta 2 3 2 3 2 2 2 4" xfId="11965"/>
    <cellStyle name="Valuta 2 3 2 3 2 2 3" xfId="3499"/>
    <cellStyle name="Valuta 2 3 2 3 2 2 3 2" xfId="8337"/>
    <cellStyle name="Valuta 2 3 2 3 2 2 3 2 2" xfId="27689"/>
    <cellStyle name="Valuta 2 3 2 3 2 2 3 2 3" xfId="18013"/>
    <cellStyle name="Valuta 2 3 2 3 2 2 3 3" xfId="22851"/>
    <cellStyle name="Valuta 2 3 2 3 2 2 3 4" xfId="13175"/>
    <cellStyle name="Valuta 2 3 2 3 2 2 4" xfId="4708"/>
    <cellStyle name="Valuta 2 3 2 3 2 2 4 2" xfId="9546"/>
    <cellStyle name="Valuta 2 3 2 3 2 2 4 2 2" xfId="28898"/>
    <cellStyle name="Valuta 2 3 2 3 2 2 4 2 3" xfId="19222"/>
    <cellStyle name="Valuta 2 3 2 3 2 2 4 3" xfId="24060"/>
    <cellStyle name="Valuta 2 3 2 3 2 2 4 4" xfId="14384"/>
    <cellStyle name="Valuta 2 3 2 3 2 2 5" xfId="5917"/>
    <cellStyle name="Valuta 2 3 2 3 2 2 5 2" xfId="25269"/>
    <cellStyle name="Valuta 2 3 2 3 2 2 5 3" xfId="15593"/>
    <cellStyle name="Valuta 2 3 2 3 2 2 6" xfId="20431"/>
    <cellStyle name="Valuta 2 3 2 3 2 2 7" xfId="10755"/>
    <cellStyle name="Valuta 2 3 2 3 2 3" xfId="1685"/>
    <cellStyle name="Valuta 2 3 2 3 2 3 2" xfId="6523"/>
    <cellStyle name="Valuta 2 3 2 3 2 3 2 2" xfId="25875"/>
    <cellStyle name="Valuta 2 3 2 3 2 3 2 3" xfId="16199"/>
    <cellStyle name="Valuta 2 3 2 3 2 3 3" xfId="21037"/>
    <cellStyle name="Valuta 2 3 2 3 2 3 4" xfId="11361"/>
    <cellStyle name="Valuta 2 3 2 3 2 4" xfId="2895"/>
    <cellStyle name="Valuta 2 3 2 3 2 4 2" xfId="7733"/>
    <cellStyle name="Valuta 2 3 2 3 2 4 2 2" xfId="27085"/>
    <cellStyle name="Valuta 2 3 2 3 2 4 2 3" xfId="17409"/>
    <cellStyle name="Valuta 2 3 2 3 2 4 3" xfId="22247"/>
    <cellStyle name="Valuta 2 3 2 3 2 4 4" xfId="12571"/>
    <cellStyle name="Valuta 2 3 2 3 2 5" xfId="4104"/>
    <cellStyle name="Valuta 2 3 2 3 2 5 2" xfId="8942"/>
    <cellStyle name="Valuta 2 3 2 3 2 5 2 2" xfId="28294"/>
    <cellStyle name="Valuta 2 3 2 3 2 5 2 3" xfId="18618"/>
    <cellStyle name="Valuta 2 3 2 3 2 5 3" xfId="23456"/>
    <cellStyle name="Valuta 2 3 2 3 2 5 4" xfId="13780"/>
    <cellStyle name="Valuta 2 3 2 3 2 6" xfId="5313"/>
    <cellStyle name="Valuta 2 3 2 3 2 6 2" xfId="24665"/>
    <cellStyle name="Valuta 2 3 2 3 2 6 3" xfId="14989"/>
    <cellStyle name="Valuta 2 3 2 3 2 7" xfId="19827"/>
    <cellStyle name="Valuta 2 3 2 3 2 8" xfId="10151"/>
    <cellStyle name="Valuta 2 3 2 3 3" xfId="777"/>
    <cellStyle name="Valuta 2 3 2 3 3 2" xfId="1987"/>
    <cellStyle name="Valuta 2 3 2 3 3 2 2" xfId="6825"/>
    <cellStyle name="Valuta 2 3 2 3 3 2 2 2" xfId="26177"/>
    <cellStyle name="Valuta 2 3 2 3 3 2 2 3" xfId="16501"/>
    <cellStyle name="Valuta 2 3 2 3 3 2 3" xfId="21339"/>
    <cellStyle name="Valuta 2 3 2 3 3 2 4" xfId="11663"/>
    <cellStyle name="Valuta 2 3 2 3 3 3" xfId="3197"/>
    <cellStyle name="Valuta 2 3 2 3 3 3 2" xfId="8035"/>
    <cellStyle name="Valuta 2 3 2 3 3 3 2 2" xfId="27387"/>
    <cellStyle name="Valuta 2 3 2 3 3 3 2 3" xfId="17711"/>
    <cellStyle name="Valuta 2 3 2 3 3 3 3" xfId="22549"/>
    <cellStyle name="Valuta 2 3 2 3 3 3 4" xfId="12873"/>
    <cellStyle name="Valuta 2 3 2 3 3 4" xfId="4406"/>
    <cellStyle name="Valuta 2 3 2 3 3 4 2" xfId="9244"/>
    <cellStyle name="Valuta 2 3 2 3 3 4 2 2" xfId="28596"/>
    <cellStyle name="Valuta 2 3 2 3 3 4 2 3" xfId="18920"/>
    <cellStyle name="Valuta 2 3 2 3 3 4 3" xfId="23758"/>
    <cellStyle name="Valuta 2 3 2 3 3 4 4" xfId="14082"/>
    <cellStyle name="Valuta 2 3 2 3 3 5" xfId="5615"/>
    <cellStyle name="Valuta 2 3 2 3 3 5 2" xfId="24967"/>
    <cellStyle name="Valuta 2 3 2 3 3 5 3" xfId="15291"/>
    <cellStyle name="Valuta 2 3 2 3 3 6" xfId="20129"/>
    <cellStyle name="Valuta 2 3 2 3 3 7" xfId="10453"/>
    <cellStyle name="Valuta 2 3 2 3 4" xfId="1383"/>
    <cellStyle name="Valuta 2 3 2 3 4 2" xfId="6221"/>
    <cellStyle name="Valuta 2 3 2 3 4 2 2" xfId="25573"/>
    <cellStyle name="Valuta 2 3 2 3 4 2 3" xfId="15897"/>
    <cellStyle name="Valuta 2 3 2 3 4 3" xfId="20735"/>
    <cellStyle name="Valuta 2 3 2 3 4 4" xfId="11059"/>
    <cellStyle name="Valuta 2 3 2 3 5" xfId="2593"/>
    <cellStyle name="Valuta 2 3 2 3 5 2" xfId="7431"/>
    <cellStyle name="Valuta 2 3 2 3 5 2 2" xfId="26783"/>
    <cellStyle name="Valuta 2 3 2 3 5 2 3" xfId="17107"/>
    <cellStyle name="Valuta 2 3 2 3 5 3" xfId="21945"/>
    <cellStyle name="Valuta 2 3 2 3 5 4" xfId="12269"/>
    <cellStyle name="Valuta 2 3 2 3 6" xfId="3803"/>
    <cellStyle name="Valuta 2 3 2 3 6 2" xfId="8641"/>
    <cellStyle name="Valuta 2 3 2 3 6 2 2" xfId="27993"/>
    <cellStyle name="Valuta 2 3 2 3 6 2 3" xfId="18317"/>
    <cellStyle name="Valuta 2 3 2 3 6 3" xfId="23155"/>
    <cellStyle name="Valuta 2 3 2 3 6 4" xfId="13479"/>
    <cellStyle name="Valuta 2 3 2 3 7" xfId="5011"/>
    <cellStyle name="Valuta 2 3 2 3 7 2" xfId="24363"/>
    <cellStyle name="Valuta 2 3 2 3 7 3" xfId="14687"/>
    <cellStyle name="Valuta 2 3 2 3 8" xfId="19525"/>
    <cellStyle name="Valuta 2 3 2 3 9" xfId="9849"/>
    <cellStyle name="Valuta 2 3 2 4" xfId="271"/>
    <cellStyle name="Valuta 2 3 2 4 2" xfId="575"/>
    <cellStyle name="Valuta 2 3 2 4 2 2" xfId="1179"/>
    <cellStyle name="Valuta 2 3 2 4 2 2 2" xfId="2389"/>
    <cellStyle name="Valuta 2 3 2 4 2 2 2 2" xfId="7227"/>
    <cellStyle name="Valuta 2 3 2 4 2 2 2 2 2" xfId="26579"/>
    <cellStyle name="Valuta 2 3 2 4 2 2 2 2 3" xfId="16903"/>
    <cellStyle name="Valuta 2 3 2 4 2 2 2 3" xfId="21741"/>
    <cellStyle name="Valuta 2 3 2 4 2 2 2 4" xfId="12065"/>
    <cellStyle name="Valuta 2 3 2 4 2 2 3" xfId="3599"/>
    <cellStyle name="Valuta 2 3 2 4 2 2 3 2" xfId="8437"/>
    <cellStyle name="Valuta 2 3 2 4 2 2 3 2 2" xfId="27789"/>
    <cellStyle name="Valuta 2 3 2 4 2 2 3 2 3" xfId="18113"/>
    <cellStyle name="Valuta 2 3 2 4 2 2 3 3" xfId="22951"/>
    <cellStyle name="Valuta 2 3 2 4 2 2 3 4" xfId="13275"/>
    <cellStyle name="Valuta 2 3 2 4 2 2 4" xfId="4808"/>
    <cellStyle name="Valuta 2 3 2 4 2 2 4 2" xfId="9646"/>
    <cellStyle name="Valuta 2 3 2 4 2 2 4 2 2" xfId="28998"/>
    <cellStyle name="Valuta 2 3 2 4 2 2 4 2 3" xfId="19322"/>
    <cellStyle name="Valuta 2 3 2 4 2 2 4 3" xfId="24160"/>
    <cellStyle name="Valuta 2 3 2 4 2 2 4 4" xfId="14484"/>
    <cellStyle name="Valuta 2 3 2 4 2 2 5" xfId="6017"/>
    <cellStyle name="Valuta 2 3 2 4 2 2 5 2" xfId="25369"/>
    <cellStyle name="Valuta 2 3 2 4 2 2 5 3" xfId="15693"/>
    <cellStyle name="Valuta 2 3 2 4 2 2 6" xfId="20531"/>
    <cellStyle name="Valuta 2 3 2 4 2 2 7" xfId="10855"/>
    <cellStyle name="Valuta 2 3 2 4 2 3" xfId="1785"/>
    <cellStyle name="Valuta 2 3 2 4 2 3 2" xfId="6623"/>
    <cellStyle name="Valuta 2 3 2 4 2 3 2 2" xfId="25975"/>
    <cellStyle name="Valuta 2 3 2 4 2 3 2 3" xfId="16299"/>
    <cellStyle name="Valuta 2 3 2 4 2 3 3" xfId="21137"/>
    <cellStyle name="Valuta 2 3 2 4 2 3 4" xfId="11461"/>
    <cellStyle name="Valuta 2 3 2 4 2 4" xfId="2995"/>
    <cellStyle name="Valuta 2 3 2 4 2 4 2" xfId="7833"/>
    <cellStyle name="Valuta 2 3 2 4 2 4 2 2" xfId="27185"/>
    <cellStyle name="Valuta 2 3 2 4 2 4 2 3" xfId="17509"/>
    <cellStyle name="Valuta 2 3 2 4 2 4 3" xfId="22347"/>
    <cellStyle name="Valuta 2 3 2 4 2 4 4" xfId="12671"/>
    <cellStyle name="Valuta 2 3 2 4 2 5" xfId="4204"/>
    <cellStyle name="Valuta 2 3 2 4 2 5 2" xfId="9042"/>
    <cellStyle name="Valuta 2 3 2 4 2 5 2 2" xfId="28394"/>
    <cellStyle name="Valuta 2 3 2 4 2 5 2 3" xfId="18718"/>
    <cellStyle name="Valuta 2 3 2 4 2 5 3" xfId="23556"/>
    <cellStyle name="Valuta 2 3 2 4 2 5 4" xfId="13880"/>
    <cellStyle name="Valuta 2 3 2 4 2 6" xfId="5413"/>
    <cellStyle name="Valuta 2 3 2 4 2 6 2" xfId="24765"/>
    <cellStyle name="Valuta 2 3 2 4 2 6 3" xfId="15089"/>
    <cellStyle name="Valuta 2 3 2 4 2 7" xfId="19927"/>
    <cellStyle name="Valuta 2 3 2 4 2 8" xfId="10251"/>
    <cellStyle name="Valuta 2 3 2 4 3" xfId="877"/>
    <cellStyle name="Valuta 2 3 2 4 3 2" xfId="2087"/>
    <cellStyle name="Valuta 2 3 2 4 3 2 2" xfId="6925"/>
    <cellStyle name="Valuta 2 3 2 4 3 2 2 2" xfId="26277"/>
    <cellStyle name="Valuta 2 3 2 4 3 2 2 3" xfId="16601"/>
    <cellStyle name="Valuta 2 3 2 4 3 2 3" xfId="21439"/>
    <cellStyle name="Valuta 2 3 2 4 3 2 4" xfId="11763"/>
    <cellStyle name="Valuta 2 3 2 4 3 3" xfId="3297"/>
    <cellStyle name="Valuta 2 3 2 4 3 3 2" xfId="8135"/>
    <cellStyle name="Valuta 2 3 2 4 3 3 2 2" xfId="27487"/>
    <cellStyle name="Valuta 2 3 2 4 3 3 2 3" xfId="17811"/>
    <cellStyle name="Valuta 2 3 2 4 3 3 3" xfId="22649"/>
    <cellStyle name="Valuta 2 3 2 4 3 3 4" xfId="12973"/>
    <cellStyle name="Valuta 2 3 2 4 3 4" xfId="4506"/>
    <cellStyle name="Valuta 2 3 2 4 3 4 2" xfId="9344"/>
    <cellStyle name="Valuta 2 3 2 4 3 4 2 2" xfId="28696"/>
    <cellStyle name="Valuta 2 3 2 4 3 4 2 3" xfId="19020"/>
    <cellStyle name="Valuta 2 3 2 4 3 4 3" xfId="23858"/>
    <cellStyle name="Valuta 2 3 2 4 3 4 4" xfId="14182"/>
    <cellStyle name="Valuta 2 3 2 4 3 5" xfId="5715"/>
    <cellStyle name="Valuta 2 3 2 4 3 5 2" xfId="25067"/>
    <cellStyle name="Valuta 2 3 2 4 3 5 3" xfId="15391"/>
    <cellStyle name="Valuta 2 3 2 4 3 6" xfId="20229"/>
    <cellStyle name="Valuta 2 3 2 4 3 7" xfId="10553"/>
    <cellStyle name="Valuta 2 3 2 4 4" xfId="1483"/>
    <cellStyle name="Valuta 2 3 2 4 4 2" xfId="6321"/>
    <cellStyle name="Valuta 2 3 2 4 4 2 2" xfId="25673"/>
    <cellStyle name="Valuta 2 3 2 4 4 2 3" xfId="15997"/>
    <cellStyle name="Valuta 2 3 2 4 4 3" xfId="20835"/>
    <cellStyle name="Valuta 2 3 2 4 4 4" xfId="11159"/>
    <cellStyle name="Valuta 2 3 2 4 5" xfId="2693"/>
    <cellStyle name="Valuta 2 3 2 4 5 2" xfId="7531"/>
    <cellStyle name="Valuta 2 3 2 4 5 2 2" xfId="26883"/>
    <cellStyle name="Valuta 2 3 2 4 5 2 3" xfId="17207"/>
    <cellStyle name="Valuta 2 3 2 4 5 3" xfId="22045"/>
    <cellStyle name="Valuta 2 3 2 4 5 4" xfId="12369"/>
    <cellStyle name="Valuta 2 3 2 4 6" xfId="3903"/>
    <cellStyle name="Valuta 2 3 2 4 6 2" xfId="8741"/>
    <cellStyle name="Valuta 2 3 2 4 6 2 2" xfId="28093"/>
    <cellStyle name="Valuta 2 3 2 4 6 2 3" xfId="18417"/>
    <cellStyle name="Valuta 2 3 2 4 6 3" xfId="23255"/>
    <cellStyle name="Valuta 2 3 2 4 6 4" xfId="13579"/>
    <cellStyle name="Valuta 2 3 2 4 7" xfId="5111"/>
    <cellStyle name="Valuta 2 3 2 4 7 2" xfId="24463"/>
    <cellStyle name="Valuta 2 3 2 4 7 3" xfId="14787"/>
    <cellStyle name="Valuta 2 3 2 4 8" xfId="19625"/>
    <cellStyle name="Valuta 2 3 2 4 9" xfId="9949"/>
    <cellStyle name="Valuta 2 3 2 5" xfId="324"/>
    <cellStyle name="Valuta 2 3 2 5 2" xfId="627"/>
    <cellStyle name="Valuta 2 3 2 5 2 2" xfId="1231"/>
    <cellStyle name="Valuta 2 3 2 5 2 2 2" xfId="2441"/>
    <cellStyle name="Valuta 2 3 2 5 2 2 2 2" xfId="7279"/>
    <cellStyle name="Valuta 2 3 2 5 2 2 2 2 2" xfId="26631"/>
    <cellStyle name="Valuta 2 3 2 5 2 2 2 2 3" xfId="16955"/>
    <cellStyle name="Valuta 2 3 2 5 2 2 2 3" xfId="21793"/>
    <cellStyle name="Valuta 2 3 2 5 2 2 2 4" xfId="12117"/>
    <cellStyle name="Valuta 2 3 2 5 2 2 3" xfId="3651"/>
    <cellStyle name="Valuta 2 3 2 5 2 2 3 2" xfId="8489"/>
    <cellStyle name="Valuta 2 3 2 5 2 2 3 2 2" xfId="27841"/>
    <cellStyle name="Valuta 2 3 2 5 2 2 3 2 3" xfId="18165"/>
    <cellStyle name="Valuta 2 3 2 5 2 2 3 3" xfId="23003"/>
    <cellStyle name="Valuta 2 3 2 5 2 2 3 4" xfId="13327"/>
    <cellStyle name="Valuta 2 3 2 5 2 2 4" xfId="4860"/>
    <cellStyle name="Valuta 2 3 2 5 2 2 4 2" xfId="9698"/>
    <cellStyle name="Valuta 2 3 2 5 2 2 4 2 2" xfId="29050"/>
    <cellStyle name="Valuta 2 3 2 5 2 2 4 2 3" xfId="19374"/>
    <cellStyle name="Valuta 2 3 2 5 2 2 4 3" xfId="24212"/>
    <cellStyle name="Valuta 2 3 2 5 2 2 4 4" xfId="14536"/>
    <cellStyle name="Valuta 2 3 2 5 2 2 5" xfId="6069"/>
    <cellStyle name="Valuta 2 3 2 5 2 2 5 2" xfId="25421"/>
    <cellStyle name="Valuta 2 3 2 5 2 2 5 3" xfId="15745"/>
    <cellStyle name="Valuta 2 3 2 5 2 2 6" xfId="20583"/>
    <cellStyle name="Valuta 2 3 2 5 2 2 7" xfId="10907"/>
    <cellStyle name="Valuta 2 3 2 5 2 3" xfId="1837"/>
    <cellStyle name="Valuta 2 3 2 5 2 3 2" xfId="6675"/>
    <cellStyle name="Valuta 2 3 2 5 2 3 2 2" xfId="26027"/>
    <cellStyle name="Valuta 2 3 2 5 2 3 2 3" xfId="16351"/>
    <cellStyle name="Valuta 2 3 2 5 2 3 3" xfId="21189"/>
    <cellStyle name="Valuta 2 3 2 5 2 3 4" xfId="11513"/>
    <cellStyle name="Valuta 2 3 2 5 2 4" xfId="3047"/>
    <cellStyle name="Valuta 2 3 2 5 2 4 2" xfId="7885"/>
    <cellStyle name="Valuta 2 3 2 5 2 4 2 2" xfId="27237"/>
    <cellStyle name="Valuta 2 3 2 5 2 4 2 3" xfId="17561"/>
    <cellStyle name="Valuta 2 3 2 5 2 4 3" xfId="22399"/>
    <cellStyle name="Valuta 2 3 2 5 2 4 4" xfId="12723"/>
    <cellStyle name="Valuta 2 3 2 5 2 5" xfId="4256"/>
    <cellStyle name="Valuta 2 3 2 5 2 5 2" xfId="9094"/>
    <cellStyle name="Valuta 2 3 2 5 2 5 2 2" xfId="28446"/>
    <cellStyle name="Valuta 2 3 2 5 2 5 2 3" xfId="18770"/>
    <cellStyle name="Valuta 2 3 2 5 2 5 3" xfId="23608"/>
    <cellStyle name="Valuta 2 3 2 5 2 5 4" xfId="13932"/>
    <cellStyle name="Valuta 2 3 2 5 2 6" xfId="5465"/>
    <cellStyle name="Valuta 2 3 2 5 2 6 2" xfId="24817"/>
    <cellStyle name="Valuta 2 3 2 5 2 6 3" xfId="15141"/>
    <cellStyle name="Valuta 2 3 2 5 2 7" xfId="19979"/>
    <cellStyle name="Valuta 2 3 2 5 2 8" xfId="10303"/>
    <cellStyle name="Valuta 2 3 2 5 3" xfId="929"/>
    <cellStyle name="Valuta 2 3 2 5 3 2" xfId="2139"/>
    <cellStyle name="Valuta 2 3 2 5 3 2 2" xfId="6977"/>
    <cellStyle name="Valuta 2 3 2 5 3 2 2 2" xfId="26329"/>
    <cellStyle name="Valuta 2 3 2 5 3 2 2 3" xfId="16653"/>
    <cellStyle name="Valuta 2 3 2 5 3 2 3" xfId="21491"/>
    <cellStyle name="Valuta 2 3 2 5 3 2 4" xfId="11815"/>
    <cellStyle name="Valuta 2 3 2 5 3 3" xfId="3349"/>
    <cellStyle name="Valuta 2 3 2 5 3 3 2" xfId="8187"/>
    <cellStyle name="Valuta 2 3 2 5 3 3 2 2" xfId="27539"/>
    <cellStyle name="Valuta 2 3 2 5 3 3 2 3" xfId="17863"/>
    <cellStyle name="Valuta 2 3 2 5 3 3 3" xfId="22701"/>
    <cellStyle name="Valuta 2 3 2 5 3 3 4" xfId="13025"/>
    <cellStyle name="Valuta 2 3 2 5 3 4" xfId="4558"/>
    <cellStyle name="Valuta 2 3 2 5 3 4 2" xfId="9396"/>
    <cellStyle name="Valuta 2 3 2 5 3 4 2 2" xfId="28748"/>
    <cellStyle name="Valuta 2 3 2 5 3 4 2 3" xfId="19072"/>
    <cellStyle name="Valuta 2 3 2 5 3 4 3" xfId="23910"/>
    <cellStyle name="Valuta 2 3 2 5 3 4 4" xfId="14234"/>
    <cellStyle name="Valuta 2 3 2 5 3 5" xfId="5767"/>
    <cellStyle name="Valuta 2 3 2 5 3 5 2" xfId="25119"/>
    <cellStyle name="Valuta 2 3 2 5 3 5 3" xfId="15443"/>
    <cellStyle name="Valuta 2 3 2 5 3 6" xfId="20281"/>
    <cellStyle name="Valuta 2 3 2 5 3 7" xfId="10605"/>
    <cellStyle name="Valuta 2 3 2 5 4" xfId="1535"/>
    <cellStyle name="Valuta 2 3 2 5 4 2" xfId="6373"/>
    <cellStyle name="Valuta 2 3 2 5 4 2 2" xfId="25725"/>
    <cellStyle name="Valuta 2 3 2 5 4 2 3" xfId="16049"/>
    <cellStyle name="Valuta 2 3 2 5 4 3" xfId="20887"/>
    <cellStyle name="Valuta 2 3 2 5 4 4" xfId="11211"/>
    <cellStyle name="Valuta 2 3 2 5 5" xfId="2745"/>
    <cellStyle name="Valuta 2 3 2 5 5 2" xfId="7583"/>
    <cellStyle name="Valuta 2 3 2 5 5 2 2" xfId="26935"/>
    <cellStyle name="Valuta 2 3 2 5 5 2 3" xfId="17259"/>
    <cellStyle name="Valuta 2 3 2 5 5 3" xfId="22097"/>
    <cellStyle name="Valuta 2 3 2 5 5 4" xfId="12421"/>
    <cellStyle name="Valuta 2 3 2 5 6" xfId="3954"/>
    <cellStyle name="Valuta 2 3 2 5 6 2" xfId="8792"/>
    <cellStyle name="Valuta 2 3 2 5 6 2 2" xfId="28144"/>
    <cellStyle name="Valuta 2 3 2 5 6 2 3" xfId="18468"/>
    <cellStyle name="Valuta 2 3 2 5 6 3" xfId="23306"/>
    <cellStyle name="Valuta 2 3 2 5 6 4" xfId="13630"/>
    <cellStyle name="Valuta 2 3 2 5 7" xfId="5163"/>
    <cellStyle name="Valuta 2 3 2 5 7 2" xfId="24515"/>
    <cellStyle name="Valuta 2 3 2 5 7 3" xfId="14839"/>
    <cellStyle name="Valuta 2 3 2 5 8" xfId="19677"/>
    <cellStyle name="Valuta 2 3 2 5 9" xfId="10001"/>
    <cellStyle name="Valuta 2 3 2 6" xfId="375"/>
    <cellStyle name="Valuta 2 3 2 6 2" xfId="979"/>
    <cellStyle name="Valuta 2 3 2 6 2 2" xfId="2189"/>
    <cellStyle name="Valuta 2 3 2 6 2 2 2" xfId="7027"/>
    <cellStyle name="Valuta 2 3 2 6 2 2 2 2" xfId="26379"/>
    <cellStyle name="Valuta 2 3 2 6 2 2 2 3" xfId="16703"/>
    <cellStyle name="Valuta 2 3 2 6 2 2 3" xfId="21541"/>
    <cellStyle name="Valuta 2 3 2 6 2 2 4" xfId="11865"/>
    <cellStyle name="Valuta 2 3 2 6 2 3" xfId="3399"/>
    <cellStyle name="Valuta 2 3 2 6 2 3 2" xfId="8237"/>
    <cellStyle name="Valuta 2 3 2 6 2 3 2 2" xfId="27589"/>
    <cellStyle name="Valuta 2 3 2 6 2 3 2 3" xfId="17913"/>
    <cellStyle name="Valuta 2 3 2 6 2 3 3" xfId="22751"/>
    <cellStyle name="Valuta 2 3 2 6 2 3 4" xfId="13075"/>
    <cellStyle name="Valuta 2 3 2 6 2 4" xfId="4608"/>
    <cellStyle name="Valuta 2 3 2 6 2 4 2" xfId="9446"/>
    <cellStyle name="Valuta 2 3 2 6 2 4 2 2" xfId="28798"/>
    <cellStyle name="Valuta 2 3 2 6 2 4 2 3" xfId="19122"/>
    <cellStyle name="Valuta 2 3 2 6 2 4 3" xfId="23960"/>
    <cellStyle name="Valuta 2 3 2 6 2 4 4" xfId="14284"/>
    <cellStyle name="Valuta 2 3 2 6 2 5" xfId="5817"/>
    <cellStyle name="Valuta 2 3 2 6 2 5 2" xfId="25169"/>
    <cellStyle name="Valuta 2 3 2 6 2 5 3" xfId="15493"/>
    <cellStyle name="Valuta 2 3 2 6 2 6" xfId="20331"/>
    <cellStyle name="Valuta 2 3 2 6 2 7" xfId="10655"/>
    <cellStyle name="Valuta 2 3 2 6 3" xfId="1585"/>
    <cellStyle name="Valuta 2 3 2 6 3 2" xfId="6423"/>
    <cellStyle name="Valuta 2 3 2 6 3 2 2" xfId="25775"/>
    <cellStyle name="Valuta 2 3 2 6 3 2 3" xfId="16099"/>
    <cellStyle name="Valuta 2 3 2 6 3 3" xfId="20937"/>
    <cellStyle name="Valuta 2 3 2 6 3 4" xfId="11261"/>
    <cellStyle name="Valuta 2 3 2 6 4" xfId="2795"/>
    <cellStyle name="Valuta 2 3 2 6 4 2" xfId="7633"/>
    <cellStyle name="Valuta 2 3 2 6 4 2 2" xfId="26985"/>
    <cellStyle name="Valuta 2 3 2 6 4 2 3" xfId="17309"/>
    <cellStyle name="Valuta 2 3 2 6 4 3" xfId="22147"/>
    <cellStyle name="Valuta 2 3 2 6 4 4" xfId="12471"/>
    <cellStyle name="Valuta 2 3 2 6 5" xfId="4004"/>
    <cellStyle name="Valuta 2 3 2 6 5 2" xfId="8842"/>
    <cellStyle name="Valuta 2 3 2 6 5 2 2" xfId="28194"/>
    <cellStyle name="Valuta 2 3 2 6 5 2 3" xfId="18518"/>
    <cellStyle name="Valuta 2 3 2 6 5 3" xfId="23356"/>
    <cellStyle name="Valuta 2 3 2 6 5 4" xfId="13680"/>
    <cellStyle name="Valuta 2 3 2 6 6" xfId="5213"/>
    <cellStyle name="Valuta 2 3 2 6 6 2" xfId="24565"/>
    <cellStyle name="Valuta 2 3 2 6 6 3" xfId="14889"/>
    <cellStyle name="Valuta 2 3 2 6 7" xfId="19727"/>
    <cellStyle name="Valuta 2 3 2 6 8" xfId="10051"/>
    <cellStyle name="Valuta 2 3 2 7" xfId="677"/>
    <cellStyle name="Valuta 2 3 2 7 2" xfId="1887"/>
    <cellStyle name="Valuta 2 3 2 7 2 2" xfId="6725"/>
    <cellStyle name="Valuta 2 3 2 7 2 2 2" xfId="26077"/>
    <cellStyle name="Valuta 2 3 2 7 2 2 3" xfId="16401"/>
    <cellStyle name="Valuta 2 3 2 7 2 3" xfId="21239"/>
    <cellStyle name="Valuta 2 3 2 7 2 4" xfId="11563"/>
    <cellStyle name="Valuta 2 3 2 7 3" xfId="3097"/>
    <cellStyle name="Valuta 2 3 2 7 3 2" xfId="7935"/>
    <cellStyle name="Valuta 2 3 2 7 3 2 2" xfId="27287"/>
    <cellStyle name="Valuta 2 3 2 7 3 2 3" xfId="17611"/>
    <cellStyle name="Valuta 2 3 2 7 3 3" xfId="22449"/>
    <cellStyle name="Valuta 2 3 2 7 3 4" xfId="12773"/>
    <cellStyle name="Valuta 2 3 2 7 4" xfId="4306"/>
    <cellStyle name="Valuta 2 3 2 7 4 2" xfId="9144"/>
    <cellStyle name="Valuta 2 3 2 7 4 2 2" xfId="28496"/>
    <cellStyle name="Valuta 2 3 2 7 4 2 3" xfId="18820"/>
    <cellStyle name="Valuta 2 3 2 7 4 3" xfId="23658"/>
    <cellStyle name="Valuta 2 3 2 7 4 4" xfId="13982"/>
    <cellStyle name="Valuta 2 3 2 7 5" xfId="5515"/>
    <cellStyle name="Valuta 2 3 2 7 5 2" xfId="24867"/>
    <cellStyle name="Valuta 2 3 2 7 5 3" xfId="15191"/>
    <cellStyle name="Valuta 2 3 2 7 6" xfId="20029"/>
    <cellStyle name="Valuta 2 3 2 7 7" xfId="10353"/>
    <cellStyle name="Valuta 2 3 2 8" xfId="1283"/>
    <cellStyle name="Valuta 2 3 2 8 2" xfId="6121"/>
    <cellStyle name="Valuta 2 3 2 8 2 2" xfId="25473"/>
    <cellStyle name="Valuta 2 3 2 8 2 3" xfId="15797"/>
    <cellStyle name="Valuta 2 3 2 8 3" xfId="20635"/>
    <cellStyle name="Valuta 2 3 2 8 4" xfId="10959"/>
    <cellStyle name="Valuta 2 3 2 9" xfId="2493"/>
    <cellStyle name="Valuta 2 3 2 9 2" xfId="7331"/>
    <cellStyle name="Valuta 2 3 2 9 2 2" xfId="26683"/>
    <cellStyle name="Valuta 2 3 2 9 2 3" xfId="17007"/>
    <cellStyle name="Valuta 2 3 2 9 3" xfId="21845"/>
    <cellStyle name="Valuta 2 3 2 9 4" xfId="12169"/>
    <cellStyle name="Valuta 2 3 3" xfId="71"/>
    <cellStyle name="Valuta 2 3 3 10" xfId="9778"/>
    <cellStyle name="Valuta 2 3 3 2" xfId="184"/>
    <cellStyle name="Valuta 2 3 3 2 2" xfId="504"/>
    <cellStyle name="Valuta 2 3 3 2 2 2" xfId="1108"/>
    <cellStyle name="Valuta 2 3 3 2 2 2 2" xfId="2318"/>
    <cellStyle name="Valuta 2 3 3 2 2 2 2 2" xfId="7156"/>
    <cellStyle name="Valuta 2 3 3 2 2 2 2 2 2" xfId="26508"/>
    <cellStyle name="Valuta 2 3 3 2 2 2 2 2 3" xfId="16832"/>
    <cellStyle name="Valuta 2 3 3 2 2 2 2 3" xfId="21670"/>
    <cellStyle name="Valuta 2 3 3 2 2 2 2 4" xfId="11994"/>
    <cellStyle name="Valuta 2 3 3 2 2 2 3" xfId="3528"/>
    <cellStyle name="Valuta 2 3 3 2 2 2 3 2" xfId="8366"/>
    <cellStyle name="Valuta 2 3 3 2 2 2 3 2 2" xfId="27718"/>
    <cellStyle name="Valuta 2 3 3 2 2 2 3 2 3" xfId="18042"/>
    <cellStyle name="Valuta 2 3 3 2 2 2 3 3" xfId="22880"/>
    <cellStyle name="Valuta 2 3 3 2 2 2 3 4" xfId="13204"/>
    <cellStyle name="Valuta 2 3 3 2 2 2 4" xfId="4737"/>
    <cellStyle name="Valuta 2 3 3 2 2 2 4 2" xfId="9575"/>
    <cellStyle name="Valuta 2 3 3 2 2 2 4 2 2" xfId="28927"/>
    <cellStyle name="Valuta 2 3 3 2 2 2 4 2 3" xfId="19251"/>
    <cellStyle name="Valuta 2 3 3 2 2 2 4 3" xfId="24089"/>
    <cellStyle name="Valuta 2 3 3 2 2 2 4 4" xfId="14413"/>
    <cellStyle name="Valuta 2 3 3 2 2 2 5" xfId="5946"/>
    <cellStyle name="Valuta 2 3 3 2 2 2 5 2" xfId="25298"/>
    <cellStyle name="Valuta 2 3 3 2 2 2 5 3" xfId="15622"/>
    <cellStyle name="Valuta 2 3 3 2 2 2 6" xfId="20460"/>
    <cellStyle name="Valuta 2 3 3 2 2 2 7" xfId="10784"/>
    <cellStyle name="Valuta 2 3 3 2 2 3" xfId="1714"/>
    <cellStyle name="Valuta 2 3 3 2 2 3 2" xfId="6552"/>
    <cellStyle name="Valuta 2 3 3 2 2 3 2 2" xfId="25904"/>
    <cellStyle name="Valuta 2 3 3 2 2 3 2 3" xfId="16228"/>
    <cellStyle name="Valuta 2 3 3 2 2 3 3" xfId="21066"/>
    <cellStyle name="Valuta 2 3 3 2 2 3 4" xfId="11390"/>
    <cellStyle name="Valuta 2 3 3 2 2 4" xfId="2924"/>
    <cellStyle name="Valuta 2 3 3 2 2 4 2" xfId="7762"/>
    <cellStyle name="Valuta 2 3 3 2 2 4 2 2" xfId="27114"/>
    <cellStyle name="Valuta 2 3 3 2 2 4 2 3" xfId="17438"/>
    <cellStyle name="Valuta 2 3 3 2 2 4 3" xfId="22276"/>
    <cellStyle name="Valuta 2 3 3 2 2 4 4" xfId="12600"/>
    <cellStyle name="Valuta 2 3 3 2 2 5" xfId="4133"/>
    <cellStyle name="Valuta 2 3 3 2 2 5 2" xfId="8971"/>
    <cellStyle name="Valuta 2 3 3 2 2 5 2 2" xfId="28323"/>
    <cellStyle name="Valuta 2 3 3 2 2 5 2 3" xfId="18647"/>
    <cellStyle name="Valuta 2 3 3 2 2 5 3" xfId="23485"/>
    <cellStyle name="Valuta 2 3 3 2 2 5 4" xfId="13809"/>
    <cellStyle name="Valuta 2 3 3 2 2 6" xfId="5342"/>
    <cellStyle name="Valuta 2 3 3 2 2 6 2" xfId="24694"/>
    <cellStyle name="Valuta 2 3 3 2 2 6 3" xfId="15018"/>
    <cellStyle name="Valuta 2 3 3 2 2 7" xfId="19856"/>
    <cellStyle name="Valuta 2 3 3 2 2 8" xfId="10180"/>
    <cellStyle name="Valuta 2 3 3 2 3" xfId="806"/>
    <cellStyle name="Valuta 2 3 3 2 3 2" xfId="2016"/>
    <cellStyle name="Valuta 2 3 3 2 3 2 2" xfId="6854"/>
    <cellStyle name="Valuta 2 3 3 2 3 2 2 2" xfId="26206"/>
    <cellStyle name="Valuta 2 3 3 2 3 2 2 3" xfId="16530"/>
    <cellStyle name="Valuta 2 3 3 2 3 2 3" xfId="21368"/>
    <cellStyle name="Valuta 2 3 3 2 3 2 4" xfId="11692"/>
    <cellStyle name="Valuta 2 3 3 2 3 3" xfId="3226"/>
    <cellStyle name="Valuta 2 3 3 2 3 3 2" xfId="8064"/>
    <cellStyle name="Valuta 2 3 3 2 3 3 2 2" xfId="27416"/>
    <cellStyle name="Valuta 2 3 3 2 3 3 2 3" xfId="17740"/>
    <cellStyle name="Valuta 2 3 3 2 3 3 3" xfId="22578"/>
    <cellStyle name="Valuta 2 3 3 2 3 3 4" xfId="12902"/>
    <cellStyle name="Valuta 2 3 3 2 3 4" xfId="4435"/>
    <cellStyle name="Valuta 2 3 3 2 3 4 2" xfId="9273"/>
    <cellStyle name="Valuta 2 3 3 2 3 4 2 2" xfId="28625"/>
    <cellStyle name="Valuta 2 3 3 2 3 4 2 3" xfId="18949"/>
    <cellStyle name="Valuta 2 3 3 2 3 4 3" xfId="23787"/>
    <cellStyle name="Valuta 2 3 3 2 3 4 4" xfId="14111"/>
    <cellStyle name="Valuta 2 3 3 2 3 5" xfId="5644"/>
    <cellStyle name="Valuta 2 3 3 2 3 5 2" xfId="24996"/>
    <cellStyle name="Valuta 2 3 3 2 3 5 3" xfId="15320"/>
    <cellStyle name="Valuta 2 3 3 2 3 6" xfId="20158"/>
    <cellStyle name="Valuta 2 3 3 2 3 7" xfId="10482"/>
    <cellStyle name="Valuta 2 3 3 2 4" xfId="1412"/>
    <cellStyle name="Valuta 2 3 3 2 4 2" xfId="6250"/>
    <cellStyle name="Valuta 2 3 3 2 4 2 2" xfId="25602"/>
    <cellStyle name="Valuta 2 3 3 2 4 2 3" xfId="15926"/>
    <cellStyle name="Valuta 2 3 3 2 4 3" xfId="20764"/>
    <cellStyle name="Valuta 2 3 3 2 4 4" xfId="11088"/>
    <cellStyle name="Valuta 2 3 3 2 5" xfId="2622"/>
    <cellStyle name="Valuta 2 3 3 2 5 2" xfId="7460"/>
    <cellStyle name="Valuta 2 3 3 2 5 2 2" xfId="26812"/>
    <cellStyle name="Valuta 2 3 3 2 5 2 3" xfId="17136"/>
    <cellStyle name="Valuta 2 3 3 2 5 3" xfId="21974"/>
    <cellStyle name="Valuta 2 3 3 2 5 4" xfId="12298"/>
    <cellStyle name="Valuta 2 3 3 2 6" xfId="3832"/>
    <cellStyle name="Valuta 2 3 3 2 6 2" xfId="8670"/>
    <cellStyle name="Valuta 2 3 3 2 6 2 2" xfId="28022"/>
    <cellStyle name="Valuta 2 3 3 2 6 2 3" xfId="18346"/>
    <cellStyle name="Valuta 2 3 3 2 6 3" xfId="23184"/>
    <cellStyle name="Valuta 2 3 3 2 6 4" xfId="13508"/>
    <cellStyle name="Valuta 2 3 3 2 7" xfId="5040"/>
    <cellStyle name="Valuta 2 3 3 2 7 2" xfId="24392"/>
    <cellStyle name="Valuta 2 3 3 2 7 3" xfId="14716"/>
    <cellStyle name="Valuta 2 3 3 2 8" xfId="19554"/>
    <cellStyle name="Valuta 2 3 3 2 9" xfId="9878"/>
    <cellStyle name="Valuta 2 3 3 3" xfId="404"/>
    <cellStyle name="Valuta 2 3 3 3 2" xfId="1008"/>
    <cellStyle name="Valuta 2 3 3 3 2 2" xfId="2218"/>
    <cellStyle name="Valuta 2 3 3 3 2 2 2" xfId="7056"/>
    <cellStyle name="Valuta 2 3 3 3 2 2 2 2" xfId="26408"/>
    <cellStyle name="Valuta 2 3 3 3 2 2 2 3" xfId="16732"/>
    <cellStyle name="Valuta 2 3 3 3 2 2 3" xfId="21570"/>
    <cellStyle name="Valuta 2 3 3 3 2 2 4" xfId="11894"/>
    <cellStyle name="Valuta 2 3 3 3 2 3" xfId="3428"/>
    <cellStyle name="Valuta 2 3 3 3 2 3 2" xfId="8266"/>
    <cellStyle name="Valuta 2 3 3 3 2 3 2 2" xfId="27618"/>
    <cellStyle name="Valuta 2 3 3 3 2 3 2 3" xfId="17942"/>
    <cellStyle name="Valuta 2 3 3 3 2 3 3" xfId="22780"/>
    <cellStyle name="Valuta 2 3 3 3 2 3 4" xfId="13104"/>
    <cellStyle name="Valuta 2 3 3 3 2 4" xfId="4637"/>
    <cellStyle name="Valuta 2 3 3 3 2 4 2" xfId="9475"/>
    <cellStyle name="Valuta 2 3 3 3 2 4 2 2" xfId="28827"/>
    <cellStyle name="Valuta 2 3 3 3 2 4 2 3" xfId="19151"/>
    <cellStyle name="Valuta 2 3 3 3 2 4 3" xfId="23989"/>
    <cellStyle name="Valuta 2 3 3 3 2 4 4" xfId="14313"/>
    <cellStyle name="Valuta 2 3 3 3 2 5" xfId="5846"/>
    <cellStyle name="Valuta 2 3 3 3 2 5 2" xfId="25198"/>
    <cellStyle name="Valuta 2 3 3 3 2 5 3" xfId="15522"/>
    <cellStyle name="Valuta 2 3 3 3 2 6" xfId="20360"/>
    <cellStyle name="Valuta 2 3 3 3 2 7" xfId="10684"/>
    <cellStyle name="Valuta 2 3 3 3 3" xfId="1614"/>
    <cellStyle name="Valuta 2 3 3 3 3 2" xfId="6452"/>
    <cellStyle name="Valuta 2 3 3 3 3 2 2" xfId="25804"/>
    <cellStyle name="Valuta 2 3 3 3 3 2 3" xfId="16128"/>
    <cellStyle name="Valuta 2 3 3 3 3 3" xfId="20966"/>
    <cellStyle name="Valuta 2 3 3 3 3 4" xfId="11290"/>
    <cellStyle name="Valuta 2 3 3 3 4" xfId="2824"/>
    <cellStyle name="Valuta 2 3 3 3 4 2" xfId="7662"/>
    <cellStyle name="Valuta 2 3 3 3 4 2 2" xfId="27014"/>
    <cellStyle name="Valuta 2 3 3 3 4 2 3" xfId="17338"/>
    <cellStyle name="Valuta 2 3 3 3 4 3" xfId="22176"/>
    <cellStyle name="Valuta 2 3 3 3 4 4" xfId="12500"/>
    <cellStyle name="Valuta 2 3 3 3 5" xfId="4033"/>
    <cellStyle name="Valuta 2 3 3 3 5 2" xfId="8871"/>
    <cellStyle name="Valuta 2 3 3 3 5 2 2" xfId="28223"/>
    <cellStyle name="Valuta 2 3 3 3 5 2 3" xfId="18547"/>
    <cellStyle name="Valuta 2 3 3 3 5 3" xfId="23385"/>
    <cellStyle name="Valuta 2 3 3 3 5 4" xfId="13709"/>
    <cellStyle name="Valuta 2 3 3 3 6" xfId="5242"/>
    <cellStyle name="Valuta 2 3 3 3 6 2" xfId="24594"/>
    <cellStyle name="Valuta 2 3 3 3 6 3" xfId="14918"/>
    <cellStyle name="Valuta 2 3 3 3 7" xfId="19756"/>
    <cellStyle name="Valuta 2 3 3 3 8" xfId="10080"/>
    <cellStyle name="Valuta 2 3 3 4" xfId="706"/>
    <cellStyle name="Valuta 2 3 3 4 2" xfId="1916"/>
    <cellStyle name="Valuta 2 3 3 4 2 2" xfId="6754"/>
    <cellStyle name="Valuta 2 3 3 4 2 2 2" xfId="26106"/>
    <cellStyle name="Valuta 2 3 3 4 2 2 3" xfId="16430"/>
    <cellStyle name="Valuta 2 3 3 4 2 3" xfId="21268"/>
    <cellStyle name="Valuta 2 3 3 4 2 4" xfId="11592"/>
    <cellStyle name="Valuta 2 3 3 4 3" xfId="3126"/>
    <cellStyle name="Valuta 2 3 3 4 3 2" xfId="7964"/>
    <cellStyle name="Valuta 2 3 3 4 3 2 2" xfId="27316"/>
    <cellStyle name="Valuta 2 3 3 4 3 2 3" xfId="17640"/>
    <cellStyle name="Valuta 2 3 3 4 3 3" xfId="22478"/>
    <cellStyle name="Valuta 2 3 3 4 3 4" xfId="12802"/>
    <cellStyle name="Valuta 2 3 3 4 4" xfId="4335"/>
    <cellStyle name="Valuta 2 3 3 4 4 2" xfId="9173"/>
    <cellStyle name="Valuta 2 3 3 4 4 2 2" xfId="28525"/>
    <cellStyle name="Valuta 2 3 3 4 4 2 3" xfId="18849"/>
    <cellStyle name="Valuta 2 3 3 4 4 3" xfId="23687"/>
    <cellStyle name="Valuta 2 3 3 4 4 4" xfId="14011"/>
    <cellStyle name="Valuta 2 3 3 4 5" xfId="5544"/>
    <cellStyle name="Valuta 2 3 3 4 5 2" xfId="24896"/>
    <cellStyle name="Valuta 2 3 3 4 5 3" xfId="15220"/>
    <cellStyle name="Valuta 2 3 3 4 6" xfId="20058"/>
    <cellStyle name="Valuta 2 3 3 4 7" xfId="10382"/>
    <cellStyle name="Valuta 2 3 3 5" xfId="1312"/>
    <cellStyle name="Valuta 2 3 3 5 2" xfId="6150"/>
    <cellStyle name="Valuta 2 3 3 5 2 2" xfId="25502"/>
    <cellStyle name="Valuta 2 3 3 5 2 3" xfId="15826"/>
    <cellStyle name="Valuta 2 3 3 5 3" xfId="20664"/>
    <cellStyle name="Valuta 2 3 3 5 4" xfId="10988"/>
    <cellStyle name="Valuta 2 3 3 6" xfId="2522"/>
    <cellStyle name="Valuta 2 3 3 6 2" xfId="7360"/>
    <cellStyle name="Valuta 2 3 3 6 2 2" xfId="26712"/>
    <cellStyle name="Valuta 2 3 3 6 2 3" xfId="17036"/>
    <cellStyle name="Valuta 2 3 3 6 3" xfId="21874"/>
    <cellStyle name="Valuta 2 3 3 6 4" xfId="12198"/>
    <cellStyle name="Valuta 2 3 3 7" xfId="3732"/>
    <cellStyle name="Valuta 2 3 3 7 2" xfId="8570"/>
    <cellStyle name="Valuta 2 3 3 7 2 2" xfId="27922"/>
    <cellStyle name="Valuta 2 3 3 7 2 3" xfId="18246"/>
    <cellStyle name="Valuta 2 3 3 7 3" xfId="23084"/>
    <cellStyle name="Valuta 2 3 3 7 4" xfId="13408"/>
    <cellStyle name="Valuta 2 3 3 8" xfId="4940"/>
    <cellStyle name="Valuta 2 3 3 8 2" xfId="24292"/>
    <cellStyle name="Valuta 2 3 3 8 3" xfId="14616"/>
    <cellStyle name="Valuta 2 3 3 9" xfId="19454"/>
    <cellStyle name="Valuta 2 3 4" xfId="133"/>
    <cellStyle name="Valuta 2 3 4 2" xfId="454"/>
    <cellStyle name="Valuta 2 3 4 2 2" xfId="1058"/>
    <cellStyle name="Valuta 2 3 4 2 2 2" xfId="2268"/>
    <cellStyle name="Valuta 2 3 4 2 2 2 2" xfId="7106"/>
    <cellStyle name="Valuta 2 3 4 2 2 2 2 2" xfId="26458"/>
    <cellStyle name="Valuta 2 3 4 2 2 2 2 3" xfId="16782"/>
    <cellStyle name="Valuta 2 3 4 2 2 2 3" xfId="21620"/>
    <cellStyle name="Valuta 2 3 4 2 2 2 4" xfId="11944"/>
    <cellStyle name="Valuta 2 3 4 2 2 3" xfId="3478"/>
    <cellStyle name="Valuta 2 3 4 2 2 3 2" xfId="8316"/>
    <cellStyle name="Valuta 2 3 4 2 2 3 2 2" xfId="27668"/>
    <cellStyle name="Valuta 2 3 4 2 2 3 2 3" xfId="17992"/>
    <cellStyle name="Valuta 2 3 4 2 2 3 3" xfId="22830"/>
    <cellStyle name="Valuta 2 3 4 2 2 3 4" xfId="13154"/>
    <cellStyle name="Valuta 2 3 4 2 2 4" xfId="4687"/>
    <cellStyle name="Valuta 2 3 4 2 2 4 2" xfId="9525"/>
    <cellStyle name="Valuta 2 3 4 2 2 4 2 2" xfId="28877"/>
    <cellStyle name="Valuta 2 3 4 2 2 4 2 3" xfId="19201"/>
    <cellStyle name="Valuta 2 3 4 2 2 4 3" xfId="24039"/>
    <cellStyle name="Valuta 2 3 4 2 2 4 4" xfId="14363"/>
    <cellStyle name="Valuta 2 3 4 2 2 5" xfId="5896"/>
    <cellStyle name="Valuta 2 3 4 2 2 5 2" xfId="25248"/>
    <cellStyle name="Valuta 2 3 4 2 2 5 3" xfId="15572"/>
    <cellStyle name="Valuta 2 3 4 2 2 6" xfId="20410"/>
    <cellStyle name="Valuta 2 3 4 2 2 7" xfId="10734"/>
    <cellStyle name="Valuta 2 3 4 2 3" xfId="1664"/>
    <cellStyle name="Valuta 2 3 4 2 3 2" xfId="6502"/>
    <cellStyle name="Valuta 2 3 4 2 3 2 2" xfId="25854"/>
    <cellStyle name="Valuta 2 3 4 2 3 2 3" xfId="16178"/>
    <cellStyle name="Valuta 2 3 4 2 3 3" xfId="21016"/>
    <cellStyle name="Valuta 2 3 4 2 3 4" xfId="11340"/>
    <cellStyle name="Valuta 2 3 4 2 4" xfId="2874"/>
    <cellStyle name="Valuta 2 3 4 2 4 2" xfId="7712"/>
    <cellStyle name="Valuta 2 3 4 2 4 2 2" xfId="27064"/>
    <cellStyle name="Valuta 2 3 4 2 4 2 3" xfId="17388"/>
    <cellStyle name="Valuta 2 3 4 2 4 3" xfId="22226"/>
    <cellStyle name="Valuta 2 3 4 2 4 4" xfId="12550"/>
    <cellStyle name="Valuta 2 3 4 2 5" xfId="4083"/>
    <cellStyle name="Valuta 2 3 4 2 5 2" xfId="8921"/>
    <cellStyle name="Valuta 2 3 4 2 5 2 2" xfId="28273"/>
    <cellStyle name="Valuta 2 3 4 2 5 2 3" xfId="18597"/>
    <cellStyle name="Valuta 2 3 4 2 5 3" xfId="23435"/>
    <cellStyle name="Valuta 2 3 4 2 5 4" xfId="13759"/>
    <cellStyle name="Valuta 2 3 4 2 6" xfId="5292"/>
    <cellStyle name="Valuta 2 3 4 2 6 2" xfId="24644"/>
    <cellStyle name="Valuta 2 3 4 2 6 3" xfId="14968"/>
    <cellStyle name="Valuta 2 3 4 2 7" xfId="19806"/>
    <cellStyle name="Valuta 2 3 4 2 8" xfId="10130"/>
    <cellStyle name="Valuta 2 3 4 3" xfId="756"/>
    <cellStyle name="Valuta 2 3 4 3 2" xfId="1966"/>
    <cellStyle name="Valuta 2 3 4 3 2 2" xfId="6804"/>
    <cellStyle name="Valuta 2 3 4 3 2 2 2" xfId="26156"/>
    <cellStyle name="Valuta 2 3 4 3 2 2 3" xfId="16480"/>
    <cellStyle name="Valuta 2 3 4 3 2 3" xfId="21318"/>
    <cellStyle name="Valuta 2 3 4 3 2 4" xfId="11642"/>
    <cellStyle name="Valuta 2 3 4 3 3" xfId="3176"/>
    <cellStyle name="Valuta 2 3 4 3 3 2" xfId="8014"/>
    <cellStyle name="Valuta 2 3 4 3 3 2 2" xfId="27366"/>
    <cellStyle name="Valuta 2 3 4 3 3 2 3" xfId="17690"/>
    <cellStyle name="Valuta 2 3 4 3 3 3" xfId="22528"/>
    <cellStyle name="Valuta 2 3 4 3 3 4" xfId="12852"/>
    <cellStyle name="Valuta 2 3 4 3 4" xfId="4385"/>
    <cellStyle name="Valuta 2 3 4 3 4 2" xfId="9223"/>
    <cellStyle name="Valuta 2 3 4 3 4 2 2" xfId="28575"/>
    <cellStyle name="Valuta 2 3 4 3 4 2 3" xfId="18899"/>
    <cellStyle name="Valuta 2 3 4 3 4 3" xfId="23737"/>
    <cellStyle name="Valuta 2 3 4 3 4 4" xfId="14061"/>
    <cellStyle name="Valuta 2 3 4 3 5" xfId="5594"/>
    <cellStyle name="Valuta 2 3 4 3 5 2" xfId="24946"/>
    <cellStyle name="Valuta 2 3 4 3 5 3" xfId="15270"/>
    <cellStyle name="Valuta 2 3 4 3 6" xfId="20108"/>
    <cellStyle name="Valuta 2 3 4 3 7" xfId="10432"/>
    <cellStyle name="Valuta 2 3 4 4" xfId="1362"/>
    <cellStyle name="Valuta 2 3 4 4 2" xfId="6200"/>
    <cellStyle name="Valuta 2 3 4 4 2 2" xfId="25552"/>
    <cellStyle name="Valuta 2 3 4 4 2 3" xfId="15876"/>
    <cellStyle name="Valuta 2 3 4 4 3" xfId="20714"/>
    <cellStyle name="Valuta 2 3 4 4 4" xfId="11038"/>
    <cellStyle name="Valuta 2 3 4 5" xfId="2572"/>
    <cellStyle name="Valuta 2 3 4 5 2" xfId="7410"/>
    <cellStyle name="Valuta 2 3 4 5 2 2" xfId="26762"/>
    <cellStyle name="Valuta 2 3 4 5 2 3" xfId="17086"/>
    <cellStyle name="Valuta 2 3 4 5 3" xfId="21924"/>
    <cellStyle name="Valuta 2 3 4 5 4" xfId="12248"/>
    <cellStyle name="Valuta 2 3 4 6" xfId="3782"/>
    <cellStyle name="Valuta 2 3 4 6 2" xfId="8620"/>
    <cellStyle name="Valuta 2 3 4 6 2 2" xfId="27972"/>
    <cellStyle name="Valuta 2 3 4 6 2 3" xfId="18296"/>
    <cellStyle name="Valuta 2 3 4 6 3" xfId="23134"/>
    <cellStyle name="Valuta 2 3 4 6 4" xfId="13458"/>
    <cellStyle name="Valuta 2 3 4 7" xfId="4990"/>
    <cellStyle name="Valuta 2 3 4 7 2" xfId="24342"/>
    <cellStyle name="Valuta 2 3 4 7 3" xfId="14666"/>
    <cellStyle name="Valuta 2 3 4 8" xfId="19504"/>
    <cellStyle name="Valuta 2 3 4 9" xfId="9828"/>
    <cellStyle name="Valuta 2 3 5" xfId="250"/>
    <cellStyle name="Valuta 2 3 5 2" xfId="554"/>
    <cellStyle name="Valuta 2 3 5 2 2" xfId="1158"/>
    <cellStyle name="Valuta 2 3 5 2 2 2" xfId="2368"/>
    <cellStyle name="Valuta 2 3 5 2 2 2 2" xfId="7206"/>
    <cellStyle name="Valuta 2 3 5 2 2 2 2 2" xfId="26558"/>
    <cellStyle name="Valuta 2 3 5 2 2 2 2 3" xfId="16882"/>
    <cellStyle name="Valuta 2 3 5 2 2 2 3" xfId="21720"/>
    <cellStyle name="Valuta 2 3 5 2 2 2 4" xfId="12044"/>
    <cellStyle name="Valuta 2 3 5 2 2 3" xfId="3578"/>
    <cellStyle name="Valuta 2 3 5 2 2 3 2" xfId="8416"/>
    <cellStyle name="Valuta 2 3 5 2 2 3 2 2" xfId="27768"/>
    <cellStyle name="Valuta 2 3 5 2 2 3 2 3" xfId="18092"/>
    <cellStyle name="Valuta 2 3 5 2 2 3 3" xfId="22930"/>
    <cellStyle name="Valuta 2 3 5 2 2 3 4" xfId="13254"/>
    <cellStyle name="Valuta 2 3 5 2 2 4" xfId="4787"/>
    <cellStyle name="Valuta 2 3 5 2 2 4 2" xfId="9625"/>
    <cellStyle name="Valuta 2 3 5 2 2 4 2 2" xfId="28977"/>
    <cellStyle name="Valuta 2 3 5 2 2 4 2 3" xfId="19301"/>
    <cellStyle name="Valuta 2 3 5 2 2 4 3" xfId="24139"/>
    <cellStyle name="Valuta 2 3 5 2 2 4 4" xfId="14463"/>
    <cellStyle name="Valuta 2 3 5 2 2 5" xfId="5996"/>
    <cellStyle name="Valuta 2 3 5 2 2 5 2" xfId="25348"/>
    <cellStyle name="Valuta 2 3 5 2 2 5 3" xfId="15672"/>
    <cellStyle name="Valuta 2 3 5 2 2 6" xfId="20510"/>
    <cellStyle name="Valuta 2 3 5 2 2 7" xfId="10834"/>
    <cellStyle name="Valuta 2 3 5 2 3" xfId="1764"/>
    <cellStyle name="Valuta 2 3 5 2 3 2" xfId="6602"/>
    <cellStyle name="Valuta 2 3 5 2 3 2 2" xfId="25954"/>
    <cellStyle name="Valuta 2 3 5 2 3 2 3" xfId="16278"/>
    <cellStyle name="Valuta 2 3 5 2 3 3" xfId="21116"/>
    <cellStyle name="Valuta 2 3 5 2 3 4" xfId="11440"/>
    <cellStyle name="Valuta 2 3 5 2 4" xfId="2974"/>
    <cellStyle name="Valuta 2 3 5 2 4 2" xfId="7812"/>
    <cellStyle name="Valuta 2 3 5 2 4 2 2" xfId="27164"/>
    <cellStyle name="Valuta 2 3 5 2 4 2 3" xfId="17488"/>
    <cellStyle name="Valuta 2 3 5 2 4 3" xfId="22326"/>
    <cellStyle name="Valuta 2 3 5 2 4 4" xfId="12650"/>
    <cellStyle name="Valuta 2 3 5 2 5" xfId="4183"/>
    <cellStyle name="Valuta 2 3 5 2 5 2" xfId="9021"/>
    <cellStyle name="Valuta 2 3 5 2 5 2 2" xfId="28373"/>
    <cellStyle name="Valuta 2 3 5 2 5 2 3" xfId="18697"/>
    <cellStyle name="Valuta 2 3 5 2 5 3" xfId="23535"/>
    <cellStyle name="Valuta 2 3 5 2 5 4" xfId="13859"/>
    <cellStyle name="Valuta 2 3 5 2 6" xfId="5392"/>
    <cellStyle name="Valuta 2 3 5 2 6 2" xfId="24744"/>
    <cellStyle name="Valuta 2 3 5 2 6 3" xfId="15068"/>
    <cellStyle name="Valuta 2 3 5 2 7" xfId="19906"/>
    <cellStyle name="Valuta 2 3 5 2 8" xfId="10230"/>
    <cellStyle name="Valuta 2 3 5 3" xfId="856"/>
    <cellStyle name="Valuta 2 3 5 3 2" xfId="2066"/>
    <cellStyle name="Valuta 2 3 5 3 2 2" xfId="6904"/>
    <cellStyle name="Valuta 2 3 5 3 2 2 2" xfId="26256"/>
    <cellStyle name="Valuta 2 3 5 3 2 2 3" xfId="16580"/>
    <cellStyle name="Valuta 2 3 5 3 2 3" xfId="21418"/>
    <cellStyle name="Valuta 2 3 5 3 2 4" xfId="11742"/>
    <cellStyle name="Valuta 2 3 5 3 3" xfId="3276"/>
    <cellStyle name="Valuta 2 3 5 3 3 2" xfId="8114"/>
    <cellStyle name="Valuta 2 3 5 3 3 2 2" xfId="27466"/>
    <cellStyle name="Valuta 2 3 5 3 3 2 3" xfId="17790"/>
    <cellStyle name="Valuta 2 3 5 3 3 3" xfId="22628"/>
    <cellStyle name="Valuta 2 3 5 3 3 4" xfId="12952"/>
    <cellStyle name="Valuta 2 3 5 3 4" xfId="4485"/>
    <cellStyle name="Valuta 2 3 5 3 4 2" xfId="9323"/>
    <cellStyle name="Valuta 2 3 5 3 4 2 2" xfId="28675"/>
    <cellStyle name="Valuta 2 3 5 3 4 2 3" xfId="18999"/>
    <cellStyle name="Valuta 2 3 5 3 4 3" xfId="23837"/>
    <cellStyle name="Valuta 2 3 5 3 4 4" xfId="14161"/>
    <cellStyle name="Valuta 2 3 5 3 5" xfId="5694"/>
    <cellStyle name="Valuta 2 3 5 3 5 2" xfId="25046"/>
    <cellStyle name="Valuta 2 3 5 3 5 3" xfId="15370"/>
    <cellStyle name="Valuta 2 3 5 3 6" xfId="20208"/>
    <cellStyle name="Valuta 2 3 5 3 7" xfId="10532"/>
    <cellStyle name="Valuta 2 3 5 4" xfId="1462"/>
    <cellStyle name="Valuta 2 3 5 4 2" xfId="6300"/>
    <cellStyle name="Valuta 2 3 5 4 2 2" xfId="25652"/>
    <cellStyle name="Valuta 2 3 5 4 2 3" xfId="15976"/>
    <cellStyle name="Valuta 2 3 5 4 3" xfId="20814"/>
    <cellStyle name="Valuta 2 3 5 4 4" xfId="11138"/>
    <cellStyle name="Valuta 2 3 5 5" xfId="2672"/>
    <cellStyle name="Valuta 2 3 5 5 2" xfId="7510"/>
    <cellStyle name="Valuta 2 3 5 5 2 2" xfId="26862"/>
    <cellStyle name="Valuta 2 3 5 5 2 3" xfId="17186"/>
    <cellStyle name="Valuta 2 3 5 5 3" xfId="22024"/>
    <cellStyle name="Valuta 2 3 5 5 4" xfId="12348"/>
    <cellStyle name="Valuta 2 3 5 6" xfId="3882"/>
    <cellStyle name="Valuta 2 3 5 6 2" xfId="8720"/>
    <cellStyle name="Valuta 2 3 5 6 2 2" xfId="28072"/>
    <cellStyle name="Valuta 2 3 5 6 2 3" xfId="18396"/>
    <cellStyle name="Valuta 2 3 5 6 3" xfId="23234"/>
    <cellStyle name="Valuta 2 3 5 6 4" xfId="13558"/>
    <cellStyle name="Valuta 2 3 5 7" xfId="5090"/>
    <cellStyle name="Valuta 2 3 5 7 2" xfId="24442"/>
    <cellStyle name="Valuta 2 3 5 7 3" xfId="14766"/>
    <cellStyle name="Valuta 2 3 5 8" xfId="19604"/>
    <cellStyle name="Valuta 2 3 5 9" xfId="9928"/>
    <cellStyle name="Valuta 2 3 6" xfId="303"/>
    <cellStyle name="Valuta 2 3 6 2" xfId="606"/>
    <cellStyle name="Valuta 2 3 6 2 2" xfId="1210"/>
    <cellStyle name="Valuta 2 3 6 2 2 2" xfId="2420"/>
    <cellStyle name="Valuta 2 3 6 2 2 2 2" xfId="7258"/>
    <cellStyle name="Valuta 2 3 6 2 2 2 2 2" xfId="26610"/>
    <cellStyle name="Valuta 2 3 6 2 2 2 2 3" xfId="16934"/>
    <cellStyle name="Valuta 2 3 6 2 2 2 3" xfId="21772"/>
    <cellStyle name="Valuta 2 3 6 2 2 2 4" xfId="12096"/>
    <cellStyle name="Valuta 2 3 6 2 2 3" xfId="3630"/>
    <cellStyle name="Valuta 2 3 6 2 2 3 2" xfId="8468"/>
    <cellStyle name="Valuta 2 3 6 2 2 3 2 2" xfId="27820"/>
    <cellStyle name="Valuta 2 3 6 2 2 3 2 3" xfId="18144"/>
    <cellStyle name="Valuta 2 3 6 2 2 3 3" xfId="22982"/>
    <cellStyle name="Valuta 2 3 6 2 2 3 4" xfId="13306"/>
    <cellStyle name="Valuta 2 3 6 2 2 4" xfId="4839"/>
    <cellStyle name="Valuta 2 3 6 2 2 4 2" xfId="9677"/>
    <cellStyle name="Valuta 2 3 6 2 2 4 2 2" xfId="29029"/>
    <cellStyle name="Valuta 2 3 6 2 2 4 2 3" xfId="19353"/>
    <cellStyle name="Valuta 2 3 6 2 2 4 3" xfId="24191"/>
    <cellStyle name="Valuta 2 3 6 2 2 4 4" xfId="14515"/>
    <cellStyle name="Valuta 2 3 6 2 2 5" xfId="6048"/>
    <cellStyle name="Valuta 2 3 6 2 2 5 2" xfId="25400"/>
    <cellStyle name="Valuta 2 3 6 2 2 5 3" xfId="15724"/>
    <cellStyle name="Valuta 2 3 6 2 2 6" xfId="20562"/>
    <cellStyle name="Valuta 2 3 6 2 2 7" xfId="10886"/>
    <cellStyle name="Valuta 2 3 6 2 3" xfId="1816"/>
    <cellStyle name="Valuta 2 3 6 2 3 2" xfId="6654"/>
    <cellStyle name="Valuta 2 3 6 2 3 2 2" xfId="26006"/>
    <cellStyle name="Valuta 2 3 6 2 3 2 3" xfId="16330"/>
    <cellStyle name="Valuta 2 3 6 2 3 3" xfId="21168"/>
    <cellStyle name="Valuta 2 3 6 2 3 4" xfId="11492"/>
    <cellStyle name="Valuta 2 3 6 2 4" xfId="3026"/>
    <cellStyle name="Valuta 2 3 6 2 4 2" xfId="7864"/>
    <cellStyle name="Valuta 2 3 6 2 4 2 2" xfId="27216"/>
    <cellStyle name="Valuta 2 3 6 2 4 2 3" xfId="17540"/>
    <cellStyle name="Valuta 2 3 6 2 4 3" xfId="22378"/>
    <cellStyle name="Valuta 2 3 6 2 4 4" xfId="12702"/>
    <cellStyle name="Valuta 2 3 6 2 5" xfId="4235"/>
    <cellStyle name="Valuta 2 3 6 2 5 2" xfId="9073"/>
    <cellStyle name="Valuta 2 3 6 2 5 2 2" xfId="28425"/>
    <cellStyle name="Valuta 2 3 6 2 5 2 3" xfId="18749"/>
    <cellStyle name="Valuta 2 3 6 2 5 3" xfId="23587"/>
    <cellStyle name="Valuta 2 3 6 2 5 4" xfId="13911"/>
    <cellStyle name="Valuta 2 3 6 2 6" xfId="5444"/>
    <cellStyle name="Valuta 2 3 6 2 6 2" xfId="24796"/>
    <cellStyle name="Valuta 2 3 6 2 6 3" xfId="15120"/>
    <cellStyle name="Valuta 2 3 6 2 7" xfId="19958"/>
    <cellStyle name="Valuta 2 3 6 2 8" xfId="10282"/>
    <cellStyle name="Valuta 2 3 6 3" xfId="908"/>
    <cellStyle name="Valuta 2 3 6 3 2" xfId="2118"/>
    <cellStyle name="Valuta 2 3 6 3 2 2" xfId="6956"/>
    <cellStyle name="Valuta 2 3 6 3 2 2 2" xfId="26308"/>
    <cellStyle name="Valuta 2 3 6 3 2 2 3" xfId="16632"/>
    <cellStyle name="Valuta 2 3 6 3 2 3" xfId="21470"/>
    <cellStyle name="Valuta 2 3 6 3 2 4" xfId="11794"/>
    <cellStyle name="Valuta 2 3 6 3 3" xfId="3328"/>
    <cellStyle name="Valuta 2 3 6 3 3 2" xfId="8166"/>
    <cellStyle name="Valuta 2 3 6 3 3 2 2" xfId="27518"/>
    <cellStyle name="Valuta 2 3 6 3 3 2 3" xfId="17842"/>
    <cellStyle name="Valuta 2 3 6 3 3 3" xfId="22680"/>
    <cellStyle name="Valuta 2 3 6 3 3 4" xfId="13004"/>
    <cellStyle name="Valuta 2 3 6 3 4" xfId="4537"/>
    <cellStyle name="Valuta 2 3 6 3 4 2" xfId="9375"/>
    <cellStyle name="Valuta 2 3 6 3 4 2 2" xfId="28727"/>
    <cellStyle name="Valuta 2 3 6 3 4 2 3" xfId="19051"/>
    <cellStyle name="Valuta 2 3 6 3 4 3" xfId="23889"/>
    <cellStyle name="Valuta 2 3 6 3 4 4" xfId="14213"/>
    <cellStyle name="Valuta 2 3 6 3 5" xfId="5746"/>
    <cellStyle name="Valuta 2 3 6 3 5 2" xfId="25098"/>
    <cellStyle name="Valuta 2 3 6 3 5 3" xfId="15422"/>
    <cellStyle name="Valuta 2 3 6 3 6" xfId="20260"/>
    <cellStyle name="Valuta 2 3 6 3 7" xfId="10584"/>
    <cellStyle name="Valuta 2 3 6 4" xfId="1514"/>
    <cellStyle name="Valuta 2 3 6 4 2" xfId="6352"/>
    <cellStyle name="Valuta 2 3 6 4 2 2" xfId="25704"/>
    <cellStyle name="Valuta 2 3 6 4 2 3" xfId="16028"/>
    <cellStyle name="Valuta 2 3 6 4 3" xfId="20866"/>
    <cellStyle name="Valuta 2 3 6 4 4" xfId="11190"/>
    <cellStyle name="Valuta 2 3 6 5" xfId="2724"/>
    <cellStyle name="Valuta 2 3 6 5 2" xfId="7562"/>
    <cellStyle name="Valuta 2 3 6 5 2 2" xfId="26914"/>
    <cellStyle name="Valuta 2 3 6 5 2 3" xfId="17238"/>
    <cellStyle name="Valuta 2 3 6 5 3" xfId="22076"/>
    <cellStyle name="Valuta 2 3 6 5 4" xfId="12400"/>
    <cellStyle name="Valuta 2 3 6 6" xfId="3933"/>
    <cellStyle name="Valuta 2 3 6 6 2" xfId="8771"/>
    <cellStyle name="Valuta 2 3 6 6 2 2" xfId="28123"/>
    <cellStyle name="Valuta 2 3 6 6 2 3" xfId="18447"/>
    <cellStyle name="Valuta 2 3 6 6 3" xfId="23285"/>
    <cellStyle name="Valuta 2 3 6 6 4" xfId="13609"/>
    <cellStyle name="Valuta 2 3 6 7" xfId="5142"/>
    <cellStyle name="Valuta 2 3 6 7 2" xfId="24494"/>
    <cellStyle name="Valuta 2 3 6 7 3" xfId="14818"/>
    <cellStyle name="Valuta 2 3 6 8" xfId="19656"/>
    <cellStyle name="Valuta 2 3 6 9" xfId="9980"/>
    <cellStyle name="Valuta 2 3 7" xfId="354"/>
    <cellStyle name="Valuta 2 3 7 2" xfId="958"/>
    <cellStyle name="Valuta 2 3 7 2 2" xfId="2168"/>
    <cellStyle name="Valuta 2 3 7 2 2 2" xfId="7006"/>
    <cellStyle name="Valuta 2 3 7 2 2 2 2" xfId="26358"/>
    <cellStyle name="Valuta 2 3 7 2 2 2 3" xfId="16682"/>
    <cellStyle name="Valuta 2 3 7 2 2 3" xfId="21520"/>
    <cellStyle name="Valuta 2 3 7 2 2 4" xfId="11844"/>
    <cellStyle name="Valuta 2 3 7 2 3" xfId="3378"/>
    <cellStyle name="Valuta 2 3 7 2 3 2" xfId="8216"/>
    <cellStyle name="Valuta 2 3 7 2 3 2 2" xfId="27568"/>
    <cellStyle name="Valuta 2 3 7 2 3 2 3" xfId="17892"/>
    <cellStyle name="Valuta 2 3 7 2 3 3" xfId="22730"/>
    <cellStyle name="Valuta 2 3 7 2 3 4" xfId="13054"/>
    <cellStyle name="Valuta 2 3 7 2 4" xfId="4587"/>
    <cellStyle name="Valuta 2 3 7 2 4 2" xfId="9425"/>
    <cellStyle name="Valuta 2 3 7 2 4 2 2" xfId="28777"/>
    <cellStyle name="Valuta 2 3 7 2 4 2 3" xfId="19101"/>
    <cellStyle name="Valuta 2 3 7 2 4 3" xfId="23939"/>
    <cellStyle name="Valuta 2 3 7 2 4 4" xfId="14263"/>
    <cellStyle name="Valuta 2 3 7 2 5" xfId="5796"/>
    <cellStyle name="Valuta 2 3 7 2 5 2" xfId="25148"/>
    <cellStyle name="Valuta 2 3 7 2 5 3" xfId="15472"/>
    <cellStyle name="Valuta 2 3 7 2 6" xfId="20310"/>
    <cellStyle name="Valuta 2 3 7 2 7" xfId="10634"/>
    <cellStyle name="Valuta 2 3 7 3" xfId="1564"/>
    <cellStyle name="Valuta 2 3 7 3 2" xfId="6402"/>
    <cellStyle name="Valuta 2 3 7 3 2 2" xfId="25754"/>
    <cellStyle name="Valuta 2 3 7 3 2 3" xfId="16078"/>
    <cellStyle name="Valuta 2 3 7 3 3" xfId="20916"/>
    <cellStyle name="Valuta 2 3 7 3 4" xfId="11240"/>
    <cellStyle name="Valuta 2 3 7 4" xfId="2774"/>
    <cellStyle name="Valuta 2 3 7 4 2" xfId="7612"/>
    <cellStyle name="Valuta 2 3 7 4 2 2" xfId="26964"/>
    <cellStyle name="Valuta 2 3 7 4 2 3" xfId="17288"/>
    <cellStyle name="Valuta 2 3 7 4 3" xfId="22126"/>
    <cellStyle name="Valuta 2 3 7 4 4" xfId="12450"/>
    <cellStyle name="Valuta 2 3 7 5" xfId="3983"/>
    <cellStyle name="Valuta 2 3 7 5 2" xfId="8821"/>
    <cellStyle name="Valuta 2 3 7 5 2 2" xfId="28173"/>
    <cellStyle name="Valuta 2 3 7 5 2 3" xfId="18497"/>
    <cellStyle name="Valuta 2 3 7 5 3" xfId="23335"/>
    <cellStyle name="Valuta 2 3 7 5 4" xfId="13659"/>
    <cellStyle name="Valuta 2 3 7 6" xfId="5192"/>
    <cellStyle name="Valuta 2 3 7 6 2" xfId="24544"/>
    <cellStyle name="Valuta 2 3 7 6 3" xfId="14868"/>
    <cellStyle name="Valuta 2 3 7 7" xfId="19706"/>
    <cellStyle name="Valuta 2 3 7 8" xfId="10030"/>
    <cellStyle name="Valuta 2 3 8" xfId="656"/>
    <cellStyle name="Valuta 2 3 8 2" xfId="1866"/>
    <cellStyle name="Valuta 2 3 8 2 2" xfId="6704"/>
    <cellStyle name="Valuta 2 3 8 2 2 2" xfId="26056"/>
    <cellStyle name="Valuta 2 3 8 2 2 3" xfId="16380"/>
    <cellStyle name="Valuta 2 3 8 2 3" xfId="21218"/>
    <cellStyle name="Valuta 2 3 8 2 4" xfId="11542"/>
    <cellStyle name="Valuta 2 3 8 3" xfId="3076"/>
    <cellStyle name="Valuta 2 3 8 3 2" xfId="7914"/>
    <cellStyle name="Valuta 2 3 8 3 2 2" xfId="27266"/>
    <cellStyle name="Valuta 2 3 8 3 2 3" xfId="17590"/>
    <cellStyle name="Valuta 2 3 8 3 3" xfId="22428"/>
    <cellStyle name="Valuta 2 3 8 3 4" xfId="12752"/>
    <cellStyle name="Valuta 2 3 8 4" xfId="4285"/>
    <cellStyle name="Valuta 2 3 8 4 2" xfId="9123"/>
    <cellStyle name="Valuta 2 3 8 4 2 2" xfId="28475"/>
    <cellStyle name="Valuta 2 3 8 4 2 3" xfId="18799"/>
    <cellStyle name="Valuta 2 3 8 4 3" xfId="23637"/>
    <cellStyle name="Valuta 2 3 8 4 4" xfId="13961"/>
    <cellStyle name="Valuta 2 3 8 5" xfId="5494"/>
    <cellStyle name="Valuta 2 3 8 5 2" xfId="24846"/>
    <cellStyle name="Valuta 2 3 8 5 3" xfId="15170"/>
    <cellStyle name="Valuta 2 3 8 6" xfId="20008"/>
    <cellStyle name="Valuta 2 3 8 7" xfId="10332"/>
    <cellStyle name="Valuta 2 3 9" xfId="1262"/>
    <cellStyle name="Valuta 2 3 9 2" xfId="6100"/>
    <cellStyle name="Valuta 2 3 9 2 2" xfId="25452"/>
    <cellStyle name="Valuta 2 3 9 2 3" xfId="15776"/>
    <cellStyle name="Valuta 2 3 9 3" xfId="20614"/>
    <cellStyle name="Valuta 2 3 9 4" xfId="10938"/>
    <cellStyle name="Valuta 2 4" xfId="29"/>
    <cellStyle name="Valuta 2 4 10" xfId="3694"/>
    <cellStyle name="Valuta 2 4 10 2" xfId="8532"/>
    <cellStyle name="Valuta 2 4 10 2 2" xfId="27884"/>
    <cellStyle name="Valuta 2 4 10 2 3" xfId="18208"/>
    <cellStyle name="Valuta 2 4 10 3" xfId="23046"/>
    <cellStyle name="Valuta 2 4 10 4" xfId="13370"/>
    <cellStyle name="Valuta 2 4 11" xfId="4900"/>
    <cellStyle name="Valuta 2 4 11 2" xfId="24252"/>
    <cellStyle name="Valuta 2 4 11 3" xfId="14576"/>
    <cellStyle name="Valuta 2 4 12" xfId="19414"/>
    <cellStyle name="Valuta 2 4 13" xfId="9738"/>
    <cellStyle name="Valuta 2 4 2" xfId="83"/>
    <cellStyle name="Valuta 2 4 2 10" xfId="9788"/>
    <cellStyle name="Valuta 2 4 2 2" xfId="194"/>
    <cellStyle name="Valuta 2 4 2 2 2" xfId="514"/>
    <cellStyle name="Valuta 2 4 2 2 2 2" xfId="1118"/>
    <cellStyle name="Valuta 2 4 2 2 2 2 2" xfId="2328"/>
    <cellStyle name="Valuta 2 4 2 2 2 2 2 2" xfId="7166"/>
    <cellStyle name="Valuta 2 4 2 2 2 2 2 2 2" xfId="26518"/>
    <cellStyle name="Valuta 2 4 2 2 2 2 2 2 3" xfId="16842"/>
    <cellStyle name="Valuta 2 4 2 2 2 2 2 3" xfId="21680"/>
    <cellStyle name="Valuta 2 4 2 2 2 2 2 4" xfId="12004"/>
    <cellStyle name="Valuta 2 4 2 2 2 2 3" xfId="3538"/>
    <cellStyle name="Valuta 2 4 2 2 2 2 3 2" xfId="8376"/>
    <cellStyle name="Valuta 2 4 2 2 2 2 3 2 2" xfId="27728"/>
    <cellStyle name="Valuta 2 4 2 2 2 2 3 2 3" xfId="18052"/>
    <cellStyle name="Valuta 2 4 2 2 2 2 3 3" xfId="22890"/>
    <cellStyle name="Valuta 2 4 2 2 2 2 3 4" xfId="13214"/>
    <cellStyle name="Valuta 2 4 2 2 2 2 4" xfId="4747"/>
    <cellStyle name="Valuta 2 4 2 2 2 2 4 2" xfId="9585"/>
    <cellStyle name="Valuta 2 4 2 2 2 2 4 2 2" xfId="28937"/>
    <cellStyle name="Valuta 2 4 2 2 2 2 4 2 3" xfId="19261"/>
    <cellStyle name="Valuta 2 4 2 2 2 2 4 3" xfId="24099"/>
    <cellStyle name="Valuta 2 4 2 2 2 2 4 4" xfId="14423"/>
    <cellStyle name="Valuta 2 4 2 2 2 2 5" xfId="5956"/>
    <cellStyle name="Valuta 2 4 2 2 2 2 5 2" xfId="25308"/>
    <cellStyle name="Valuta 2 4 2 2 2 2 5 3" xfId="15632"/>
    <cellStyle name="Valuta 2 4 2 2 2 2 6" xfId="20470"/>
    <cellStyle name="Valuta 2 4 2 2 2 2 7" xfId="10794"/>
    <cellStyle name="Valuta 2 4 2 2 2 3" xfId="1724"/>
    <cellStyle name="Valuta 2 4 2 2 2 3 2" xfId="6562"/>
    <cellStyle name="Valuta 2 4 2 2 2 3 2 2" xfId="25914"/>
    <cellStyle name="Valuta 2 4 2 2 2 3 2 3" xfId="16238"/>
    <cellStyle name="Valuta 2 4 2 2 2 3 3" xfId="21076"/>
    <cellStyle name="Valuta 2 4 2 2 2 3 4" xfId="11400"/>
    <cellStyle name="Valuta 2 4 2 2 2 4" xfId="2934"/>
    <cellStyle name="Valuta 2 4 2 2 2 4 2" xfId="7772"/>
    <cellStyle name="Valuta 2 4 2 2 2 4 2 2" xfId="27124"/>
    <cellStyle name="Valuta 2 4 2 2 2 4 2 3" xfId="17448"/>
    <cellStyle name="Valuta 2 4 2 2 2 4 3" xfId="22286"/>
    <cellStyle name="Valuta 2 4 2 2 2 4 4" xfId="12610"/>
    <cellStyle name="Valuta 2 4 2 2 2 5" xfId="4143"/>
    <cellStyle name="Valuta 2 4 2 2 2 5 2" xfId="8981"/>
    <cellStyle name="Valuta 2 4 2 2 2 5 2 2" xfId="28333"/>
    <cellStyle name="Valuta 2 4 2 2 2 5 2 3" xfId="18657"/>
    <cellStyle name="Valuta 2 4 2 2 2 5 3" xfId="23495"/>
    <cellStyle name="Valuta 2 4 2 2 2 5 4" xfId="13819"/>
    <cellStyle name="Valuta 2 4 2 2 2 6" xfId="5352"/>
    <cellStyle name="Valuta 2 4 2 2 2 6 2" xfId="24704"/>
    <cellStyle name="Valuta 2 4 2 2 2 6 3" xfId="15028"/>
    <cellStyle name="Valuta 2 4 2 2 2 7" xfId="19866"/>
    <cellStyle name="Valuta 2 4 2 2 2 8" xfId="10190"/>
    <cellStyle name="Valuta 2 4 2 2 3" xfId="816"/>
    <cellStyle name="Valuta 2 4 2 2 3 2" xfId="2026"/>
    <cellStyle name="Valuta 2 4 2 2 3 2 2" xfId="6864"/>
    <cellStyle name="Valuta 2 4 2 2 3 2 2 2" xfId="26216"/>
    <cellStyle name="Valuta 2 4 2 2 3 2 2 3" xfId="16540"/>
    <cellStyle name="Valuta 2 4 2 2 3 2 3" xfId="21378"/>
    <cellStyle name="Valuta 2 4 2 2 3 2 4" xfId="11702"/>
    <cellStyle name="Valuta 2 4 2 2 3 3" xfId="3236"/>
    <cellStyle name="Valuta 2 4 2 2 3 3 2" xfId="8074"/>
    <cellStyle name="Valuta 2 4 2 2 3 3 2 2" xfId="27426"/>
    <cellStyle name="Valuta 2 4 2 2 3 3 2 3" xfId="17750"/>
    <cellStyle name="Valuta 2 4 2 2 3 3 3" xfId="22588"/>
    <cellStyle name="Valuta 2 4 2 2 3 3 4" xfId="12912"/>
    <cellStyle name="Valuta 2 4 2 2 3 4" xfId="4445"/>
    <cellStyle name="Valuta 2 4 2 2 3 4 2" xfId="9283"/>
    <cellStyle name="Valuta 2 4 2 2 3 4 2 2" xfId="28635"/>
    <cellStyle name="Valuta 2 4 2 2 3 4 2 3" xfId="18959"/>
    <cellStyle name="Valuta 2 4 2 2 3 4 3" xfId="23797"/>
    <cellStyle name="Valuta 2 4 2 2 3 4 4" xfId="14121"/>
    <cellStyle name="Valuta 2 4 2 2 3 5" xfId="5654"/>
    <cellStyle name="Valuta 2 4 2 2 3 5 2" xfId="25006"/>
    <cellStyle name="Valuta 2 4 2 2 3 5 3" xfId="15330"/>
    <cellStyle name="Valuta 2 4 2 2 3 6" xfId="20168"/>
    <cellStyle name="Valuta 2 4 2 2 3 7" xfId="10492"/>
    <cellStyle name="Valuta 2 4 2 2 4" xfId="1422"/>
    <cellStyle name="Valuta 2 4 2 2 4 2" xfId="6260"/>
    <cellStyle name="Valuta 2 4 2 2 4 2 2" xfId="25612"/>
    <cellStyle name="Valuta 2 4 2 2 4 2 3" xfId="15936"/>
    <cellStyle name="Valuta 2 4 2 2 4 3" xfId="20774"/>
    <cellStyle name="Valuta 2 4 2 2 4 4" xfId="11098"/>
    <cellStyle name="Valuta 2 4 2 2 5" xfId="2632"/>
    <cellStyle name="Valuta 2 4 2 2 5 2" xfId="7470"/>
    <cellStyle name="Valuta 2 4 2 2 5 2 2" xfId="26822"/>
    <cellStyle name="Valuta 2 4 2 2 5 2 3" xfId="17146"/>
    <cellStyle name="Valuta 2 4 2 2 5 3" xfId="21984"/>
    <cellStyle name="Valuta 2 4 2 2 5 4" xfId="12308"/>
    <cellStyle name="Valuta 2 4 2 2 6" xfId="3842"/>
    <cellStyle name="Valuta 2 4 2 2 6 2" xfId="8680"/>
    <cellStyle name="Valuta 2 4 2 2 6 2 2" xfId="28032"/>
    <cellStyle name="Valuta 2 4 2 2 6 2 3" xfId="18356"/>
    <cellStyle name="Valuta 2 4 2 2 6 3" xfId="23194"/>
    <cellStyle name="Valuta 2 4 2 2 6 4" xfId="13518"/>
    <cellStyle name="Valuta 2 4 2 2 7" xfId="5050"/>
    <cellStyle name="Valuta 2 4 2 2 7 2" xfId="24402"/>
    <cellStyle name="Valuta 2 4 2 2 7 3" xfId="14726"/>
    <cellStyle name="Valuta 2 4 2 2 8" xfId="19564"/>
    <cellStyle name="Valuta 2 4 2 2 9" xfId="9888"/>
    <cellStyle name="Valuta 2 4 2 3" xfId="414"/>
    <cellStyle name="Valuta 2 4 2 3 2" xfId="1018"/>
    <cellStyle name="Valuta 2 4 2 3 2 2" xfId="2228"/>
    <cellStyle name="Valuta 2 4 2 3 2 2 2" xfId="7066"/>
    <cellStyle name="Valuta 2 4 2 3 2 2 2 2" xfId="26418"/>
    <cellStyle name="Valuta 2 4 2 3 2 2 2 3" xfId="16742"/>
    <cellStyle name="Valuta 2 4 2 3 2 2 3" xfId="21580"/>
    <cellStyle name="Valuta 2 4 2 3 2 2 4" xfId="11904"/>
    <cellStyle name="Valuta 2 4 2 3 2 3" xfId="3438"/>
    <cellStyle name="Valuta 2 4 2 3 2 3 2" xfId="8276"/>
    <cellStyle name="Valuta 2 4 2 3 2 3 2 2" xfId="27628"/>
    <cellStyle name="Valuta 2 4 2 3 2 3 2 3" xfId="17952"/>
    <cellStyle name="Valuta 2 4 2 3 2 3 3" xfId="22790"/>
    <cellStyle name="Valuta 2 4 2 3 2 3 4" xfId="13114"/>
    <cellStyle name="Valuta 2 4 2 3 2 4" xfId="4647"/>
    <cellStyle name="Valuta 2 4 2 3 2 4 2" xfId="9485"/>
    <cellStyle name="Valuta 2 4 2 3 2 4 2 2" xfId="28837"/>
    <cellStyle name="Valuta 2 4 2 3 2 4 2 3" xfId="19161"/>
    <cellStyle name="Valuta 2 4 2 3 2 4 3" xfId="23999"/>
    <cellStyle name="Valuta 2 4 2 3 2 4 4" xfId="14323"/>
    <cellStyle name="Valuta 2 4 2 3 2 5" xfId="5856"/>
    <cellStyle name="Valuta 2 4 2 3 2 5 2" xfId="25208"/>
    <cellStyle name="Valuta 2 4 2 3 2 5 3" xfId="15532"/>
    <cellStyle name="Valuta 2 4 2 3 2 6" xfId="20370"/>
    <cellStyle name="Valuta 2 4 2 3 2 7" xfId="10694"/>
    <cellStyle name="Valuta 2 4 2 3 3" xfId="1624"/>
    <cellStyle name="Valuta 2 4 2 3 3 2" xfId="6462"/>
    <cellStyle name="Valuta 2 4 2 3 3 2 2" xfId="25814"/>
    <cellStyle name="Valuta 2 4 2 3 3 2 3" xfId="16138"/>
    <cellStyle name="Valuta 2 4 2 3 3 3" xfId="20976"/>
    <cellStyle name="Valuta 2 4 2 3 3 4" xfId="11300"/>
    <cellStyle name="Valuta 2 4 2 3 4" xfId="2834"/>
    <cellStyle name="Valuta 2 4 2 3 4 2" xfId="7672"/>
    <cellStyle name="Valuta 2 4 2 3 4 2 2" xfId="27024"/>
    <cellStyle name="Valuta 2 4 2 3 4 2 3" xfId="17348"/>
    <cellStyle name="Valuta 2 4 2 3 4 3" xfId="22186"/>
    <cellStyle name="Valuta 2 4 2 3 4 4" xfId="12510"/>
    <cellStyle name="Valuta 2 4 2 3 5" xfId="4043"/>
    <cellStyle name="Valuta 2 4 2 3 5 2" xfId="8881"/>
    <cellStyle name="Valuta 2 4 2 3 5 2 2" xfId="28233"/>
    <cellStyle name="Valuta 2 4 2 3 5 2 3" xfId="18557"/>
    <cellStyle name="Valuta 2 4 2 3 5 3" xfId="23395"/>
    <cellStyle name="Valuta 2 4 2 3 5 4" xfId="13719"/>
    <cellStyle name="Valuta 2 4 2 3 6" xfId="5252"/>
    <cellStyle name="Valuta 2 4 2 3 6 2" xfId="24604"/>
    <cellStyle name="Valuta 2 4 2 3 6 3" xfId="14928"/>
    <cellStyle name="Valuta 2 4 2 3 7" xfId="19766"/>
    <cellStyle name="Valuta 2 4 2 3 8" xfId="10090"/>
    <cellStyle name="Valuta 2 4 2 4" xfId="716"/>
    <cellStyle name="Valuta 2 4 2 4 2" xfId="1926"/>
    <cellStyle name="Valuta 2 4 2 4 2 2" xfId="6764"/>
    <cellStyle name="Valuta 2 4 2 4 2 2 2" xfId="26116"/>
    <cellStyle name="Valuta 2 4 2 4 2 2 3" xfId="16440"/>
    <cellStyle name="Valuta 2 4 2 4 2 3" xfId="21278"/>
    <cellStyle name="Valuta 2 4 2 4 2 4" xfId="11602"/>
    <cellStyle name="Valuta 2 4 2 4 3" xfId="3136"/>
    <cellStyle name="Valuta 2 4 2 4 3 2" xfId="7974"/>
    <cellStyle name="Valuta 2 4 2 4 3 2 2" xfId="27326"/>
    <cellStyle name="Valuta 2 4 2 4 3 2 3" xfId="17650"/>
    <cellStyle name="Valuta 2 4 2 4 3 3" xfId="22488"/>
    <cellStyle name="Valuta 2 4 2 4 3 4" xfId="12812"/>
    <cellStyle name="Valuta 2 4 2 4 4" xfId="4345"/>
    <cellStyle name="Valuta 2 4 2 4 4 2" xfId="9183"/>
    <cellStyle name="Valuta 2 4 2 4 4 2 2" xfId="28535"/>
    <cellStyle name="Valuta 2 4 2 4 4 2 3" xfId="18859"/>
    <cellStyle name="Valuta 2 4 2 4 4 3" xfId="23697"/>
    <cellStyle name="Valuta 2 4 2 4 4 4" xfId="14021"/>
    <cellStyle name="Valuta 2 4 2 4 5" xfId="5554"/>
    <cellStyle name="Valuta 2 4 2 4 5 2" xfId="24906"/>
    <cellStyle name="Valuta 2 4 2 4 5 3" xfId="15230"/>
    <cellStyle name="Valuta 2 4 2 4 6" xfId="20068"/>
    <cellStyle name="Valuta 2 4 2 4 7" xfId="10392"/>
    <cellStyle name="Valuta 2 4 2 5" xfId="1322"/>
    <cellStyle name="Valuta 2 4 2 5 2" xfId="6160"/>
    <cellStyle name="Valuta 2 4 2 5 2 2" xfId="25512"/>
    <cellStyle name="Valuta 2 4 2 5 2 3" xfId="15836"/>
    <cellStyle name="Valuta 2 4 2 5 3" xfId="20674"/>
    <cellStyle name="Valuta 2 4 2 5 4" xfId="10998"/>
    <cellStyle name="Valuta 2 4 2 6" xfId="2532"/>
    <cellStyle name="Valuta 2 4 2 6 2" xfId="7370"/>
    <cellStyle name="Valuta 2 4 2 6 2 2" xfId="26722"/>
    <cellStyle name="Valuta 2 4 2 6 2 3" xfId="17046"/>
    <cellStyle name="Valuta 2 4 2 6 3" xfId="21884"/>
    <cellStyle name="Valuta 2 4 2 6 4" xfId="12208"/>
    <cellStyle name="Valuta 2 4 2 7" xfId="3742"/>
    <cellStyle name="Valuta 2 4 2 7 2" xfId="8580"/>
    <cellStyle name="Valuta 2 4 2 7 2 2" xfId="27932"/>
    <cellStyle name="Valuta 2 4 2 7 2 3" xfId="18256"/>
    <cellStyle name="Valuta 2 4 2 7 3" xfId="23094"/>
    <cellStyle name="Valuta 2 4 2 7 4" xfId="13418"/>
    <cellStyle name="Valuta 2 4 2 8" xfId="4950"/>
    <cellStyle name="Valuta 2 4 2 8 2" xfId="24302"/>
    <cellStyle name="Valuta 2 4 2 8 3" xfId="14626"/>
    <cellStyle name="Valuta 2 4 2 9" xfId="19464"/>
    <cellStyle name="Valuta 2 4 3" xfId="144"/>
    <cellStyle name="Valuta 2 4 3 2" xfId="464"/>
    <cellStyle name="Valuta 2 4 3 2 2" xfId="1068"/>
    <cellStyle name="Valuta 2 4 3 2 2 2" xfId="2278"/>
    <cellStyle name="Valuta 2 4 3 2 2 2 2" xfId="7116"/>
    <cellStyle name="Valuta 2 4 3 2 2 2 2 2" xfId="26468"/>
    <cellStyle name="Valuta 2 4 3 2 2 2 2 3" xfId="16792"/>
    <cellStyle name="Valuta 2 4 3 2 2 2 3" xfId="21630"/>
    <cellStyle name="Valuta 2 4 3 2 2 2 4" xfId="11954"/>
    <cellStyle name="Valuta 2 4 3 2 2 3" xfId="3488"/>
    <cellStyle name="Valuta 2 4 3 2 2 3 2" xfId="8326"/>
    <cellStyle name="Valuta 2 4 3 2 2 3 2 2" xfId="27678"/>
    <cellStyle name="Valuta 2 4 3 2 2 3 2 3" xfId="18002"/>
    <cellStyle name="Valuta 2 4 3 2 2 3 3" xfId="22840"/>
    <cellStyle name="Valuta 2 4 3 2 2 3 4" xfId="13164"/>
    <cellStyle name="Valuta 2 4 3 2 2 4" xfId="4697"/>
    <cellStyle name="Valuta 2 4 3 2 2 4 2" xfId="9535"/>
    <cellStyle name="Valuta 2 4 3 2 2 4 2 2" xfId="28887"/>
    <cellStyle name="Valuta 2 4 3 2 2 4 2 3" xfId="19211"/>
    <cellStyle name="Valuta 2 4 3 2 2 4 3" xfId="24049"/>
    <cellStyle name="Valuta 2 4 3 2 2 4 4" xfId="14373"/>
    <cellStyle name="Valuta 2 4 3 2 2 5" xfId="5906"/>
    <cellStyle name="Valuta 2 4 3 2 2 5 2" xfId="25258"/>
    <cellStyle name="Valuta 2 4 3 2 2 5 3" xfId="15582"/>
    <cellStyle name="Valuta 2 4 3 2 2 6" xfId="20420"/>
    <cellStyle name="Valuta 2 4 3 2 2 7" xfId="10744"/>
    <cellStyle name="Valuta 2 4 3 2 3" xfId="1674"/>
    <cellStyle name="Valuta 2 4 3 2 3 2" xfId="6512"/>
    <cellStyle name="Valuta 2 4 3 2 3 2 2" xfId="25864"/>
    <cellStyle name="Valuta 2 4 3 2 3 2 3" xfId="16188"/>
    <cellStyle name="Valuta 2 4 3 2 3 3" xfId="21026"/>
    <cellStyle name="Valuta 2 4 3 2 3 4" xfId="11350"/>
    <cellStyle name="Valuta 2 4 3 2 4" xfId="2884"/>
    <cellStyle name="Valuta 2 4 3 2 4 2" xfId="7722"/>
    <cellStyle name="Valuta 2 4 3 2 4 2 2" xfId="27074"/>
    <cellStyle name="Valuta 2 4 3 2 4 2 3" xfId="17398"/>
    <cellStyle name="Valuta 2 4 3 2 4 3" xfId="22236"/>
    <cellStyle name="Valuta 2 4 3 2 4 4" xfId="12560"/>
    <cellStyle name="Valuta 2 4 3 2 5" xfId="4093"/>
    <cellStyle name="Valuta 2 4 3 2 5 2" xfId="8931"/>
    <cellStyle name="Valuta 2 4 3 2 5 2 2" xfId="28283"/>
    <cellStyle name="Valuta 2 4 3 2 5 2 3" xfId="18607"/>
    <cellStyle name="Valuta 2 4 3 2 5 3" xfId="23445"/>
    <cellStyle name="Valuta 2 4 3 2 5 4" xfId="13769"/>
    <cellStyle name="Valuta 2 4 3 2 6" xfId="5302"/>
    <cellStyle name="Valuta 2 4 3 2 6 2" xfId="24654"/>
    <cellStyle name="Valuta 2 4 3 2 6 3" xfId="14978"/>
    <cellStyle name="Valuta 2 4 3 2 7" xfId="19816"/>
    <cellStyle name="Valuta 2 4 3 2 8" xfId="10140"/>
    <cellStyle name="Valuta 2 4 3 3" xfId="766"/>
    <cellStyle name="Valuta 2 4 3 3 2" xfId="1976"/>
    <cellStyle name="Valuta 2 4 3 3 2 2" xfId="6814"/>
    <cellStyle name="Valuta 2 4 3 3 2 2 2" xfId="26166"/>
    <cellStyle name="Valuta 2 4 3 3 2 2 3" xfId="16490"/>
    <cellStyle name="Valuta 2 4 3 3 2 3" xfId="21328"/>
    <cellStyle name="Valuta 2 4 3 3 2 4" xfId="11652"/>
    <cellStyle name="Valuta 2 4 3 3 3" xfId="3186"/>
    <cellStyle name="Valuta 2 4 3 3 3 2" xfId="8024"/>
    <cellStyle name="Valuta 2 4 3 3 3 2 2" xfId="27376"/>
    <cellStyle name="Valuta 2 4 3 3 3 2 3" xfId="17700"/>
    <cellStyle name="Valuta 2 4 3 3 3 3" xfId="22538"/>
    <cellStyle name="Valuta 2 4 3 3 3 4" xfId="12862"/>
    <cellStyle name="Valuta 2 4 3 3 4" xfId="4395"/>
    <cellStyle name="Valuta 2 4 3 3 4 2" xfId="9233"/>
    <cellStyle name="Valuta 2 4 3 3 4 2 2" xfId="28585"/>
    <cellStyle name="Valuta 2 4 3 3 4 2 3" xfId="18909"/>
    <cellStyle name="Valuta 2 4 3 3 4 3" xfId="23747"/>
    <cellStyle name="Valuta 2 4 3 3 4 4" xfId="14071"/>
    <cellStyle name="Valuta 2 4 3 3 5" xfId="5604"/>
    <cellStyle name="Valuta 2 4 3 3 5 2" xfId="24956"/>
    <cellStyle name="Valuta 2 4 3 3 5 3" xfId="15280"/>
    <cellStyle name="Valuta 2 4 3 3 6" xfId="20118"/>
    <cellStyle name="Valuta 2 4 3 3 7" xfId="10442"/>
    <cellStyle name="Valuta 2 4 3 4" xfId="1372"/>
    <cellStyle name="Valuta 2 4 3 4 2" xfId="6210"/>
    <cellStyle name="Valuta 2 4 3 4 2 2" xfId="25562"/>
    <cellStyle name="Valuta 2 4 3 4 2 3" xfId="15886"/>
    <cellStyle name="Valuta 2 4 3 4 3" xfId="20724"/>
    <cellStyle name="Valuta 2 4 3 4 4" xfId="11048"/>
    <cellStyle name="Valuta 2 4 3 5" xfId="2582"/>
    <cellStyle name="Valuta 2 4 3 5 2" xfId="7420"/>
    <cellStyle name="Valuta 2 4 3 5 2 2" xfId="26772"/>
    <cellStyle name="Valuta 2 4 3 5 2 3" xfId="17096"/>
    <cellStyle name="Valuta 2 4 3 5 3" xfId="21934"/>
    <cellStyle name="Valuta 2 4 3 5 4" xfId="12258"/>
    <cellStyle name="Valuta 2 4 3 6" xfId="3792"/>
    <cellStyle name="Valuta 2 4 3 6 2" xfId="8630"/>
    <cellStyle name="Valuta 2 4 3 6 2 2" xfId="27982"/>
    <cellStyle name="Valuta 2 4 3 6 2 3" xfId="18306"/>
    <cellStyle name="Valuta 2 4 3 6 3" xfId="23144"/>
    <cellStyle name="Valuta 2 4 3 6 4" xfId="13468"/>
    <cellStyle name="Valuta 2 4 3 7" xfId="5000"/>
    <cellStyle name="Valuta 2 4 3 7 2" xfId="24352"/>
    <cellStyle name="Valuta 2 4 3 7 3" xfId="14676"/>
    <cellStyle name="Valuta 2 4 3 8" xfId="19514"/>
    <cellStyle name="Valuta 2 4 3 9" xfId="9838"/>
    <cellStyle name="Valuta 2 4 4" xfId="260"/>
    <cellStyle name="Valuta 2 4 4 2" xfId="564"/>
    <cellStyle name="Valuta 2 4 4 2 2" xfId="1168"/>
    <cellStyle name="Valuta 2 4 4 2 2 2" xfId="2378"/>
    <cellStyle name="Valuta 2 4 4 2 2 2 2" xfId="7216"/>
    <cellStyle name="Valuta 2 4 4 2 2 2 2 2" xfId="26568"/>
    <cellStyle name="Valuta 2 4 4 2 2 2 2 3" xfId="16892"/>
    <cellStyle name="Valuta 2 4 4 2 2 2 3" xfId="21730"/>
    <cellStyle name="Valuta 2 4 4 2 2 2 4" xfId="12054"/>
    <cellStyle name="Valuta 2 4 4 2 2 3" xfId="3588"/>
    <cellStyle name="Valuta 2 4 4 2 2 3 2" xfId="8426"/>
    <cellStyle name="Valuta 2 4 4 2 2 3 2 2" xfId="27778"/>
    <cellStyle name="Valuta 2 4 4 2 2 3 2 3" xfId="18102"/>
    <cellStyle name="Valuta 2 4 4 2 2 3 3" xfId="22940"/>
    <cellStyle name="Valuta 2 4 4 2 2 3 4" xfId="13264"/>
    <cellStyle name="Valuta 2 4 4 2 2 4" xfId="4797"/>
    <cellStyle name="Valuta 2 4 4 2 2 4 2" xfId="9635"/>
    <cellStyle name="Valuta 2 4 4 2 2 4 2 2" xfId="28987"/>
    <cellStyle name="Valuta 2 4 4 2 2 4 2 3" xfId="19311"/>
    <cellStyle name="Valuta 2 4 4 2 2 4 3" xfId="24149"/>
    <cellStyle name="Valuta 2 4 4 2 2 4 4" xfId="14473"/>
    <cellStyle name="Valuta 2 4 4 2 2 5" xfId="6006"/>
    <cellStyle name="Valuta 2 4 4 2 2 5 2" xfId="25358"/>
    <cellStyle name="Valuta 2 4 4 2 2 5 3" xfId="15682"/>
    <cellStyle name="Valuta 2 4 4 2 2 6" xfId="20520"/>
    <cellStyle name="Valuta 2 4 4 2 2 7" xfId="10844"/>
    <cellStyle name="Valuta 2 4 4 2 3" xfId="1774"/>
    <cellStyle name="Valuta 2 4 4 2 3 2" xfId="6612"/>
    <cellStyle name="Valuta 2 4 4 2 3 2 2" xfId="25964"/>
    <cellStyle name="Valuta 2 4 4 2 3 2 3" xfId="16288"/>
    <cellStyle name="Valuta 2 4 4 2 3 3" xfId="21126"/>
    <cellStyle name="Valuta 2 4 4 2 3 4" xfId="11450"/>
    <cellStyle name="Valuta 2 4 4 2 4" xfId="2984"/>
    <cellStyle name="Valuta 2 4 4 2 4 2" xfId="7822"/>
    <cellStyle name="Valuta 2 4 4 2 4 2 2" xfId="27174"/>
    <cellStyle name="Valuta 2 4 4 2 4 2 3" xfId="17498"/>
    <cellStyle name="Valuta 2 4 4 2 4 3" xfId="22336"/>
    <cellStyle name="Valuta 2 4 4 2 4 4" xfId="12660"/>
    <cellStyle name="Valuta 2 4 4 2 5" xfId="4193"/>
    <cellStyle name="Valuta 2 4 4 2 5 2" xfId="9031"/>
    <cellStyle name="Valuta 2 4 4 2 5 2 2" xfId="28383"/>
    <cellStyle name="Valuta 2 4 4 2 5 2 3" xfId="18707"/>
    <cellStyle name="Valuta 2 4 4 2 5 3" xfId="23545"/>
    <cellStyle name="Valuta 2 4 4 2 5 4" xfId="13869"/>
    <cellStyle name="Valuta 2 4 4 2 6" xfId="5402"/>
    <cellStyle name="Valuta 2 4 4 2 6 2" xfId="24754"/>
    <cellStyle name="Valuta 2 4 4 2 6 3" xfId="15078"/>
    <cellStyle name="Valuta 2 4 4 2 7" xfId="19916"/>
    <cellStyle name="Valuta 2 4 4 2 8" xfId="10240"/>
    <cellStyle name="Valuta 2 4 4 3" xfId="866"/>
    <cellStyle name="Valuta 2 4 4 3 2" xfId="2076"/>
    <cellStyle name="Valuta 2 4 4 3 2 2" xfId="6914"/>
    <cellStyle name="Valuta 2 4 4 3 2 2 2" xfId="26266"/>
    <cellStyle name="Valuta 2 4 4 3 2 2 3" xfId="16590"/>
    <cellStyle name="Valuta 2 4 4 3 2 3" xfId="21428"/>
    <cellStyle name="Valuta 2 4 4 3 2 4" xfId="11752"/>
    <cellStyle name="Valuta 2 4 4 3 3" xfId="3286"/>
    <cellStyle name="Valuta 2 4 4 3 3 2" xfId="8124"/>
    <cellStyle name="Valuta 2 4 4 3 3 2 2" xfId="27476"/>
    <cellStyle name="Valuta 2 4 4 3 3 2 3" xfId="17800"/>
    <cellStyle name="Valuta 2 4 4 3 3 3" xfId="22638"/>
    <cellStyle name="Valuta 2 4 4 3 3 4" xfId="12962"/>
    <cellStyle name="Valuta 2 4 4 3 4" xfId="4495"/>
    <cellStyle name="Valuta 2 4 4 3 4 2" xfId="9333"/>
    <cellStyle name="Valuta 2 4 4 3 4 2 2" xfId="28685"/>
    <cellStyle name="Valuta 2 4 4 3 4 2 3" xfId="19009"/>
    <cellStyle name="Valuta 2 4 4 3 4 3" xfId="23847"/>
    <cellStyle name="Valuta 2 4 4 3 4 4" xfId="14171"/>
    <cellStyle name="Valuta 2 4 4 3 5" xfId="5704"/>
    <cellStyle name="Valuta 2 4 4 3 5 2" xfId="25056"/>
    <cellStyle name="Valuta 2 4 4 3 5 3" xfId="15380"/>
    <cellStyle name="Valuta 2 4 4 3 6" xfId="20218"/>
    <cellStyle name="Valuta 2 4 4 3 7" xfId="10542"/>
    <cellStyle name="Valuta 2 4 4 4" xfId="1472"/>
    <cellStyle name="Valuta 2 4 4 4 2" xfId="6310"/>
    <cellStyle name="Valuta 2 4 4 4 2 2" xfId="25662"/>
    <cellStyle name="Valuta 2 4 4 4 2 3" xfId="15986"/>
    <cellStyle name="Valuta 2 4 4 4 3" xfId="20824"/>
    <cellStyle name="Valuta 2 4 4 4 4" xfId="11148"/>
    <cellStyle name="Valuta 2 4 4 5" xfId="2682"/>
    <cellStyle name="Valuta 2 4 4 5 2" xfId="7520"/>
    <cellStyle name="Valuta 2 4 4 5 2 2" xfId="26872"/>
    <cellStyle name="Valuta 2 4 4 5 2 3" xfId="17196"/>
    <cellStyle name="Valuta 2 4 4 5 3" xfId="22034"/>
    <cellStyle name="Valuta 2 4 4 5 4" xfId="12358"/>
    <cellStyle name="Valuta 2 4 4 6" xfId="3892"/>
    <cellStyle name="Valuta 2 4 4 6 2" xfId="8730"/>
    <cellStyle name="Valuta 2 4 4 6 2 2" xfId="28082"/>
    <cellStyle name="Valuta 2 4 4 6 2 3" xfId="18406"/>
    <cellStyle name="Valuta 2 4 4 6 3" xfId="23244"/>
    <cellStyle name="Valuta 2 4 4 6 4" xfId="13568"/>
    <cellStyle name="Valuta 2 4 4 7" xfId="5100"/>
    <cellStyle name="Valuta 2 4 4 7 2" xfId="24452"/>
    <cellStyle name="Valuta 2 4 4 7 3" xfId="14776"/>
    <cellStyle name="Valuta 2 4 4 8" xfId="19614"/>
    <cellStyle name="Valuta 2 4 4 9" xfId="9938"/>
    <cellStyle name="Valuta 2 4 5" xfId="313"/>
    <cellStyle name="Valuta 2 4 5 2" xfId="616"/>
    <cellStyle name="Valuta 2 4 5 2 2" xfId="1220"/>
    <cellStyle name="Valuta 2 4 5 2 2 2" xfId="2430"/>
    <cellStyle name="Valuta 2 4 5 2 2 2 2" xfId="7268"/>
    <cellStyle name="Valuta 2 4 5 2 2 2 2 2" xfId="26620"/>
    <cellStyle name="Valuta 2 4 5 2 2 2 2 3" xfId="16944"/>
    <cellStyle name="Valuta 2 4 5 2 2 2 3" xfId="21782"/>
    <cellStyle name="Valuta 2 4 5 2 2 2 4" xfId="12106"/>
    <cellStyle name="Valuta 2 4 5 2 2 3" xfId="3640"/>
    <cellStyle name="Valuta 2 4 5 2 2 3 2" xfId="8478"/>
    <cellStyle name="Valuta 2 4 5 2 2 3 2 2" xfId="27830"/>
    <cellStyle name="Valuta 2 4 5 2 2 3 2 3" xfId="18154"/>
    <cellStyle name="Valuta 2 4 5 2 2 3 3" xfId="22992"/>
    <cellStyle name="Valuta 2 4 5 2 2 3 4" xfId="13316"/>
    <cellStyle name="Valuta 2 4 5 2 2 4" xfId="4849"/>
    <cellStyle name="Valuta 2 4 5 2 2 4 2" xfId="9687"/>
    <cellStyle name="Valuta 2 4 5 2 2 4 2 2" xfId="29039"/>
    <cellStyle name="Valuta 2 4 5 2 2 4 2 3" xfId="19363"/>
    <cellStyle name="Valuta 2 4 5 2 2 4 3" xfId="24201"/>
    <cellStyle name="Valuta 2 4 5 2 2 4 4" xfId="14525"/>
    <cellStyle name="Valuta 2 4 5 2 2 5" xfId="6058"/>
    <cellStyle name="Valuta 2 4 5 2 2 5 2" xfId="25410"/>
    <cellStyle name="Valuta 2 4 5 2 2 5 3" xfId="15734"/>
    <cellStyle name="Valuta 2 4 5 2 2 6" xfId="20572"/>
    <cellStyle name="Valuta 2 4 5 2 2 7" xfId="10896"/>
    <cellStyle name="Valuta 2 4 5 2 3" xfId="1826"/>
    <cellStyle name="Valuta 2 4 5 2 3 2" xfId="6664"/>
    <cellStyle name="Valuta 2 4 5 2 3 2 2" xfId="26016"/>
    <cellStyle name="Valuta 2 4 5 2 3 2 3" xfId="16340"/>
    <cellStyle name="Valuta 2 4 5 2 3 3" xfId="21178"/>
    <cellStyle name="Valuta 2 4 5 2 3 4" xfId="11502"/>
    <cellStyle name="Valuta 2 4 5 2 4" xfId="3036"/>
    <cellStyle name="Valuta 2 4 5 2 4 2" xfId="7874"/>
    <cellStyle name="Valuta 2 4 5 2 4 2 2" xfId="27226"/>
    <cellStyle name="Valuta 2 4 5 2 4 2 3" xfId="17550"/>
    <cellStyle name="Valuta 2 4 5 2 4 3" xfId="22388"/>
    <cellStyle name="Valuta 2 4 5 2 4 4" xfId="12712"/>
    <cellStyle name="Valuta 2 4 5 2 5" xfId="4245"/>
    <cellStyle name="Valuta 2 4 5 2 5 2" xfId="9083"/>
    <cellStyle name="Valuta 2 4 5 2 5 2 2" xfId="28435"/>
    <cellStyle name="Valuta 2 4 5 2 5 2 3" xfId="18759"/>
    <cellStyle name="Valuta 2 4 5 2 5 3" xfId="23597"/>
    <cellStyle name="Valuta 2 4 5 2 5 4" xfId="13921"/>
    <cellStyle name="Valuta 2 4 5 2 6" xfId="5454"/>
    <cellStyle name="Valuta 2 4 5 2 6 2" xfId="24806"/>
    <cellStyle name="Valuta 2 4 5 2 6 3" xfId="15130"/>
    <cellStyle name="Valuta 2 4 5 2 7" xfId="19968"/>
    <cellStyle name="Valuta 2 4 5 2 8" xfId="10292"/>
    <cellStyle name="Valuta 2 4 5 3" xfId="918"/>
    <cellStyle name="Valuta 2 4 5 3 2" xfId="2128"/>
    <cellStyle name="Valuta 2 4 5 3 2 2" xfId="6966"/>
    <cellStyle name="Valuta 2 4 5 3 2 2 2" xfId="26318"/>
    <cellStyle name="Valuta 2 4 5 3 2 2 3" xfId="16642"/>
    <cellStyle name="Valuta 2 4 5 3 2 3" xfId="21480"/>
    <cellStyle name="Valuta 2 4 5 3 2 4" xfId="11804"/>
    <cellStyle name="Valuta 2 4 5 3 3" xfId="3338"/>
    <cellStyle name="Valuta 2 4 5 3 3 2" xfId="8176"/>
    <cellStyle name="Valuta 2 4 5 3 3 2 2" xfId="27528"/>
    <cellStyle name="Valuta 2 4 5 3 3 2 3" xfId="17852"/>
    <cellStyle name="Valuta 2 4 5 3 3 3" xfId="22690"/>
    <cellStyle name="Valuta 2 4 5 3 3 4" xfId="13014"/>
    <cellStyle name="Valuta 2 4 5 3 4" xfId="4547"/>
    <cellStyle name="Valuta 2 4 5 3 4 2" xfId="9385"/>
    <cellStyle name="Valuta 2 4 5 3 4 2 2" xfId="28737"/>
    <cellStyle name="Valuta 2 4 5 3 4 2 3" xfId="19061"/>
    <cellStyle name="Valuta 2 4 5 3 4 3" xfId="23899"/>
    <cellStyle name="Valuta 2 4 5 3 4 4" xfId="14223"/>
    <cellStyle name="Valuta 2 4 5 3 5" xfId="5756"/>
    <cellStyle name="Valuta 2 4 5 3 5 2" xfId="25108"/>
    <cellStyle name="Valuta 2 4 5 3 5 3" xfId="15432"/>
    <cellStyle name="Valuta 2 4 5 3 6" xfId="20270"/>
    <cellStyle name="Valuta 2 4 5 3 7" xfId="10594"/>
    <cellStyle name="Valuta 2 4 5 4" xfId="1524"/>
    <cellStyle name="Valuta 2 4 5 4 2" xfId="6362"/>
    <cellStyle name="Valuta 2 4 5 4 2 2" xfId="25714"/>
    <cellStyle name="Valuta 2 4 5 4 2 3" xfId="16038"/>
    <cellStyle name="Valuta 2 4 5 4 3" xfId="20876"/>
    <cellStyle name="Valuta 2 4 5 4 4" xfId="11200"/>
    <cellStyle name="Valuta 2 4 5 5" xfId="2734"/>
    <cellStyle name="Valuta 2 4 5 5 2" xfId="7572"/>
    <cellStyle name="Valuta 2 4 5 5 2 2" xfId="26924"/>
    <cellStyle name="Valuta 2 4 5 5 2 3" xfId="17248"/>
    <cellStyle name="Valuta 2 4 5 5 3" xfId="22086"/>
    <cellStyle name="Valuta 2 4 5 5 4" xfId="12410"/>
    <cellStyle name="Valuta 2 4 5 6" xfId="3943"/>
    <cellStyle name="Valuta 2 4 5 6 2" xfId="8781"/>
    <cellStyle name="Valuta 2 4 5 6 2 2" xfId="28133"/>
    <cellStyle name="Valuta 2 4 5 6 2 3" xfId="18457"/>
    <cellStyle name="Valuta 2 4 5 6 3" xfId="23295"/>
    <cellStyle name="Valuta 2 4 5 6 4" xfId="13619"/>
    <cellStyle name="Valuta 2 4 5 7" xfId="5152"/>
    <cellStyle name="Valuta 2 4 5 7 2" xfId="24504"/>
    <cellStyle name="Valuta 2 4 5 7 3" xfId="14828"/>
    <cellStyle name="Valuta 2 4 5 8" xfId="19666"/>
    <cellStyle name="Valuta 2 4 5 9" xfId="9990"/>
    <cellStyle name="Valuta 2 4 6" xfId="364"/>
    <cellStyle name="Valuta 2 4 6 2" xfId="968"/>
    <cellStyle name="Valuta 2 4 6 2 2" xfId="2178"/>
    <cellStyle name="Valuta 2 4 6 2 2 2" xfId="7016"/>
    <cellStyle name="Valuta 2 4 6 2 2 2 2" xfId="26368"/>
    <cellStyle name="Valuta 2 4 6 2 2 2 3" xfId="16692"/>
    <cellStyle name="Valuta 2 4 6 2 2 3" xfId="21530"/>
    <cellStyle name="Valuta 2 4 6 2 2 4" xfId="11854"/>
    <cellStyle name="Valuta 2 4 6 2 3" xfId="3388"/>
    <cellStyle name="Valuta 2 4 6 2 3 2" xfId="8226"/>
    <cellStyle name="Valuta 2 4 6 2 3 2 2" xfId="27578"/>
    <cellStyle name="Valuta 2 4 6 2 3 2 3" xfId="17902"/>
    <cellStyle name="Valuta 2 4 6 2 3 3" xfId="22740"/>
    <cellStyle name="Valuta 2 4 6 2 3 4" xfId="13064"/>
    <cellStyle name="Valuta 2 4 6 2 4" xfId="4597"/>
    <cellStyle name="Valuta 2 4 6 2 4 2" xfId="9435"/>
    <cellStyle name="Valuta 2 4 6 2 4 2 2" xfId="28787"/>
    <cellStyle name="Valuta 2 4 6 2 4 2 3" xfId="19111"/>
    <cellStyle name="Valuta 2 4 6 2 4 3" xfId="23949"/>
    <cellStyle name="Valuta 2 4 6 2 4 4" xfId="14273"/>
    <cellStyle name="Valuta 2 4 6 2 5" xfId="5806"/>
    <cellStyle name="Valuta 2 4 6 2 5 2" xfId="25158"/>
    <cellStyle name="Valuta 2 4 6 2 5 3" xfId="15482"/>
    <cellStyle name="Valuta 2 4 6 2 6" xfId="20320"/>
    <cellStyle name="Valuta 2 4 6 2 7" xfId="10644"/>
    <cellStyle name="Valuta 2 4 6 3" xfId="1574"/>
    <cellStyle name="Valuta 2 4 6 3 2" xfId="6412"/>
    <cellStyle name="Valuta 2 4 6 3 2 2" xfId="25764"/>
    <cellStyle name="Valuta 2 4 6 3 2 3" xfId="16088"/>
    <cellStyle name="Valuta 2 4 6 3 3" xfId="20926"/>
    <cellStyle name="Valuta 2 4 6 3 4" xfId="11250"/>
    <cellStyle name="Valuta 2 4 6 4" xfId="2784"/>
    <cellStyle name="Valuta 2 4 6 4 2" xfId="7622"/>
    <cellStyle name="Valuta 2 4 6 4 2 2" xfId="26974"/>
    <cellStyle name="Valuta 2 4 6 4 2 3" xfId="17298"/>
    <cellStyle name="Valuta 2 4 6 4 3" xfId="22136"/>
    <cellStyle name="Valuta 2 4 6 4 4" xfId="12460"/>
    <cellStyle name="Valuta 2 4 6 5" xfId="3993"/>
    <cellStyle name="Valuta 2 4 6 5 2" xfId="8831"/>
    <cellStyle name="Valuta 2 4 6 5 2 2" xfId="28183"/>
    <cellStyle name="Valuta 2 4 6 5 2 3" xfId="18507"/>
    <cellStyle name="Valuta 2 4 6 5 3" xfId="23345"/>
    <cellStyle name="Valuta 2 4 6 5 4" xfId="13669"/>
    <cellStyle name="Valuta 2 4 6 6" xfId="5202"/>
    <cellStyle name="Valuta 2 4 6 6 2" xfId="24554"/>
    <cellStyle name="Valuta 2 4 6 6 3" xfId="14878"/>
    <cellStyle name="Valuta 2 4 6 7" xfId="19716"/>
    <cellStyle name="Valuta 2 4 6 8" xfId="10040"/>
    <cellStyle name="Valuta 2 4 7" xfId="666"/>
    <cellStyle name="Valuta 2 4 7 2" xfId="1876"/>
    <cellStyle name="Valuta 2 4 7 2 2" xfId="6714"/>
    <cellStyle name="Valuta 2 4 7 2 2 2" xfId="26066"/>
    <cellStyle name="Valuta 2 4 7 2 2 3" xfId="16390"/>
    <cellStyle name="Valuta 2 4 7 2 3" xfId="21228"/>
    <cellStyle name="Valuta 2 4 7 2 4" xfId="11552"/>
    <cellStyle name="Valuta 2 4 7 3" xfId="3086"/>
    <cellStyle name="Valuta 2 4 7 3 2" xfId="7924"/>
    <cellStyle name="Valuta 2 4 7 3 2 2" xfId="27276"/>
    <cellStyle name="Valuta 2 4 7 3 2 3" xfId="17600"/>
    <cellStyle name="Valuta 2 4 7 3 3" xfId="22438"/>
    <cellStyle name="Valuta 2 4 7 3 4" xfId="12762"/>
    <cellStyle name="Valuta 2 4 7 4" xfId="4295"/>
    <cellStyle name="Valuta 2 4 7 4 2" xfId="9133"/>
    <cellStyle name="Valuta 2 4 7 4 2 2" xfId="28485"/>
    <cellStyle name="Valuta 2 4 7 4 2 3" xfId="18809"/>
    <cellStyle name="Valuta 2 4 7 4 3" xfId="23647"/>
    <cellStyle name="Valuta 2 4 7 4 4" xfId="13971"/>
    <cellStyle name="Valuta 2 4 7 5" xfId="5504"/>
    <cellStyle name="Valuta 2 4 7 5 2" xfId="24856"/>
    <cellStyle name="Valuta 2 4 7 5 3" xfId="15180"/>
    <cellStyle name="Valuta 2 4 7 6" xfId="20018"/>
    <cellStyle name="Valuta 2 4 7 7" xfId="10342"/>
    <cellStyle name="Valuta 2 4 8" xfId="1272"/>
    <cellStyle name="Valuta 2 4 8 2" xfId="6110"/>
    <cellStyle name="Valuta 2 4 8 2 2" xfId="25462"/>
    <cellStyle name="Valuta 2 4 8 2 3" xfId="15786"/>
    <cellStyle name="Valuta 2 4 8 3" xfId="20624"/>
    <cellStyle name="Valuta 2 4 8 4" xfId="10948"/>
    <cellStyle name="Valuta 2 4 9" xfId="2482"/>
    <cellStyle name="Valuta 2 4 9 2" xfId="7320"/>
    <cellStyle name="Valuta 2 4 9 2 2" xfId="26672"/>
    <cellStyle name="Valuta 2 4 9 2 3" xfId="16996"/>
    <cellStyle name="Valuta 2 4 9 3" xfId="21834"/>
    <cellStyle name="Valuta 2 4 9 4" xfId="12158"/>
    <cellStyle name="Valuta 2 5" xfId="60"/>
    <cellStyle name="Valuta 2 5 10" xfId="9767"/>
    <cellStyle name="Valuta 2 5 2" xfId="173"/>
    <cellStyle name="Valuta 2 5 2 2" xfId="493"/>
    <cellStyle name="Valuta 2 5 2 2 2" xfId="1097"/>
    <cellStyle name="Valuta 2 5 2 2 2 2" xfId="2307"/>
    <cellStyle name="Valuta 2 5 2 2 2 2 2" xfId="7145"/>
    <cellStyle name="Valuta 2 5 2 2 2 2 2 2" xfId="26497"/>
    <cellStyle name="Valuta 2 5 2 2 2 2 2 3" xfId="16821"/>
    <cellStyle name="Valuta 2 5 2 2 2 2 3" xfId="21659"/>
    <cellStyle name="Valuta 2 5 2 2 2 2 4" xfId="11983"/>
    <cellStyle name="Valuta 2 5 2 2 2 3" xfId="3517"/>
    <cellStyle name="Valuta 2 5 2 2 2 3 2" xfId="8355"/>
    <cellStyle name="Valuta 2 5 2 2 2 3 2 2" xfId="27707"/>
    <cellStyle name="Valuta 2 5 2 2 2 3 2 3" xfId="18031"/>
    <cellStyle name="Valuta 2 5 2 2 2 3 3" xfId="22869"/>
    <cellStyle name="Valuta 2 5 2 2 2 3 4" xfId="13193"/>
    <cellStyle name="Valuta 2 5 2 2 2 4" xfId="4726"/>
    <cellStyle name="Valuta 2 5 2 2 2 4 2" xfId="9564"/>
    <cellStyle name="Valuta 2 5 2 2 2 4 2 2" xfId="28916"/>
    <cellStyle name="Valuta 2 5 2 2 2 4 2 3" xfId="19240"/>
    <cellStyle name="Valuta 2 5 2 2 2 4 3" xfId="24078"/>
    <cellStyle name="Valuta 2 5 2 2 2 4 4" xfId="14402"/>
    <cellStyle name="Valuta 2 5 2 2 2 5" xfId="5935"/>
    <cellStyle name="Valuta 2 5 2 2 2 5 2" xfId="25287"/>
    <cellStyle name="Valuta 2 5 2 2 2 5 3" xfId="15611"/>
    <cellStyle name="Valuta 2 5 2 2 2 6" xfId="20449"/>
    <cellStyle name="Valuta 2 5 2 2 2 7" xfId="10773"/>
    <cellStyle name="Valuta 2 5 2 2 3" xfId="1703"/>
    <cellStyle name="Valuta 2 5 2 2 3 2" xfId="6541"/>
    <cellStyle name="Valuta 2 5 2 2 3 2 2" xfId="25893"/>
    <cellStyle name="Valuta 2 5 2 2 3 2 3" xfId="16217"/>
    <cellStyle name="Valuta 2 5 2 2 3 3" xfId="21055"/>
    <cellStyle name="Valuta 2 5 2 2 3 4" xfId="11379"/>
    <cellStyle name="Valuta 2 5 2 2 4" xfId="2913"/>
    <cellStyle name="Valuta 2 5 2 2 4 2" xfId="7751"/>
    <cellStyle name="Valuta 2 5 2 2 4 2 2" xfId="27103"/>
    <cellStyle name="Valuta 2 5 2 2 4 2 3" xfId="17427"/>
    <cellStyle name="Valuta 2 5 2 2 4 3" xfId="22265"/>
    <cellStyle name="Valuta 2 5 2 2 4 4" xfId="12589"/>
    <cellStyle name="Valuta 2 5 2 2 5" xfId="4122"/>
    <cellStyle name="Valuta 2 5 2 2 5 2" xfId="8960"/>
    <cellStyle name="Valuta 2 5 2 2 5 2 2" xfId="28312"/>
    <cellStyle name="Valuta 2 5 2 2 5 2 3" xfId="18636"/>
    <cellStyle name="Valuta 2 5 2 2 5 3" xfId="23474"/>
    <cellStyle name="Valuta 2 5 2 2 5 4" xfId="13798"/>
    <cellStyle name="Valuta 2 5 2 2 6" xfId="5331"/>
    <cellStyle name="Valuta 2 5 2 2 6 2" xfId="24683"/>
    <cellStyle name="Valuta 2 5 2 2 6 3" xfId="15007"/>
    <cellStyle name="Valuta 2 5 2 2 7" xfId="19845"/>
    <cellStyle name="Valuta 2 5 2 2 8" xfId="10169"/>
    <cellStyle name="Valuta 2 5 2 3" xfId="795"/>
    <cellStyle name="Valuta 2 5 2 3 2" xfId="2005"/>
    <cellStyle name="Valuta 2 5 2 3 2 2" xfId="6843"/>
    <cellStyle name="Valuta 2 5 2 3 2 2 2" xfId="26195"/>
    <cellStyle name="Valuta 2 5 2 3 2 2 3" xfId="16519"/>
    <cellStyle name="Valuta 2 5 2 3 2 3" xfId="21357"/>
    <cellStyle name="Valuta 2 5 2 3 2 4" xfId="11681"/>
    <cellStyle name="Valuta 2 5 2 3 3" xfId="3215"/>
    <cellStyle name="Valuta 2 5 2 3 3 2" xfId="8053"/>
    <cellStyle name="Valuta 2 5 2 3 3 2 2" xfId="27405"/>
    <cellStyle name="Valuta 2 5 2 3 3 2 3" xfId="17729"/>
    <cellStyle name="Valuta 2 5 2 3 3 3" xfId="22567"/>
    <cellStyle name="Valuta 2 5 2 3 3 4" xfId="12891"/>
    <cellStyle name="Valuta 2 5 2 3 4" xfId="4424"/>
    <cellStyle name="Valuta 2 5 2 3 4 2" xfId="9262"/>
    <cellStyle name="Valuta 2 5 2 3 4 2 2" xfId="28614"/>
    <cellStyle name="Valuta 2 5 2 3 4 2 3" xfId="18938"/>
    <cellStyle name="Valuta 2 5 2 3 4 3" xfId="23776"/>
    <cellStyle name="Valuta 2 5 2 3 4 4" xfId="14100"/>
    <cellStyle name="Valuta 2 5 2 3 5" xfId="5633"/>
    <cellStyle name="Valuta 2 5 2 3 5 2" xfId="24985"/>
    <cellStyle name="Valuta 2 5 2 3 5 3" xfId="15309"/>
    <cellStyle name="Valuta 2 5 2 3 6" xfId="20147"/>
    <cellStyle name="Valuta 2 5 2 3 7" xfId="10471"/>
    <cellStyle name="Valuta 2 5 2 4" xfId="1401"/>
    <cellStyle name="Valuta 2 5 2 4 2" xfId="6239"/>
    <cellStyle name="Valuta 2 5 2 4 2 2" xfId="25591"/>
    <cellStyle name="Valuta 2 5 2 4 2 3" xfId="15915"/>
    <cellStyle name="Valuta 2 5 2 4 3" xfId="20753"/>
    <cellStyle name="Valuta 2 5 2 4 4" xfId="11077"/>
    <cellStyle name="Valuta 2 5 2 5" xfId="2611"/>
    <cellStyle name="Valuta 2 5 2 5 2" xfId="7449"/>
    <cellStyle name="Valuta 2 5 2 5 2 2" xfId="26801"/>
    <cellStyle name="Valuta 2 5 2 5 2 3" xfId="17125"/>
    <cellStyle name="Valuta 2 5 2 5 3" xfId="21963"/>
    <cellStyle name="Valuta 2 5 2 5 4" xfId="12287"/>
    <cellStyle name="Valuta 2 5 2 6" xfId="3821"/>
    <cellStyle name="Valuta 2 5 2 6 2" xfId="8659"/>
    <cellStyle name="Valuta 2 5 2 6 2 2" xfId="28011"/>
    <cellStyle name="Valuta 2 5 2 6 2 3" xfId="18335"/>
    <cellStyle name="Valuta 2 5 2 6 3" xfId="23173"/>
    <cellStyle name="Valuta 2 5 2 6 4" xfId="13497"/>
    <cellStyle name="Valuta 2 5 2 7" xfId="5029"/>
    <cellStyle name="Valuta 2 5 2 7 2" xfId="24381"/>
    <cellStyle name="Valuta 2 5 2 7 3" xfId="14705"/>
    <cellStyle name="Valuta 2 5 2 8" xfId="19543"/>
    <cellStyle name="Valuta 2 5 2 9" xfId="9867"/>
    <cellStyle name="Valuta 2 5 3" xfId="393"/>
    <cellStyle name="Valuta 2 5 3 2" xfId="997"/>
    <cellStyle name="Valuta 2 5 3 2 2" xfId="2207"/>
    <cellStyle name="Valuta 2 5 3 2 2 2" xfId="7045"/>
    <cellStyle name="Valuta 2 5 3 2 2 2 2" xfId="26397"/>
    <cellStyle name="Valuta 2 5 3 2 2 2 3" xfId="16721"/>
    <cellStyle name="Valuta 2 5 3 2 2 3" xfId="21559"/>
    <cellStyle name="Valuta 2 5 3 2 2 4" xfId="11883"/>
    <cellStyle name="Valuta 2 5 3 2 3" xfId="3417"/>
    <cellStyle name="Valuta 2 5 3 2 3 2" xfId="8255"/>
    <cellStyle name="Valuta 2 5 3 2 3 2 2" xfId="27607"/>
    <cellStyle name="Valuta 2 5 3 2 3 2 3" xfId="17931"/>
    <cellStyle name="Valuta 2 5 3 2 3 3" xfId="22769"/>
    <cellStyle name="Valuta 2 5 3 2 3 4" xfId="13093"/>
    <cellStyle name="Valuta 2 5 3 2 4" xfId="4626"/>
    <cellStyle name="Valuta 2 5 3 2 4 2" xfId="9464"/>
    <cellStyle name="Valuta 2 5 3 2 4 2 2" xfId="28816"/>
    <cellStyle name="Valuta 2 5 3 2 4 2 3" xfId="19140"/>
    <cellStyle name="Valuta 2 5 3 2 4 3" xfId="23978"/>
    <cellStyle name="Valuta 2 5 3 2 4 4" xfId="14302"/>
    <cellStyle name="Valuta 2 5 3 2 5" xfId="5835"/>
    <cellStyle name="Valuta 2 5 3 2 5 2" xfId="25187"/>
    <cellStyle name="Valuta 2 5 3 2 5 3" xfId="15511"/>
    <cellStyle name="Valuta 2 5 3 2 6" xfId="20349"/>
    <cellStyle name="Valuta 2 5 3 2 7" xfId="10673"/>
    <cellStyle name="Valuta 2 5 3 3" xfId="1603"/>
    <cellStyle name="Valuta 2 5 3 3 2" xfId="6441"/>
    <cellStyle name="Valuta 2 5 3 3 2 2" xfId="25793"/>
    <cellStyle name="Valuta 2 5 3 3 2 3" xfId="16117"/>
    <cellStyle name="Valuta 2 5 3 3 3" xfId="20955"/>
    <cellStyle name="Valuta 2 5 3 3 4" xfId="11279"/>
    <cellStyle name="Valuta 2 5 3 4" xfId="2813"/>
    <cellStyle name="Valuta 2 5 3 4 2" xfId="7651"/>
    <cellStyle name="Valuta 2 5 3 4 2 2" xfId="27003"/>
    <cellStyle name="Valuta 2 5 3 4 2 3" xfId="17327"/>
    <cellStyle name="Valuta 2 5 3 4 3" xfId="22165"/>
    <cellStyle name="Valuta 2 5 3 4 4" xfId="12489"/>
    <cellStyle name="Valuta 2 5 3 5" xfId="4022"/>
    <cellStyle name="Valuta 2 5 3 5 2" xfId="8860"/>
    <cellStyle name="Valuta 2 5 3 5 2 2" xfId="28212"/>
    <cellStyle name="Valuta 2 5 3 5 2 3" xfId="18536"/>
    <cellStyle name="Valuta 2 5 3 5 3" xfId="23374"/>
    <cellStyle name="Valuta 2 5 3 5 4" xfId="13698"/>
    <cellStyle name="Valuta 2 5 3 6" xfId="5231"/>
    <cellStyle name="Valuta 2 5 3 6 2" xfId="24583"/>
    <cellStyle name="Valuta 2 5 3 6 3" xfId="14907"/>
    <cellStyle name="Valuta 2 5 3 7" xfId="19745"/>
    <cellStyle name="Valuta 2 5 3 8" xfId="10069"/>
    <cellStyle name="Valuta 2 5 4" xfId="695"/>
    <cellStyle name="Valuta 2 5 4 2" xfId="1905"/>
    <cellStyle name="Valuta 2 5 4 2 2" xfId="6743"/>
    <cellStyle name="Valuta 2 5 4 2 2 2" xfId="26095"/>
    <cellStyle name="Valuta 2 5 4 2 2 3" xfId="16419"/>
    <cellStyle name="Valuta 2 5 4 2 3" xfId="21257"/>
    <cellStyle name="Valuta 2 5 4 2 4" xfId="11581"/>
    <cellStyle name="Valuta 2 5 4 3" xfId="3115"/>
    <cellStyle name="Valuta 2 5 4 3 2" xfId="7953"/>
    <cellStyle name="Valuta 2 5 4 3 2 2" xfId="27305"/>
    <cellStyle name="Valuta 2 5 4 3 2 3" xfId="17629"/>
    <cellStyle name="Valuta 2 5 4 3 3" xfId="22467"/>
    <cellStyle name="Valuta 2 5 4 3 4" xfId="12791"/>
    <cellStyle name="Valuta 2 5 4 4" xfId="4324"/>
    <cellStyle name="Valuta 2 5 4 4 2" xfId="9162"/>
    <cellStyle name="Valuta 2 5 4 4 2 2" xfId="28514"/>
    <cellStyle name="Valuta 2 5 4 4 2 3" xfId="18838"/>
    <cellStyle name="Valuta 2 5 4 4 3" xfId="23676"/>
    <cellStyle name="Valuta 2 5 4 4 4" xfId="14000"/>
    <cellStyle name="Valuta 2 5 4 5" xfId="5533"/>
    <cellStyle name="Valuta 2 5 4 5 2" xfId="24885"/>
    <cellStyle name="Valuta 2 5 4 5 3" xfId="15209"/>
    <cellStyle name="Valuta 2 5 4 6" xfId="20047"/>
    <cellStyle name="Valuta 2 5 4 7" xfId="10371"/>
    <cellStyle name="Valuta 2 5 5" xfId="1301"/>
    <cellStyle name="Valuta 2 5 5 2" xfId="6139"/>
    <cellStyle name="Valuta 2 5 5 2 2" xfId="25491"/>
    <cellStyle name="Valuta 2 5 5 2 3" xfId="15815"/>
    <cellStyle name="Valuta 2 5 5 3" xfId="20653"/>
    <cellStyle name="Valuta 2 5 5 4" xfId="10977"/>
    <cellStyle name="Valuta 2 5 6" xfId="2511"/>
    <cellStyle name="Valuta 2 5 6 2" xfId="7349"/>
    <cellStyle name="Valuta 2 5 6 2 2" xfId="26701"/>
    <cellStyle name="Valuta 2 5 6 2 3" xfId="17025"/>
    <cellStyle name="Valuta 2 5 6 3" xfId="21863"/>
    <cellStyle name="Valuta 2 5 6 4" xfId="12187"/>
    <cellStyle name="Valuta 2 5 7" xfId="3721"/>
    <cellStyle name="Valuta 2 5 7 2" xfId="8559"/>
    <cellStyle name="Valuta 2 5 7 2 2" xfId="27911"/>
    <cellStyle name="Valuta 2 5 7 2 3" xfId="18235"/>
    <cellStyle name="Valuta 2 5 7 3" xfId="23073"/>
    <cellStyle name="Valuta 2 5 7 4" xfId="13397"/>
    <cellStyle name="Valuta 2 5 8" xfId="4929"/>
    <cellStyle name="Valuta 2 5 8 2" xfId="24281"/>
    <cellStyle name="Valuta 2 5 8 3" xfId="14605"/>
    <cellStyle name="Valuta 2 5 9" xfId="19443"/>
    <cellStyle name="Valuta 2 6" xfId="122"/>
    <cellStyle name="Valuta 2 6 2" xfId="443"/>
    <cellStyle name="Valuta 2 6 2 2" xfId="1047"/>
    <cellStyle name="Valuta 2 6 2 2 2" xfId="2257"/>
    <cellStyle name="Valuta 2 6 2 2 2 2" xfId="7095"/>
    <cellStyle name="Valuta 2 6 2 2 2 2 2" xfId="26447"/>
    <cellStyle name="Valuta 2 6 2 2 2 2 3" xfId="16771"/>
    <cellStyle name="Valuta 2 6 2 2 2 3" xfId="21609"/>
    <cellStyle name="Valuta 2 6 2 2 2 4" xfId="11933"/>
    <cellStyle name="Valuta 2 6 2 2 3" xfId="3467"/>
    <cellStyle name="Valuta 2 6 2 2 3 2" xfId="8305"/>
    <cellStyle name="Valuta 2 6 2 2 3 2 2" xfId="27657"/>
    <cellStyle name="Valuta 2 6 2 2 3 2 3" xfId="17981"/>
    <cellStyle name="Valuta 2 6 2 2 3 3" xfId="22819"/>
    <cellStyle name="Valuta 2 6 2 2 3 4" xfId="13143"/>
    <cellStyle name="Valuta 2 6 2 2 4" xfId="4676"/>
    <cellStyle name="Valuta 2 6 2 2 4 2" xfId="9514"/>
    <cellStyle name="Valuta 2 6 2 2 4 2 2" xfId="28866"/>
    <cellStyle name="Valuta 2 6 2 2 4 2 3" xfId="19190"/>
    <cellStyle name="Valuta 2 6 2 2 4 3" xfId="24028"/>
    <cellStyle name="Valuta 2 6 2 2 4 4" xfId="14352"/>
    <cellStyle name="Valuta 2 6 2 2 5" xfId="5885"/>
    <cellStyle name="Valuta 2 6 2 2 5 2" xfId="25237"/>
    <cellStyle name="Valuta 2 6 2 2 5 3" xfId="15561"/>
    <cellStyle name="Valuta 2 6 2 2 6" xfId="20399"/>
    <cellStyle name="Valuta 2 6 2 2 7" xfId="10723"/>
    <cellStyle name="Valuta 2 6 2 3" xfId="1653"/>
    <cellStyle name="Valuta 2 6 2 3 2" xfId="6491"/>
    <cellStyle name="Valuta 2 6 2 3 2 2" xfId="25843"/>
    <cellStyle name="Valuta 2 6 2 3 2 3" xfId="16167"/>
    <cellStyle name="Valuta 2 6 2 3 3" xfId="21005"/>
    <cellStyle name="Valuta 2 6 2 3 4" xfId="11329"/>
    <cellStyle name="Valuta 2 6 2 4" xfId="2863"/>
    <cellStyle name="Valuta 2 6 2 4 2" xfId="7701"/>
    <cellStyle name="Valuta 2 6 2 4 2 2" xfId="27053"/>
    <cellStyle name="Valuta 2 6 2 4 2 3" xfId="17377"/>
    <cellStyle name="Valuta 2 6 2 4 3" xfId="22215"/>
    <cellStyle name="Valuta 2 6 2 4 4" xfId="12539"/>
    <cellStyle name="Valuta 2 6 2 5" xfId="4072"/>
    <cellStyle name="Valuta 2 6 2 5 2" xfId="8910"/>
    <cellStyle name="Valuta 2 6 2 5 2 2" xfId="28262"/>
    <cellStyle name="Valuta 2 6 2 5 2 3" xfId="18586"/>
    <cellStyle name="Valuta 2 6 2 5 3" xfId="23424"/>
    <cellStyle name="Valuta 2 6 2 5 4" xfId="13748"/>
    <cellStyle name="Valuta 2 6 2 6" xfId="5281"/>
    <cellStyle name="Valuta 2 6 2 6 2" xfId="24633"/>
    <cellStyle name="Valuta 2 6 2 6 3" xfId="14957"/>
    <cellStyle name="Valuta 2 6 2 7" xfId="19795"/>
    <cellStyle name="Valuta 2 6 2 8" xfId="10119"/>
    <cellStyle name="Valuta 2 6 3" xfId="745"/>
    <cellStyle name="Valuta 2 6 3 2" xfId="1955"/>
    <cellStyle name="Valuta 2 6 3 2 2" xfId="6793"/>
    <cellStyle name="Valuta 2 6 3 2 2 2" xfId="26145"/>
    <cellStyle name="Valuta 2 6 3 2 2 3" xfId="16469"/>
    <cellStyle name="Valuta 2 6 3 2 3" xfId="21307"/>
    <cellStyle name="Valuta 2 6 3 2 4" xfId="11631"/>
    <cellStyle name="Valuta 2 6 3 3" xfId="3165"/>
    <cellStyle name="Valuta 2 6 3 3 2" xfId="8003"/>
    <cellStyle name="Valuta 2 6 3 3 2 2" xfId="27355"/>
    <cellStyle name="Valuta 2 6 3 3 2 3" xfId="17679"/>
    <cellStyle name="Valuta 2 6 3 3 3" xfId="22517"/>
    <cellStyle name="Valuta 2 6 3 3 4" xfId="12841"/>
    <cellStyle name="Valuta 2 6 3 4" xfId="4374"/>
    <cellStyle name="Valuta 2 6 3 4 2" xfId="9212"/>
    <cellStyle name="Valuta 2 6 3 4 2 2" xfId="28564"/>
    <cellStyle name="Valuta 2 6 3 4 2 3" xfId="18888"/>
    <cellStyle name="Valuta 2 6 3 4 3" xfId="23726"/>
    <cellStyle name="Valuta 2 6 3 4 4" xfId="14050"/>
    <cellStyle name="Valuta 2 6 3 5" xfId="5583"/>
    <cellStyle name="Valuta 2 6 3 5 2" xfId="24935"/>
    <cellStyle name="Valuta 2 6 3 5 3" xfId="15259"/>
    <cellStyle name="Valuta 2 6 3 6" xfId="20097"/>
    <cellStyle name="Valuta 2 6 3 7" xfId="10421"/>
    <cellStyle name="Valuta 2 6 4" xfId="1351"/>
    <cellStyle name="Valuta 2 6 4 2" xfId="6189"/>
    <cellStyle name="Valuta 2 6 4 2 2" xfId="25541"/>
    <cellStyle name="Valuta 2 6 4 2 3" xfId="15865"/>
    <cellStyle name="Valuta 2 6 4 3" xfId="20703"/>
    <cellStyle name="Valuta 2 6 4 4" xfId="11027"/>
    <cellStyle name="Valuta 2 6 5" xfId="2561"/>
    <cellStyle name="Valuta 2 6 5 2" xfId="7399"/>
    <cellStyle name="Valuta 2 6 5 2 2" xfId="26751"/>
    <cellStyle name="Valuta 2 6 5 2 3" xfId="17075"/>
    <cellStyle name="Valuta 2 6 5 3" xfId="21913"/>
    <cellStyle name="Valuta 2 6 5 4" xfId="12237"/>
    <cellStyle name="Valuta 2 6 6" xfId="3771"/>
    <cellStyle name="Valuta 2 6 6 2" xfId="8609"/>
    <cellStyle name="Valuta 2 6 6 2 2" xfId="27961"/>
    <cellStyle name="Valuta 2 6 6 2 3" xfId="18285"/>
    <cellStyle name="Valuta 2 6 6 3" xfId="23123"/>
    <cellStyle name="Valuta 2 6 6 4" xfId="13447"/>
    <cellStyle name="Valuta 2 6 7" xfId="4979"/>
    <cellStyle name="Valuta 2 6 7 2" xfId="24331"/>
    <cellStyle name="Valuta 2 6 7 3" xfId="14655"/>
    <cellStyle name="Valuta 2 6 8" xfId="19493"/>
    <cellStyle name="Valuta 2 6 9" xfId="9817"/>
    <cellStyle name="Valuta 2 7" xfId="239"/>
    <cellStyle name="Valuta 2 7 2" xfId="543"/>
    <cellStyle name="Valuta 2 7 2 2" xfId="1147"/>
    <cellStyle name="Valuta 2 7 2 2 2" xfId="2357"/>
    <cellStyle name="Valuta 2 7 2 2 2 2" xfId="7195"/>
    <cellStyle name="Valuta 2 7 2 2 2 2 2" xfId="26547"/>
    <cellStyle name="Valuta 2 7 2 2 2 2 3" xfId="16871"/>
    <cellStyle name="Valuta 2 7 2 2 2 3" xfId="21709"/>
    <cellStyle name="Valuta 2 7 2 2 2 4" xfId="12033"/>
    <cellStyle name="Valuta 2 7 2 2 3" xfId="3567"/>
    <cellStyle name="Valuta 2 7 2 2 3 2" xfId="8405"/>
    <cellStyle name="Valuta 2 7 2 2 3 2 2" xfId="27757"/>
    <cellStyle name="Valuta 2 7 2 2 3 2 3" xfId="18081"/>
    <cellStyle name="Valuta 2 7 2 2 3 3" xfId="22919"/>
    <cellStyle name="Valuta 2 7 2 2 3 4" xfId="13243"/>
    <cellStyle name="Valuta 2 7 2 2 4" xfId="4776"/>
    <cellStyle name="Valuta 2 7 2 2 4 2" xfId="9614"/>
    <cellStyle name="Valuta 2 7 2 2 4 2 2" xfId="28966"/>
    <cellStyle name="Valuta 2 7 2 2 4 2 3" xfId="19290"/>
    <cellStyle name="Valuta 2 7 2 2 4 3" xfId="24128"/>
    <cellStyle name="Valuta 2 7 2 2 4 4" xfId="14452"/>
    <cellStyle name="Valuta 2 7 2 2 5" xfId="5985"/>
    <cellStyle name="Valuta 2 7 2 2 5 2" xfId="25337"/>
    <cellStyle name="Valuta 2 7 2 2 5 3" xfId="15661"/>
    <cellStyle name="Valuta 2 7 2 2 6" xfId="20499"/>
    <cellStyle name="Valuta 2 7 2 2 7" xfId="10823"/>
    <cellStyle name="Valuta 2 7 2 3" xfId="1753"/>
    <cellStyle name="Valuta 2 7 2 3 2" xfId="6591"/>
    <cellStyle name="Valuta 2 7 2 3 2 2" xfId="25943"/>
    <cellStyle name="Valuta 2 7 2 3 2 3" xfId="16267"/>
    <cellStyle name="Valuta 2 7 2 3 3" xfId="21105"/>
    <cellStyle name="Valuta 2 7 2 3 4" xfId="11429"/>
    <cellStyle name="Valuta 2 7 2 4" xfId="2963"/>
    <cellStyle name="Valuta 2 7 2 4 2" xfId="7801"/>
    <cellStyle name="Valuta 2 7 2 4 2 2" xfId="27153"/>
    <cellStyle name="Valuta 2 7 2 4 2 3" xfId="17477"/>
    <cellStyle name="Valuta 2 7 2 4 3" xfId="22315"/>
    <cellStyle name="Valuta 2 7 2 4 4" xfId="12639"/>
    <cellStyle name="Valuta 2 7 2 5" xfId="4172"/>
    <cellStyle name="Valuta 2 7 2 5 2" xfId="9010"/>
    <cellStyle name="Valuta 2 7 2 5 2 2" xfId="28362"/>
    <cellStyle name="Valuta 2 7 2 5 2 3" xfId="18686"/>
    <cellStyle name="Valuta 2 7 2 5 3" xfId="23524"/>
    <cellStyle name="Valuta 2 7 2 5 4" xfId="13848"/>
    <cellStyle name="Valuta 2 7 2 6" xfId="5381"/>
    <cellStyle name="Valuta 2 7 2 6 2" xfId="24733"/>
    <cellStyle name="Valuta 2 7 2 6 3" xfId="15057"/>
    <cellStyle name="Valuta 2 7 2 7" xfId="19895"/>
    <cellStyle name="Valuta 2 7 2 8" xfId="10219"/>
    <cellStyle name="Valuta 2 7 3" xfId="845"/>
    <cellStyle name="Valuta 2 7 3 2" xfId="2055"/>
    <cellStyle name="Valuta 2 7 3 2 2" xfId="6893"/>
    <cellStyle name="Valuta 2 7 3 2 2 2" xfId="26245"/>
    <cellStyle name="Valuta 2 7 3 2 2 3" xfId="16569"/>
    <cellStyle name="Valuta 2 7 3 2 3" xfId="21407"/>
    <cellStyle name="Valuta 2 7 3 2 4" xfId="11731"/>
    <cellStyle name="Valuta 2 7 3 3" xfId="3265"/>
    <cellStyle name="Valuta 2 7 3 3 2" xfId="8103"/>
    <cellStyle name="Valuta 2 7 3 3 2 2" xfId="27455"/>
    <cellStyle name="Valuta 2 7 3 3 2 3" xfId="17779"/>
    <cellStyle name="Valuta 2 7 3 3 3" xfId="22617"/>
    <cellStyle name="Valuta 2 7 3 3 4" xfId="12941"/>
    <cellStyle name="Valuta 2 7 3 4" xfId="4474"/>
    <cellStyle name="Valuta 2 7 3 4 2" xfId="9312"/>
    <cellStyle name="Valuta 2 7 3 4 2 2" xfId="28664"/>
    <cellStyle name="Valuta 2 7 3 4 2 3" xfId="18988"/>
    <cellStyle name="Valuta 2 7 3 4 3" xfId="23826"/>
    <cellStyle name="Valuta 2 7 3 4 4" xfId="14150"/>
    <cellStyle name="Valuta 2 7 3 5" xfId="5683"/>
    <cellStyle name="Valuta 2 7 3 5 2" xfId="25035"/>
    <cellStyle name="Valuta 2 7 3 5 3" xfId="15359"/>
    <cellStyle name="Valuta 2 7 3 6" xfId="20197"/>
    <cellStyle name="Valuta 2 7 3 7" xfId="10521"/>
    <cellStyle name="Valuta 2 7 4" xfId="1451"/>
    <cellStyle name="Valuta 2 7 4 2" xfId="6289"/>
    <cellStyle name="Valuta 2 7 4 2 2" xfId="25641"/>
    <cellStyle name="Valuta 2 7 4 2 3" xfId="15965"/>
    <cellStyle name="Valuta 2 7 4 3" xfId="20803"/>
    <cellStyle name="Valuta 2 7 4 4" xfId="11127"/>
    <cellStyle name="Valuta 2 7 5" xfId="2661"/>
    <cellStyle name="Valuta 2 7 5 2" xfId="7499"/>
    <cellStyle name="Valuta 2 7 5 2 2" xfId="26851"/>
    <cellStyle name="Valuta 2 7 5 2 3" xfId="17175"/>
    <cellStyle name="Valuta 2 7 5 3" xfId="22013"/>
    <cellStyle name="Valuta 2 7 5 4" xfId="12337"/>
    <cellStyle name="Valuta 2 7 6" xfId="3871"/>
    <cellStyle name="Valuta 2 7 6 2" xfId="8709"/>
    <cellStyle name="Valuta 2 7 6 2 2" xfId="28061"/>
    <cellStyle name="Valuta 2 7 6 2 3" xfId="18385"/>
    <cellStyle name="Valuta 2 7 6 3" xfId="23223"/>
    <cellStyle name="Valuta 2 7 6 4" xfId="13547"/>
    <cellStyle name="Valuta 2 7 7" xfId="5079"/>
    <cellStyle name="Valuta 2 7 7 2" xfId="24431"/>
    <cellStyle name="Valuta 2 7 7 3" xfId="14755"/>
    <cellStyle name="Valuta 2 7 8" xfId="19593"/>
    <cellStyle name="Valuta 2 7 9" xfId="9917"/>
    <cellStyle name="Valuta 2 8" xfId="292"/>
    <cellStyle name="Valuta 2 8 2" xfId="595"/>
    <cellStyle name="Valuta 2 8 2 2" xfId="1199"/>
    <cellStyle name="Valuta 2 8 2 2 2" xfId="2409"/>
    <cellStyle name="Valuta 2 8 2 2 2 2" xfId="7247"/>
    <cellStyle name="Valuta 2 8 2 2 2 2 2" xfId="26599"/>
    <cellStyle name="Valuta 2 8 2 2 2 2 3" xfId="16923"/>
    <cellStyle name="Valuta 2 8 2 2 2 3" xfId="21761"/>
    <cellStyle name="Valuta 2 8 2 2 2 4" xfId="12085"/>
    <cellStyle name="Valuta 2 8 2 2 3" xfId="3619"/>
    <cellStyle name="Valuta 2 8 2 2 3 2" xfId="8457"/>
    <cellStyle name="Valuta 2 8 2 2 3 2 2" xfId="27809"/>
    <cellStyle name="Valuta 2 8 2 2 3 2 3" xfId="18133"/>
    <cellStyle name="Valuta 2 8 2 2 3 3" xfId="22971"/>
    <cellStyle name="Valuta 2 8 2 2 3 4" xfId="13295"/>
    <cellStyle name="Valuta 2 8 2 2 4" xfId="4828"/>
    <cellStyle name="Valuta 2 8 2 2 4 2" xfId="9666"/>
    <cellStyle name="Valuta 2 8 2 2 4 2 2" xfId="29018"/>
    <cellStyle name="Valuta 2 8 2 2 4 2 3" xfId="19342"/>
    <cellStyle name="Valuta 2 8 2 2 4 3" xfId="24180"/>
    <cellStyle name="Valuta 2 8 2 2 4 4" xfId="14504"/>
    <cellStyle name="Valuta 2 8 2 2 5" xfId="6037"/>
    <cellStyle name="Valuta 2 8 2 2 5 2" xfId="25389"/>
    <cellStyle name="Valuta 2 8 2 2 5 3" xfId="15713"/>
    <cellStyle name="Valuta 2 8 2 2 6" xfId="20551"/>
    <cellStyle name="Valuta 2 8 2 2 7" xfId="10875"/>
    <cellStyle name="Valuta 2 8 2 3" xfId="1805"/>
    <cellStyle name="Valuta 2 8 2 3 2" xfId="6643"/>
    <cellStyle name="Valuta 2 8 2 3 2 2" xfId="25995"/>
    <cellStyle name="Valuta 2 8 2 3 2 3" xfId="16319"/>
    <cellStyle name="Valuta 2 8 2 3 3" xfId="21157"/>
    <cellStyle name="Valuta 2 8 2 3 4" xfId="11481"/>
    <cellStyle name="Valuta 2 8 2 4" xfId="3015"/>
    <cellStyle name="Valuta 2 8 2 4 2" xfId="7853"/>
    <cellStyle name="Valuta 2 8 2 4 2 2" xfId="27205"/>
    <cellStyle name="Valuta 2 8 2 4 2 3" xfId="17529"/>
    <cellStyle name="Valuta 2 8 2 4 3" xfId="22367"/>
    <cellStyle name="Valuta 2 8 2 4 4" xfId="12691"/>
    <cellStyle name="Valuta 2 8 2 5" xfId="4224"/>
    <cellStyle name="Valuta 2 8 2 5 2" xfId="9062"/>
    <cellStyle name="Valuta 2 8 2 5 2 2" xfId="28414"/>
    <cellStyle name="Valuta 2 8 2 5 2 3" xfId="18738"/>
    <cellStyle name="Valuta 2 8 2 5 3" xfId="23576"/>
    <cellStyle name="Valuta 2 8 2 5 4" xfId="13900"/>
    <cellStyle name="Valuta 2 8 2 6" xfId="5433"/>
    <cellStyle name="Valuta 2 8 2 6 2" xfId="24785"/>
    <cellStyle name="Valuta 2 8 2 6 3" xfId="15109"/>
    <cellStyle name="Valuta 2 8 2 7" xfId="19947"/>
    <cellStyle name="Valuta 2 8 2 8" xfId="10271"/>
    <cellStyle name="Valuta 2 8 3" xfId="897"/>
    <cellStyle name="Valuta 2 8 3 2" xfId="2107"/>
    <cellStyle name="Valuta 2 8 3 2 2" xfId="6945"/>
    <cellStyle name="Valuta 2 8 3 2 2 2" xfId="26297"/>
    <cellStyle name="Valuta 2 8 3 2 2 3" xfId="16621"/>
    <cellStyle name="Valuta 2 8 3 2 3" xfId="21459"/>
    <cellStyle name="Valuta 2 8 3 2 4" xfId="11783"/>
    <cellStyle name="Valuta 2 8 3 3" xfId="3317"/>
    <cellStyle name="Valuta 2 8 3 3 2" xfId="8155"/>
    <cellStyle name="Valuta 2 8 3 3 2 2" xfId="27507"/>
    <cellStyle name="Valuta 2 8 3 3 2 3" xfId="17831"/>
    <cellStyle name="Valuta 2 8 3 3 3" xfId="22669"/>
    <cellStyle name="Valuta 2 8 3 3 4" xfId="12993"/>
    <cellStyle name="Valuta 2 8 3 4" xfId="4526"/>
    <cellStyle name="Valuta 2 8 3 4 2" xfId="9364"/>
    <cellStyle name="Valuta 2 8 3 4 2 2" xfId="28716"/>
    <cellStyle name="Valuta 2 8 3 4 2 3" xfId="19040"/>
    <cellStyle name="Valuta 2 8 3 4 3" xfId="23878"/>
    <cellStyle name="Valuta 2 8 3 4 4" xfId="14202"/>
    <cellStyle name="Valuta 2 8 3 5" xfId="5735"/>
    <cellStyle name="Valuta 2 8 3 5 2" xfId="25087"/>
    <cellStyle name="Valuta 2 8 3 5 3" xfId="15411"/>
    <cellStyle name="Valuta 2 8 3 6" xfId="20249"/>
    <cellStyle name="Valuta 2 8 3 7" xfId="10573"/>
    <cellStyle name="Valuta 2 8 4" xfId="1503"/>
    <cellStyle name="Valuta 2 8 4 2" xfId="6341"/>
    <cellStyle name="Valuta 2 8 4 2 2" xfId="25693"/>
    <cellStyle name="Valuta 2 8 4 2 3" xfId="16017"/>
    <cellStyle name="Valuta 2 8 4 3" xfId="20855"/>
    <cellStyle name="Valuta 2 8 4 4" xfId="11179"/>
    <cellStyle name="Valuta 2 8 5" xfId="2713"/>
    <cellStyle name="Valuta 2 8 5 2" xfId="7551"/>
    <cellStyle name="Valuta 2 8 5 2 2" xfId="26903"/>
    <cellStyle name="Valuta 2 8 5 2 3" xfId="17227"/>
    <cellStyle name="Valuta 2 8 5 3" xfId="22065"/>
    <cellStyle name="Valuta 2 8 5 4" xfId="12389"/>
    <cellStyle name="Valuta 2 8 6" xfId="3922"/>
    <cellStyle name="Valuta 2 8 6 2" xfId="8760"/>
    <cellStyle name="Valuta 2 8 6 2 2" xfId="28112"/>
    <cellStyle name="Valuta 2 8 6 2 3" xfId="18436"/>
    <cellStyle name="Valuta 2 8 6 3" xfId="23274"/>
    <cellStyle name="Valuta 2 8 6 4" xfId="13598"/>
    <cellStyle name="Valuta 2 8 7" xfId="5131"/>
    <cellStyle name="Valuta 2 8 7 2" xfId="24483"/>
    <cellStyle name="Valuta 2 8 7 3" xfId="14807"/>
    <cellStyle name="Valuta 2 8 8" xfId="19645"/>
    <cellStyle name="Valuta 2 8 9" xfId="9969"/>
    <cellStyle name="Valuta 2 9" xfId="343"/>
    <cellStyle name="Valuta 2 9 2" xfId="947"/>
    <cellStyle name="Valuta 2 9 2 2" xfId="2157"/>
    <cellStyle name="Valuta 2 9 2 2 2" xfId="6995"/>
    <cellStyle name="Valuta 2 9 2 2 2 2" xfId="26347"/>
    <cellStyle name="Valuta 2 9 2 2 2 3" xfId="16671"/>
    <cellStyle name="Valuta 2 9 2 2 3" xfId="21509"/>
    <cellStyle name="Valuta 2 9 2 2 4" xfId="11833"/>
    <cellStyle name="Valuta 2 9 2 3" xfId="3367"/>
    <cellStyle name="Valuta 2 9 2 3 2" xfId="8205"/>
    <cellStyle name="Valuta 2 9 2 3 2 2" xfId="27557"/>
    <cellStyle name="Valuta 2 9 2 3 2 3" xfId="17881"/>
    <cellStyle name="Valuta 2 9 2 3 3" xfId="22719"/>
    <cellStyle name="Valuta 2 9 2 3 4" xfId="13043"/>
    <cellStyle name="Valuta 2 9 2 4" xfId="4576"/>
    <cellStyle name="Valuta 2 9 2 4 2" xfId="9414"/>
    <cellStyle name="Valuta 2 9 2 4 2 2" xfId="28766"/>
    <cellStyle name="Valuta 2 9 2 4 2 3" xfId="19090"/>
    <cellStyle name="Valuta 2 9 2 4 3" xfId="23928"/>
    <cellStyle name="Valuta 2 9 2 4 4" xfId="14252"/>
    <cellStyle name="Valuta 2 9 2 5" xfId="5785"/>
    <cellStyle name="Valuta 2 9 2 5 2" xfId="25137"/>
    <cellStyle name="Valuta 2 9 2 5 3" xfId="15461"/>
    <cellStyle name="Valuta 2 9 2 6" xfId="20299"/>
    <cellStyle name="Valuta 2 9 2 7" xfId="10623"/>
    <cellStyle name="Valuta 2 9 3" xfId="1553"/>
    <cellStyle name="Valuta 2 9 3 2" xfId="6391"/>
    <cellStyle name="Valuta 2 9 3 2 2" xfId="25743"/>
    <cellStyle name="Valuta 2 9 3 2 3" xfId="16067"/>
    <cellStyle name="Valuta 2 9 3 3" xfId="20905"/>
    <cellStyle name="Valuta 2 9 3 4" xfId="11229"/>
    <cellStyle name="Valuta 2 9 4" xfId="2763"/>
    <cellStyle name="Valuta 2 9 4 2" xfId="7601"/>
    <cellStyle name="Valuta 2 9 4 2 2" xfId="26953"/>
    <cellStyle name="Valuta 2 9 4 2 3" xfId="17277"/>
    <cellStyle name="Valuta 2 9 4 3" xfId="22115"/>
    <cellStyle name="Valuta 2 9 4 4" xfId="12439"/>
    <cellStyle name="Valuta 2 9 5" xfId="3972"/>
    <cellStyle name="Valuta 2 9 5 2" xfId="8810"/>
    <cellStyle name="Valuta 2 9 5 2 2" xfId="28162"/>
    <cellStyle name="Valuta 2 9 5 2 3" xfId="18486"/>
    <cellStyle name="Valuta 2 9 5 3" xfId="23324"/>
    <cellStyle name="Valuta 2 9 5 4" xfId="13648"/>
    <cellStyle name="Valuta 2 9 6" xfId="5181"/>
    <cellStyle name="Valuta 2 9 6 2" xfId="24533"/>
    <cellStyle name="Valuta 2 9 6 3" xfId="14857"/>
    <cellStyle name="Valuta 2 9 7" xfId="19695"/>
    <cellStyle name="Valuta 2 9 8" xfId="10019"/>
    <cellStyle name="Valuta 3" xfId="13"/>
    <cellStyle name="Valuta 3 10" xfId="2469"/>
    <cellStyle name="Valuta 3 10 2" xfId="7307"/>
    <cellStyle name="Valuta 3 10 2 2" xfId="26659"/>
    <cellStyle name="Valuta 3 10 2 3" xfId="16983"/>
    <cellStyle name="Valuta 3 10 3" xfId="21821"/>
    <cellStyle name="Valuta 3 10 4" xfId="12145"/>
    <cellStyle name="Valuta 3 11" xfId="3681"/>
    <cellStyle name="Valuta 3 11 2" xfId="8519"/>
    <cellStyle name="Valuta 3 11 2 2" xfId="27871"/>
    <cellStyle name="Valuta 3 11 2 3" xfId="18195"/>
    <cellStyle name="Valuta 3 11 3" xfId="23033"/>
    <cellStyle name="Valuta 3 11 4" xfId="13357"/>
    <cellStyle name="Valuta 3 12" xfId="4887"/>
    <cellStyle name="Valuta 3 12 2" xfId="24239"/>
    <cellStyle name="Valuta 3 12 3" xfId="14563"/>
    <cellStyle name="Valuta 3 13" xfId="19401"/>
    <cellStyle name="Valuta 3 14" xfId="9725"/>
    <cellStyle name="Valuta 3 2" xfId="37"/>
    <cellStyle name="Valuta 3 2 10" xfId="3702"/>
    <cellStyle name="Valuta 3 2 10 2" xfId="8540"/>
    <cellStyle name="Valuta 3 2 10 2 2" xfId="27892"/>
    <cellStyle name="Valuta 3 2 10 2 3" xfId="18216"/>
    <cellStyle name="Valuta 3 2 10 3" xfId="23054"/>
    <cellStyle name="Valuta 3 2 10 4" xfId="13378"/>
    <cellStyle name="Valuta 3 2 11" xfId="4908"/>
    <cellStyle name="Valuta 3 2 11 2" xfId="24260"/>
    <cellStyle name="Valuta 3 2 11 3" xfId="14584"/>
    <cellStyle name="Valuta 3 2 12" xfId="19422"/>
    <cellStyle name="Valuta 3 2 13" xfId="9746"/>
    <cellStyle name="Valuta 3 2 2" xfId="91"/>
    <cellStyle name="Valuta 3 2 2 10" xfId="9796"/>
    <cellStyle name="Valuta 3 2 2 2" xfId="202"/>
    <cellStyle name="Valuta 3 2 2 2 2" xfId="522"/>
    <cellStyle name="Valuta 3 2 2 2 2 2" xfId="1126"/>
    <cellStyle name="Valuta 3 2 2 2 2 2 2" xfId="2336"/>
    <cellStyle name="Valuta 3 2 2 2 2 2 2 2" xfId="7174"/>
    <cellStyle name="Valuta 3 2 2 2 2 2 2 2 2" xfId="26526"/>
    <cellStyle name="Valuta 3 2 2 2 2 2 2 2 3" xfId="16850"/>
    <cellStyle name="Valuta 3 2 2 2 2 2 2 3" xfId="21688"/>
    <cellStyle name="Valuta 3 2 2 2 2 2 2 4" xfId="12012"/>
    <cellStyle name="Valuta 3 2 2 2 2 2 3" xfId="3546"/>
    <cellStyle name="Valuta 3 2 2 2 2 2 3 2" xfId="8384"/>
    <cellStyle name="Valuta 3 2 2 2 2 2 3 2 2" xfId="27736"/>
    <cellStyle name="Valuta 3 2 2 2 2 2 3 2 3" xfId="18060"/>
    <cellStyle name="Valuta 3 2 2 2 2 2 3 3" xfId="22898"/>
    <cellStyle name="Valuta 3 2 2 2 2 2 3 4" xfId="13222"/>
    <cellStyle name="Valuta 3 2 2 2 2 2 4" xfId="4755"/>
    <cellStyle name="Valuta 3 2 2 2 2 2 4 2" xfId="9593"/>
    <cellStyle name="Valuta 3 2 2 2 2 2 4 2 2" xfId="28945"/>
    <cellStyle name="Valuta 3 2 2 2 2 2 4 2 3" xfId="19269"/>
    <cellStyle name="Valuta 3 2 2 2 2 2 4 3" xfId="24107"/>
    <cellStyle name="Valuta 3 2 2 2 2 2 4 4" xfId="14431"/>
    <cellStyle name="Valuta 3 2 2 2 2 2 5" xfId="5964"/>
    <cellStyle name="Valuta 3 2 2 2 2 2 5 2" xfId="25316"/>
    <cellStyle name="Valuta 3 2 2 2 2 2 5 3" xfId="15640"/>
    <cellStyle name="Valuta 3 2 2 2 2 2 6" xfId="20478"/>
    <cellStyle name="Valuta 3 2 2 2 2 2 7" xfId="10802"/>
    <cellStyle name="Valuta 3 2 2 2 2 3" xfId="1732"/>
    <cellStyle name="Valuta 3 2 2 2 2 3 2" xfId="6570"/>
    <cellStyle name="Valuta 3 2 2 2 2 3 2 2" xfId="25922"/>
    <cellStyle name="Valuta 3 2 2 2 2 3 2 3" xfId="16246"/>
    <cellStyle name="Valuta 3 2 2 2 2 3 3" xfId="21084"/>
    <cellStyle name="Valuta 3 2 2 2 2 3 4" xfId="11408"/>
    <cellStyle name="Valuta 3 2 2 2 2 4" xfId="2942"/>
    <cellStyle name="Valuta 3 2 2 2 2 4 2" xfId="7780"/>
    <cellStyle name="Valuta 3 2 2 2 2 4 2 2" xfId="27132"/>
    <cellStyle name="Valuta 3 2 2 2 2 4 2 3" xfId="17456"/>
    <cellStyle name="Valuta 3 2 2 2 2 4 3" xfId="22294"/>
    <cellStyle name="Valuta 3 2 2 2 2 4 4" xfId="12618"/>
    <cellStyle name="Valuta 3 2 2 2 2 5" xfId="4151"/>
    <cellStyle name="Valuta 3 2 2 2 2 5 2" xfId="8989"/>
    <cellStyle name="Valuta 3 2 2 2 2 5 2 2" xfId="28341"/>
    <cellStyle name="Valuta 3 2 2 2 2 5 2 3" xfId="18665"/>
    <cellStyle name="Valuta 3 2 2 2 2 5 3" xfId="23503"/>
    <cellStyle name="Valuta 3 2 2 2 2 5 4" xfId="13827"/>
    <cellStyle name="Valuta 3 2 2 2 2 6" xfId="5360"/>
    <cellStyle name="Valuta 3 2 2 2 2 6 2" xfId="24712"/>
    <cellStyle name="Valuta 3 2 2 2 2 6 3" xfId="15036"/>
    <cellStyle name="Valuta 3 2 2 2 2 7" xfId="19874"/>
    <cellStyle name="Valuta 3 2 2 2 2 8" xfId="10198"/>
    <cellStyle name="Valuta 3 2 2 2 3" xfId="824"/>
    <cellStyle name="Valuta 3 2 2 2 3 2" xfId="2034"/>
    <cellStyle name="Valuta 3 2 2 2 3 2 2" xfId="6872"/>
    <cellStyle name="Valuta 3 2 2 2 3 2 2 2" xfId="26224"/>
    <cellStyle name="Valuta 3 2 2 2 3 2 2 3" xfId="16548"/>
    <cellStyle name="Valuta 3 2 2 2 3 2 3" xfId="21386"/>
    <cellStyle name="Valuta 3 2 2 2 3 2 4" xfId="11710"/>
    <cellStyle name="Valuta 3 2 2 2 3 3" xfId="3244"/>
    <cellStyle name="Valuta 3 2 2 2 3 3 2" xfId="8082"/>
    <cellStyle name="Valuta 3 2 2 2 3 3 2 2" xfId="27434"/>
    <cellStyle name="Valuta 3 2 2 2 3 3 2 3" xfId="17758"/>
    <cellStyle name="Valuta 3 2 2 2 3 3 3" xfId="22596"/>
    <cellStyle name="Valuta 3 2 2 2 3 3 4" xfId="12920"/>
    <cellStyle name="Valuta 3 2 2 2 3 4" xfId="4453"/>
    <cellStyle name="Valuta 3 2 2 2 3 4 2" xfId="9291"/>
    <cellStyle name="Valuta 3 2 2 2 3 4 2 2" xfId="28643"/>
    <cellStyle name="Valuta 3 2 2 2 3 4 2 3" xfId="18967"/>
    <cellStyle name="Valuta 3 2 2 2 3 4 3" xfId="23805"/>
    <cellStyle name="Valuta 3 2 2 2 3 4 4" xfId="14129"/>
    <cellStyle name="Valuta 3 2 2 2 3 5" xfId="5662"/>
    <cellStyle name="Valuta 3 2 2 2 3 5 2" xfId="25014"/>
    <cellStyle name="Valuta 3 2 2 2 3 5 3" xfId="15338"/>
    <cellStyle name="Valuta 3 2 2 2 3 6" xfId="20176"/>
    <cellStyle name="Valuta 3 2 2 2 3 7" xfId="10500"/>
    <cellStyle name="Valuta 3 2 2 2 4" xfId="1430"/>
    <cellStyle name="Valuta 3 2 2 2 4 2" xfId="6268"/>
    <cellStyle name="Valuta 3 2 2 2 4 2 2" xfId="25620"/>
    <cellStyle name="Valuta 3 2 2 2 4 2 3" xfId="15944"/>
    <cellStyle name="Valuta 3 2 2 2 4 3" xfId="20782"/>
    <cellStyle name="Valuta 3 2 2 2 4 4" xfId="11106"/>
    <cellStyle name="Valuta 3 2 2 2 5" xfId="2640"/>
    <cellStyle name="Valuta 3 2 2 2 5 2" xfId="7478"/>
    <cellStyle name="Valuta 3 2 2 2 5 2 2" xfId="26830"/>
    <cellStyle name="Valuta 3 2 2 2 5 2 3" xfId="17154"/>
    <cellStyle name="Valuta 3 2 2 2 5 3" xfId="21992"/>
    <cellStyle name="Valuta 3 2 2 2 5 4" xfId="12316"/>
    <cellStyle name="Valuta 3 2 2 2 6" xfId="3850"/>
    <cellStyle name="Valuta 3 2 2 2 6 2" xfId="8688"/>
    <cellStyle name="Valuta 3 2 2 2 6 2 2" xfId="28040"/>
    <cellStyle name="Valuta 3 2 2 2 6 2 3" xfId="18364"/>
    <cellStyle name="Valuta 3 2 2 2 6 3" xfId="23202"/>
    <cellStyle name="Valuta 3 2 2 2 6 4" xfId="13526"/>
    <cellStyle name="Valuta 3 2 2 2 7" xfId="5058"/>
    <cellStyle name="Valuta 3 2 2 2 7 2" xfId="24410"/>
    <cellStyle name="Valuta 3 2 2 2 7 3" xfId="14734"/>
    <cellStyle name="Valuta 3 2 2 2 8" xfId="19572"/>
    <cellStyle name="Valuta 3 2 2 2 9" xfId="9896"/>
    <cellStyle name="Valuta 3 2 2 3" xfId="422"/>
    <cellStyle name="Valuta 3 2 2 3 2" xfId="1026"/>
    <cellStyle name="Valuta 3 2 2 3 2 2" xfId="2236"/>
    <cellStyle name="Valuta 3 2 2 3 2 2 2" xfId="7074"/>
    <cellStyle name="Valuta 3 2 2 3 2 2 2 2" xfId="26426"/>
    <cellStyle name="Valuta 3 2 2 3 2 2 2 3" xfId="16750"/>
    <cellStyle name="Valuta 3 2 2 3 2 2 3" xfId="21588"/>
    <cellStyle name="Valuta 3 2 2 3 2 2 4" xfId="11912"/>
    <cellStyle name="Valuta 3 2 2 3 2 3" xfId="3446"/>
    <cellStyle name="Valuta 3 2 2 3 2 3 2" xfId="8284"/>
    <cellStyle name="Valuta 3 2 2 3 2 3 2 2" xfId="27636"/>
    <cellStyle name="Valuta 3 2 2 3 2 3 2 3" xfId="17960"/>
    <cellStyle name="Valuta 3 2 2 3 2 3 3" xfId="22798"/>
    <cellStyle name="Valuta 3 2 2 3 2 3 4" xfId="13122"/>
    <cellStyle name="Valuta 3 2 2 3 2 4" xfId="4655"/>
    <cellStyle name="Valuta 3 2 2 3 2 4 2" xfId="9493"/>
    <cellStyle name="Valuta 3 2 2 3 2 4 2 2" xfId="28845"/>
    <cellStyle name="Valuta 3 2 2 3 2 4 2 3" xfId="19169"/>
    <cellStyle name="Valuta 3 2 2 3 2 4 3" xfId="24007"/>
    <cellStyle name="Valuta 3 2 2 3 2 4 4" xfId="14331"/>
    <cellStyle name="Valuta 3 2 2 3 2 5" xfId="5864"/>
    <cellStyle name="Valuta 3 2 2 3 2 5 2" xfId="25216"/>
    <cellStyle name="Valuta 3 2 2 3 2 5 3" xfId="15540"/>
    <cellStyle name="Valuta 3 2 2 3 2 6" xfId="20378"/>
    <cellStyle name="Valuta 3 2 2 3 2 7" xfId="10702"/>
    <cellStyle name="Valuta 3 2 2 3 3" xfId="1632"/>
    <cellStyle name="Valuta 3 2 2 3 3 2" xfId="6470"/>
    <cellStyle name="Valuta 3 2 2 3 3 2 2" xfId="25822"/>
    <cellStyle name="Valuta 3 2 2 3 3 2 3" xfId="16146"/>
    <cellStyle name="Valuta 3 2 2 3 3 3" xfId="20984"/>
    <cellStyle name="Valuta 3 2 2 3 3 4" xfId="11308"/>
    <cellStyle name="Valuta 3 2 2 3 4" xfId="2842"/>
    <cellStyle name="Valuta 3 2 2 3 4 2" xfId="7680"/>
    <cellStyle name="Valuta 3 2 2 3 4 2 2" xfId="27032"/>
    <cellStyle name="Valuta 3 2 2 3 4 2 3" xfId="17356"/>
    <cellStyle name="Valuta 3 2 2 3 4 3" xfId="22194"/>
    <cellStyle name="Valuta 3 2 2 3 4 4" xfId="12518"/>
    <cellStyle name="Valuta 3 2 2 3 5" xfId="4051"/>
    <cellStyle name="Valuta 3 2 2 3 5 2" xfId="8889"/>
    <cellStyle name="Valuta 3 2 2 3 5 2 2" xfId="28241"/>
    <cellStyle name="Valuta 3 2 2 3 5 2 3" xfId="18565"/>
    <cellStyle name="Valuta 3 2 2 3 5 3" xfId="23403"/>
    <cellStyle name="Valuta 3 2 2 3 5 4" xfId="13727"/>
    <cellStyle name="Valuta 3 2 2 3 6" xfId="5260"/>
    <cellStyle name="Valuta 3 2 2 3 6 2" xfId="24612"/>
    <cellStyle name="Valuta 3 2 2 3 6 3" xfId="14936"/>
    <cellStyle name="Valuta 3 2 2 3 7" xfId="19774"/>
    <cellStyle name="Valuta 3 2 2 3 8" xfId="10098"/>
    <cellStyle name="Valuta 3 2 2 4" xfId="724"/>
    <cellStyle name="Valuta 3 2 2 4 2" xfId="1934"/>
    <cellStyle name="Valuta 3 2 2 4 2 2" xfId="6772"/>
    <cellStyle name="Valuta 3 2 2 4 2 2 2" xfId="26124"/>
    <cellStyle name="Valuta 3 2 2 4 2 2 3" xfId="16448"/>
    <cellStyle name="Valuta 3 2 2 4 2 3" xfId="21286"/>
    <cellStyle name="Valuta 3 2 2 4 2 4" xfId="11610"/>
    <cellStyle name="Valuta 3 2 2 4 3" xfId="3144"/>
    <cellStyle name="Valuta 3 2 2 4 3 2" xfId="7982"/>
    <cellStyle name="Valuta 3 2 2 4 3 2 2" xfId="27334"/>
    <cellStyle name="Valuta 3 2 2 4 3 2 3" xfId="17658"/>
    <cellStyle name="Valuta 3 2 2 4 3 3" xfId="22496"/>
    <cellStyle name="Valuta 3 2 2 4 3 4" xfId="12820"/>
    <cellStyle name="Valuta 3 2 2 4 4" xfId="4353"/>
    <cellStyle name="Valuta 3 2 2 4 4 2" xfId="9191"/>
    <cellStyle name="Valuta 3 2 2 4 4 2 2" xfId="28543"/>
    <cellStyle name="Valuta 3 2 2 4 4 2 3" xfId="18867"/>
    <cellStyle name="Valuta 3 2 2 4 4 3" xfId="23705"/>
    <cellStyle name="Valuta 3 2 2 4 4 4" xfId="14029"/>
    <cellStyle name="Valuta 3 2 2 4 5" xfId="5562"/>
    <cellStyle name="Valuta 3 2 2 4 5 2" xfId="24914"/>
    <cellStyle name="Valuta 3 2 2 4 5 3" xfId="15238"/>
    <cellStyle name="Valuta 3 2 2 4 6" xfId="20076"/>
    <cellStyle name="Valuta 3 2 2 4 7" xfId="10400"/>
    <cellStyle name="Valuta 3 2 2 5" xfId="1330"/>
    <cellStyle name="Valuta 3 2 2 5 2" xfId="6168"/>
    <cellStyle name="Valuta 3 2 2 5 2 2" xfId="25520"/>
    <cellStyle name="Valuta 3 2 2 5 2 3" xfId="15844"/>
    <cellStyle name="Valuta 3 2 2 5 3" xfId="20682"/>
    <cellStyle name="Valuta 3 2 2 5 4" xfId="11006"/>
    <cellStyle name="Valuta 3 2 2 6" xfId="2540"/>
    <cellStyle name="Valuta 3 2 2 6 2" xfId="7378"/>
    <cellStyle name="Valuta 3 2 2 6 2 2" xfId="26730"/>
    <cellStyle name="Valuta 3 2 2 6 2 3" xfId="17054"/>
    <cellStyle name="Valuta 3 2 2 6 3" xfId="21892"/>
    <cellStyle name="Valuta 3 2 2 6 4" xfId="12216"/>
    <cellStyle name="Valuta 3 2 2 7" xfId="3750"/>
    <cellStyle name="Valuta 3 2 2 7 2" xfId="8588"/>
    <cellStyle name="Valuta 3 2 2 7 2 2" xfId="27940"/>
    <cellStyle name="Valuta 3 2 2 7 2 3" xfId="18264"/>
    <cellStyle name="Valuta 3 2 2 7 3" xfId="23102"/>
    <cellStyle name="Valuta 3 2 2 7 4" xfId="13426"/>
    <cellStyle name="Valuta 3 2 2 8" xfId="4958"/>
    <cellStyle name="Valuta 3 2 2 8 2" xfId="24310"/>
    <cellStyle name="Valuta 3 2 2 8 3" xfId="14634"/>
    <cellStyle name="Valuta 3 2 2 9" xfId="19472"/>
    <cellStyle name="Valuta 3 2 3" xfId="152"/>
    <cellStyle name="Valuta 3 2 3 2" xfId="472"/>
    <cellStyle name="Valuta 3 2 3 2 2" xfId="1076"/>
    <cellStyle name="Valuta 3 2 3 2 2 2" xfId="2286"/>
    <cellStyle name="Valuta 3 2 3 2 2 2 2" xfId="7124"/>
    <cellStyle name="Valuta 3 2 3 2 2 2 2 2" xfId="26476"/>
    <cellStyle name="Valuta 3 2 3 2 2 2 2 3" xfId="16800"/>
    <cellStyle name="Valuta 3 2 3 2 2 2 3" xfId="21638"/>
    <cellStyle name="Valuta 3 2 3 2 2 2 4" xfId="11962"/>
    <cellStyle name="Valuta 3 2 3 2 2 3" xfId="3496"/>
    <cellStyle name="Valuta 3 2 3 2 2 3 2" xfId="8334"/>
    <cellStyle name="Valuta 3 2 3 2 2 3 2 2" xfId="27686"/>
    <cellStyle name="Valuta 3 2 3 2 2 3 2 3" xfId="18010"/>
    <cellStyle name="Valuta 3 2 3 2 2 3 3" xfId="22848"/>
    <cellStyle name="Valuta 3 2 3 2 2 3 4" xfId="13172"/>
    <cellStyle name="Valuta 3 2 3 2 2 4" xfId="4705"/>
    <cellStyle name="Valuta 3 2 3 2 2 4 2" xfId="9543"/>
    <cellStyle name="Valuta 3 2 3 2 2 4 2 2" xfId="28895"/>
    <cellStyle name="Valuta 3 2 3 2 2 4 2 3" xfId="19219"/>
    <cellStyle name="Valuta 3 2 3 2 2 4 3" xfId="24057"/>
    <cellStyle name="Valuta 3 2 3 2 2 4 4" xfId="14381"/>
    <cellStyle name="Valuta 3 2 3 2 2 5" xfId="5914"/>
    <cellStyle name="Valuta 3 2 3 2 2 5 2" xfId="25266"/>
    <cellStyle name="Valuta 3 2 3 2 2 5 3" xfId="15590"/>
    <cellStyle name="Valuta 3 2 3 2 2 6" xfId="20428"/>
    <cellStyle name="Valuta 3 2 3 2 2 7" xfId="10752"/>
    <cellStyle name="Valuta 3 2 3 2 3" xfId="1682"/>
    <cellStyle name="Valuta 3 2 3 2 3 2" xfId="6520"/>
    <cellStyle name="Valuta 3 2 3 2 3 2 2" xfId="25872"/>
    <cellStyle name="Valuta 3 2 3 2 3 2 3" xfId="16196"/>
    <cellStyle name="Valuta 3 2 3 2 3 3" xfId="21034"/>
    <cellStyle name="Valuta 3 2 3 2 3 4" xfId="11358"/>
    <cellStyle name="Valuta 3 2 3 2 4" xfId="2892"/>
    <cellStyle name="Valuta 3 2 3 2 4 2" xfId="7730"/>
    <cellStyle name="Valuta 3 2 3 2 4 2 2" xfId="27082"/>
    <cellStyle name="Valuta 3 2 3 2 4 2 3" xfId="17406"/>
    <cellStyle name="Valuta 3 2 3 2 4 3" xfId="22244"/>
    <cellStyle name="Valuta 3 2 3 2 4 4" xfId="12568"/>
    <cellStyle name="Valuta 3 2 3 2 5" xfId="4101"/>
    <cellStyle name="Valuta 3 2 3 2 5 2" xfId="8939"/>
    <cellStyle name="Valuta 3 2 3 2 5 2 2" xfId="28291"/>
    <cellStyle name="Valuta 3 2 3 2 5 2 3" xfId="18615"/>
    <cellStyle name="Valuta 3 2 3 2 5 3" xfId="23453"/>
    <cellStyle name="Valuta 3 2 3 2 5 4" xfId="13777"/>
    <cellStyle name="Valuta 3 2 3 2 6" xfId="5310"/>
    <cellStyle name="Valuta 3 2 3 2 6 2" xfId="24662"/>
    <cellStyle name="Valuta 3 2 3 2 6 3" xfId="14986"/>
    <cellStyle name="Valuta 3 2 3 2 7" xfId="19824"/>
    <cellStyle name="Valuta 3 2 3 2 8" xfId="10148"/>
    <cellStyle name="Valuta 3 2 3 3" xfId="774"/>
    <cellStyle name="Valuta 3 2 3 3 2" xfId="1984"/>
    <cellStyle name="Valuta 3 2 3 3 2 2" xfId="6822"/>
    <cellStyle name="Valuta 3 2 3 3 2 2 2" xfId="26174"/>
    <cellStyle name="Valuta 3 2 3 3 2 2 3" xfId="16498"/>
    <cellStyle name="Valuta 3 2 3 3 2 3" xfId="21336"/>
    <cellStyle name="Valuta 3 2 3 3 2 4" xfId="11660"/>
    <cellStyle name="Valuta 3 2 3 3 3" xfId="3194"/>
    <cellStyle name="Valuta 3 2 3 3 3 2" xfId="8032"/>
    <cellStyle name="Valuta 3 2 3 3 3 2 2" xfId="27384"/>
    <cellStyle name="Valuta 3 2 3 3 3 2 3" xfId="17708"/>
    <cellStyle name="Valuta 3 2 3 3 3 3" xfId="22546"/>
    <cellStyle name="Valuta 3 2 3 3 3 4" xfId="12870"/>
    <cellStyle name="Valuta 3 2 3 3 4" xfId="4403"/>
    <cellStyle name="Valuta 3 2 3 3 4 2" xfId="9241"/>
    <cellStyle name="Valuta 3 2 3 3 4 2 2" xfId="28593"/>
    <cellStyle name="Valuta 3 2 3 3 4 2 3" xfId="18917"/>
    <cellStyle name="Valuta 3 2 3 3 4 3" xfId="23755"/>
    <cellStyle name="Valuta 3 2 3 3 4 4" xfId="14079"/>
    <cellStyle name="Valuta 3 2 3 3 5" xfId="5612"/>
    <cellStyle name="Valuta 3 2 3 3 5 2" xfId="24964"/>
    <cellStyle name="Valuta 3 2 3 3 5 3" xfId="15288"/>
    <cellStyle name="Valuta 3 2 3 3 6" xfId="20126"/>
    <cellStyle name="Valuta 3 2 3 3 7" xfId="10450"/>
    <cellStyle name="Valuta 3 2 3 4" xfId="1380"/>
    <cellStyle name="Valuta 3 2 3 4 2" xfId="6218"/>
    <cellStyle name="Valuta 3 2 3 4 2 2" xfId="25570"/>
    <cellStyle name="Valuta 3 2 3 4 2 3" xfId="15894"/>
    <cellStyle name="Valuta 3 2 3 4 3" xfId="20732"/>
    <cellStyle name="Valuta 3 2 3 4 4" xfId="11056"/>
    <cellStyle name="Valuta 3 2 3 5" xfId="2590"/>
    <cellStyle name="Valuta 3 2 3 5 2" xfId="7428"/>
    <cellStyle name="Valuta 3 2 3 5 2 2" xfId="26780"/>
    <cellStyle name="Valuta 3 2 3 5 2 3" xfId="17104"/>
    <cellStyle name="Valuta 3 2 3 5 3" xfId="21942"/>
    <cellStyle name="Valuta 3 2 3 5 4" xfId="12266"/>
    <cellStyle name="Valuta 3 2 3 6" xfId="3800"/>
    <cellStyle name="Valuta 3 2 3 6 2" xfId="8638"/>
    <cellStyle name="Valuta 3 2 3 6 2 2" xfId="27990"/>
    <cellStyle name="Valuta 3 2 3 6 2 3" xfId="18314"/>
    <cellStyle name="Valuta 3 2 3 6 3" xfId="23152"/>
    <cellStyle name="Valuta 3 2 3 6 4" xfId="13476"/>
    <cellStyle name="Valuta 3 2 3 7" xfId="5008"/>
    <cellStyle name="Valuta 3 2 3 7 2" xfId="24360"/>
    <cellStyle name="Valuta 3 2 3 7 3" xfId="14684"/>
    <cellStyle name="Valuta 3 2 3 8" xfId="19522"/>
    <cellStyle name="Valuta 3 2 3 9" xfId="9846"/>
    <cellStyle name="Valuta 3 2 4" xfId="268"/>
    <cellStyle name="Valuta 3 2 4 2" xfId="572"/>
    <cellStyle name="Valuta 3 2 4 2 2" xfId="1176"/>
    <cellStyle name="Valuta 3 2 4 2 2 2" xfId="2386"/>
    <cellStyle name="Valuta 3 2 4 2 2 2 2" xfId="7224"/>
    <cellStyle name="Valuta 3 2 4 2 2 2 2 2" xfId="26576"/>
    <cellStyle name="Valuta 3 2 4 2 2 2 2 3" xfId="16900"/>
    <cellStyle name="Valuta 3 2 4 2 2 2 3" xfId="21738"/>
    <cellStyle name="Valuta 3 2 4 2 2 2 4" xfId="12062"/>
    <cellStyle name="Valuta 3 2 4 2 2 3" xfId="3596"/>
    <cellStyle name="Valuta 3 2 4 2 2 3 2" xfId="8434"/>
    <cellStyle name="Valuta 3 2 4 2 2 3 2 2" xfId="27786"/>
    <cellStyle name="Valuta 3 2 4 2 2 3 2 3" xfId="18110"/>
    <cellStyle name="Valuta 3 2 4 2 2 3 3" xfId="22948"/>
    <cellStyle name="Valuta 3 2 4 2 2 3 4" xfId="13272"/>
    <cellStyle name="Valuta 3 2 4 2 2 4" xfId="4805"/>
    <cellStyle name="Valuta 3 2 4 2 2 4 2" xfId="9643"/>
    <cellStyle name="Valuta 3 2 4 2 2 4 2 2" xfId="28995"/>
    <cellStyle name="Valuta 3 2 4 2 2 4 2 3" xfId="19319"/>
    <cellStyle name="Valuta 3 2 4 2 2 4 3" xfId="24157"/>
    <cellStyle name="Valuta 3 2 4 2 2 4 4" xfId="14481"/>
    <cellStyle name="Valuta 3 2 4 2 2 5" xfId="6014"/>
    <cellStyle name="Valuta 3 2 4 2 2 5 2" xfId="25366"/>
    <cellStyle name="Valuta 3 2 4 2 2 5 3" xfId="15690"/>
    <cellStyle name="Valuta 3 2 4 2 2 6" xfId="20528"/>
    <cellStyle name="Valuta 3 2 4 2 2 7" xfId="10852"/>
    <cellStyle name="Valuta 3 2 4 2 3" xfId="1782"/>
    <cellStyle name="Valuta 3 2 4 2 3 2" xfId="6620"/>
    <cellStyle name="Valuta 3 2 4 2 3 2 2" xfId="25972"/>
    <cellStyle name="Valuta 3 2 4 2 3 2 3" xfId="16296"/>
    <cellStyle name="Valuta 3 2 4 2 3 3" xfId="21134"/>
    <cellStyle name="Valuta 3 2 4 2 3 4" xfId="11458"/>
    <cellStyle name="Valuta 3 2 4 2 4" xfId="2992"/>
    <cellStyle name="Valuta 3 2 4 2 4 2" xfId="7830"/>
    <cellStyle name="Valuta 3 2 4 2 4 2 2" xfId="27182"/>
    <cellStyle name="Valuta 3 2 4 2 4 2 3" xfId="17506"/>
    <cellStyle name="Valuta 3 2 4 2 4 3" xfId="22344"/>
    <cellStyle name="Valuta 3 2 4 2 4 4" xfId="12668"/>
    <cellStyle name="Valuta 3 2 4 2 5" xfId="4201"/>
    <cellStyle name="Valuta 3 2 4 2 5 2" xfId="9039"/>
    <cellStyle name="Valuta 3 2 4 2 5 2 2" xfId="28391"/>
    <cellStyle name="Valuta 3 2 4 2 5 2 3" xfId="18715"/>
    <cellStyle name="Valuta 3 2 4 2 5 3" xfId="23553"/>
    <cellStyle name="Valuta 3 2 4 2 5 4" xfId="13877"/>
    <cellStyle name="Valuta 3 2 4 2 6" xfId="5410"/>
    <cellStyle name="Valuta 3 2 4 2 6 2" xfId="24762"/>
    <cellStyle name="Valuta 3 2 4 2 6 3" xfId="15086"/>
    <cellStyle name="Valuta 3 2 4 2 7" xfId="19924"/>
    <cellStyle name="Valuta 3 2 4 2 8" xfId="10248"/>
    <cellStyle name="Valuta 3 2 4 3" xfId="874"/>
    <cellStyle name="Valuta 3 2 4 3 2" xfId="2084"/>
    <cellStyle name="Valuta 3 2 4 3 2 2" xfId="6922"/>
    <cellStyle name="Valuta 3 2 4 3 2 2 2" xfId="26274"/>
    <cellStyle name="Valuta 3 2 4 3 2 2 3" xfId="16598"/>
    <cellStyle name="Valuta 3 2 4 3 2 3" xfId="21436"/>
    <cellStyle name="Valuta 3 2 4 3 2 4" xfId="11760"/>
    <cellStyle name="Valuta 3 2 4 3 3" xfId="3294"/>
    <cellStyle name="Valuta 3 2 4 3 3 2" xfId="8132"/>
    <cellStyle name="Valuta 3 2 4 3 3 2 2" xfId="27484"/>
    <cellStyle name="Valuta 3 2 4 3 3 2 3" xfId="17808"/>
    <cellStyle name="Valuta 3 2 4 3 3 3" xfId="22646"/>
    <cellStyle name="Valuta 3 2 4 3 3 4" xfId="12970"/>
    <cellStyle name="Valuta 3 2 4 3 4" xfId="4503"/>
    <cellStyle name="Valuta 3 2 4 3 4 2" xfId="9341"/>
    <cellStyle name="Valuta 3 2 4 3 4 2 2" xfId="28693"/>
    <cellStyle name="Valuta 3 2 4 3 4 2 3" xfId="19017"/>
    <cellStyle name="Valuta 3 2 4 3 4 3" xfId="23855"/>
    <cellStyle name="Valuta 3 2 4 3 4 4" xfId="14179"/>
    <cellStyle name="Valuta 3 2 4 3 5" xfId="5712"/>
    <cellStyle name="Valuta 3 2 4 3 5 2" xfId="25064"/>
    <cellStyle name="Valuta 3 2 4 3 5 3" xfId="15388"/>
    <cellStyle name="Valuta 3 2 4 3 6" xfId="20226"/>
    <cellStyle name="Valuta 3 2 4 3 7" xfId="10550"/>
    <cellStyle name="Valuta 3 2 4 4" xfId="1480"/>
    <cellStyle name="Valuta 3 2 4 4 2" xfId="6318"/>
    <cellStyle name="Valuta 3 2 4 4 2 2" xfId="25670"/>
    <cellStyle name="Valuta 3 2 4 4 2 3" xfId="15994"/>
    <cellStyle name="Valuta 3 2 4 4 3" xfId="20832"/>
    <cellStyle name="Valuta 3 2 4 4 4" xfId="11156"/>
    <cellStyle name="Valuta 3 2 4 5" xfId="2690"/>
    <cellStyle name="Valuta 3 2 4 5 2" xfId="7528"/>
    <cellStyle name="Valuta 3 2 4 5 2 2" xfId="26880"/>
    <cellStyle name="Valuta 3 2 4 5 2 3" xfId="17204"/>
    <cellStyle name="Valuta 3 2 4 5 3" xfId="22042"/>
    <cellStyle name="Valuta 3 2 4 5 4" xfId="12366"/>
    <cellStyle name="Valuta 3 2 4 6" xfId="3900"/>
    <cellStyle name="Valuta 3 2 4 6 2" xfId="8738"/>
    <cellStyle name="Valuta 3 2 4 6 2 2" xfId="28090"/>
    <cellStyle name="Valuta 3 2 4 6 2 3" xfId="18414"/>
    <cellStyle name="Valuta 3 2 4 6 3" xfId="23252"/>
    <cellStyle name="Valuta 3 2 4 6 4" xfId="13576"/>
    <cellStyle name="Valuta 3 2 4 7" xfId="5108"/>
    <cellStyle name="Valuta 3 2 4 7 2" xfId="24460"/>
    <cellStyle name="Valuta 3 2 4 7 3" xfId="14784"/>
    <cellStyle name="Valuta 3 2 4 8" xfId="19622"/>
    <cellStyle name="Valuta 3 2 4 9" xfId="9946"/>
    <cellStyle name="Valuta 3 2 5" xfId="321"/>
    <cellStyle name="Valuta 3 2 5 2" xfId="624"/>
    <cellStyle name="Valuta 3 2 5 2 2" xfId="1228"/>
    <cellStyle name="Valuta 3 2 5 2 2 2" xfId="2438"/>
    <cellStyle name="Valuta 3 2 5 2 2 2 2" xfId="7276"/>
    <cellStyle name="Valuta 3 2 5 2 2 2 2 2" xfId="26628"/>
    <cellStyle name="Valuta 3 2 5 2 2 2 2 3" xfId="16952"/>
    <cellStyle name="Valuta 3 2 5 2 2 2 3" xfId="21790"/>
    <cellStyle name="Valuta 3 2 5 2 2 2 4" xfId="12114"/>
    <cellStyle name="Valuta 3 2 5 2 2 3" xfId="3648"/>
    <cellStyle name="Valuta 3 2 5 2 2 3 2" xfId="8486"/>
    <cellStyle name="Valuta 3 2 5 2 2 3 2 2" xfId="27838"/>
    <cellStyle name="Valuta 3 2 5 2 2 3 2 3" xfId="18162"/>
    <cellStyle name="Valuta 3 2 5 2 2 3 3" xfId="23000"/>
    <cellStyle name="Valuta 3 2 5 2 2 3 4" xfId="13324"/>
    <cellStyle name="Valuta 3 2 5 2 2 4" xfId="4857"/>
    <cellStyle name="Valuta 3 2 5 2 2 4 2" xfId="9695"/>
    <cellStyle name="Valuta 3 2 5 2 2 4 2 2" xfId="29047"/>
    <cellStyle name="Valuta 3 2 5 2 2 4 2 3" xfId="19371"/>
    <cellStyle name="Valuta 3 2 5 2 2 4 3" xfId="24209"/>
    <cellStyle name="Valuta 3 2 5 2 2 4 4" xfId="14533"/>
    <cellStyle name="Valuta 3 2 5 2 2 5" xfId="6066"/>
    <cellStyle name="Valuta 3 2 5 2 2 5 2" xfId="25418"/>
    <cellStyle name="Valuta 3 2 5 2 2 5 3" xfId="15742"/>
    <cellStyle name="Valuta 3 2 5 2 2 6" xfId="20580"/>
    <cellStyle name="Valuta 3 2 5 2 2 7" xfId="10904"/>
    <cellStyle name="Valuta 3 2 5 2 3" xfId="1834"/>
    <cellStyle name="Valuta 3 2 5 2 3 2" xfId="6672"/>
    <cellStyle name="Valuta 3 2 5 2 3 2 2" xfId="26024"/>
    <cellStyle name="Valuta 3 2 5 2 3 2 3" xfId="16348"/>
    <cellStyle name="Valuta 3 2 5 2 3 3" xfId="21186"/>
    <cellStyle name="Valuta 3 2 5 2 3 4" xfId="11510"/>
    <cellStyle name="Valuta 3 2 5 2 4" xfId="3044"/>
    <cellStyle name="Valuta 3 2 5 2 4 2" xfId="7882"/>
    <cellStyle name="Valuta 3 2 5 2 4 2 2" xfId="27234"/>
    <cellStyle name="Valuta 3 2 5 2 4 2 3" xfId="17558"/>
    <cellStyle name="Valuta 3 2 5 2 4 3" xfId="22396"/>
    <cellStyle name="Valuta 3 2 5 2 4 4" xfId="12720"/>
    <cellStyle name="Valuta 3 2 5 2 5" xfId="4253"/>
    <cellStyle name="Valuta 3 2 5 2 5 2" xfId="9091"/>
    <cellStyle name="Valuta 3 2 5 2 5 2 2" xfId="28443"/>
    <cellStyle name="Valuta 3 2 5 2 5 2 3" xfId="18767"/>
    <cellStyle name="Valuta 3 2 5 2 5 3" xfId="23605"/>
    <cellStyle name="Valuta 3 2 5 2 5 4" xfId="13929"/>
    <cellStyle name="Valuta 3 2 5 2 6" xfId="5462"/>
    <cellStyle name="Valuta 3 2 5 2 6 2" xfId="24814"/>
    <cellStyle name="Valuta 3 2 5 2 6 3" xfId="15138"/>
    <cellStyle name="Valuta 3 2 5 2 7" xfId="19976"/>
    <cellStyle name="Valuta 3 2 5 2 8" xfId="10300"/>
    <cellStyle name="Valuta 3 2 5 3" xfId="926"/>
    <cellStyle name="Valuta 3 2 5 3 2" xfId="2136"/>
    <cellStyle name="Valuta 3 2 5 3 2 2" xfId="6974"/>
    <cellStyle name="Valuta 3 2 5 3 2 2 2" xfId="26326"/>
    <cellStyle name="Valuta 3 2 5 3 2 2 3" xfId="16650"/>
    <cellStyle name="Valuta 3 2 5 3 2 3" xfId="21488"/>
    <cellStyle name="Valuta 3 2 5 3 2 4" xfId="11812"/>
    <cellStyle name="Valuta 3 2 5 3 3" xfId="3346"/>
    <cellStyle name="Valuta 3 2 5 3 3 2" xfId="8184"/>
    <cellStyle name="Valuta 3 2 5 3 3 2 2" xfId="27536"/>
    <cellStyle name="Valuta 3 2 5 3 3 2 3" xfId="17860"/>
    <cellStyle name="Valuta 3 2 5 3 3 3" xfId="22698"/>
    <cellStyle name="Valuta 3 2 5 3 3 4" xfId="13022"/>
    <cellStyle name="Valuta 3 2 5 3 4" xfId="4555"/>
    <cellStyle name="Valuta 3 2 5 3 4 2" xfId="9393"/>
    <cellStyle name="Valuta 3 2 5 3 4 2 2" xfId="28745"/>
    <cellStyle name="Valuta 3 2 5 3 4 2 3" xfId="19069"/>
    <cellStyle name="Valuta 3 2 5 3 4 3" xfId="23907"/>
    <cellStyle name="Valuta 3 2 5 3 4 4" xfId="14231"/>
    <cellStyle name="Valuta 3 2 5 3 5" xfId="5764"/>
    <cellStyle name="Valuta 3 2 5 3 5 2" xfId="25116"/>
    <cellStyle name="Valuta 3 2 5 3 5 3" xfId="15440"/>
    <cellStyle name="Valuta 3 2 5 3 6" xfId="20278"/>
    <cellStyle name="Valuta 3 2 5 3 7" xfId="10602"/>
    <cellStyle name="Valuta 3 2 5 4" xfId="1532"/>
    <cellStyle name="Valuta 3 2 5 4 2" xfId="6370"/>
    <cellStyle name="Valuta 3 2 5 4 2 2" xfId="25722"/>
    <cellStyle name="Valuta 3 2 5 4 2 3" xfId="16046"/>
    <cellStyle name="Valuta 3 2 5 4 3" xfId="20884"/>
    <cellStyle name="Valuta 3 2 5 4 4" xfId="11208"/>
    <cellStyle name="Valuta 3 2 5 5" xfId="2742"/>
    <cellStyle name="Valuta 3 2 5 5 2" xfId="7580"/>
    <cellStyle name="Valuta 3 2 5 5 2 2" xfId="26932"/>
    <cellStyle name="Valuta 3 2 5 5 2 3" xfId="17256"/>
    <cellStyle name="Valuta 3 2 5 5 3" xfId="22094"/>
    <cellStyle name="Valuta 3 2 5 5 4" xfId="12418"/>
    <cellStyle name="Valuta 3 2 5 6" xfId="3951"/>
    <cellStyle name="Valuta 3 2 5 6 2" xfId="8789"/>
    <cellStyle name="Valuta 3 2 5 6 2 2" xfId="28141"/>
    <cellStyle name="Valuta 3 2 5 6 2 3" xfId="18465"/>
    <cellStyle name="Valuta 3 2 5 6 3" xfId="23303"/>
    <cellStyle name="Valuta 3 2 5 6 4" xfId="13627"/>
    <cellStyle name="Valuta 3 2 5 7" xfId="5160"/>
    <cellStyle name="Valuta 3 2 5 7 2" xfId="24512"/>
    <cellStyle name="Valuta 3 2 5 7 3" xfId="14836"/>
    <cellStyle name="Valuta 3 2 5 8" xfId="19674"/>
    <cellStyle name="Valuta 3 2 5 9" xfId="9998"/>
    <cellStyle name="Valuta 3 2 6" xfId="372"/>
    <cellStyle name="Valuta 3 2 6 2" xfId="976"/>
    <cellStyle name="Valuta 3 2 6 2 2" xfId="2186"/>
    <cellStyle name="Valuta 3 2 6 2 2 2" xfId="7024"/>
    <cellStyle name="Valuta 3 2 6 2 2 2 2" xfId="26376"/>
    <cellStyle name="Valuta 3 2 6 2 2 2 3" xfId="16700"/>
    <cellStyle name="Valuta 3 2 6 2 2 3" xfId="21538"/>
    <cellStyle name="Valuta 3 2 6 2 2 4" xfId="11862"/>
    <cellStyle name="Valuta 3 2 6 2 3" xfId="3396"/>
    <cellStyle name="Valuta 3 2 6 2 3 2" xfId="8234"/>
    <cellStyle name="Valuta 3 2 6 2 3 2 2" xfId="27586"/>
    <cellStyle name="Valuta 3 2 6 2 3 2 3" xfId="17910"/>
    <cellStyle name="Valuta 3 2 6 2 3 3" xfId="22748"/>
    <cellStyle name="Valuta 3 2 6 2 3 4" xfId="13072"/>
    <cellStyle name="Valuta 3 2 6 2 4" xfId="4605"/>
    <cellStyle name="Valuta 3 2 6 2 4 2" xfId="9443"/>
    <cellStyle name="Valuta 3 2 6 2 4 2 2" xfId="28795"/>
    <cellStyle name="Valuta 3 2 6 2 4 2 3" xfId="19119"/>
    <cellStyle name="Valuta 3 2 6 2 4 3" xfId="23957"/>
    <cellStyle name="Valuta 3 2 6 2 4 4" xfId="14281"/>
    <cellStyle name="Valuta 3 2 6 2 5" xfId="5814"/>
    <cellStyle name="Valuta 3 2 6 2 5 2" xfId="25166"/>
    <cellStyle name="Valuta 3 2 6 2 5 3" xfId="15490"/>
    <cellStyle name="Valuta 3 2 6 2 6" xfId="20328"/>
    <cellStyle name="Valuta 3 2 6 2 7" xfId="10652"/>
    <cellStyle name="Valuta 3 2 6 3" xfId="1582"/>
    <cellStyle name="Valuta 3 2 6 3 2" xfId="6420"/>
    <cellStyle name="Valuta 3 2 6 3 2 2" xfId="25772"/>
    <cellStyle name="Valuta 3 2 6 3 2 3" xfId="16096"/>
    <cellStyle name="Valuta 3 2 6 3 3" xfId="20934"/>
    <cellStyle name="Valuta 3 2 6 3 4" xfId="11258"/>
    <cellStyle name="Valuta 3 2 6 4" xfId="2792"/>
    <cellStyle name="Valuta 3 2 6 4 2" xfId="7630"/>
    <cellStyle name="Valuta 3 2 6 4 2 2" xfId="26982"/>
    <cellStyle name="Valuta 3 2 6 4 2 3" xfId="17306"/>
    <cellStyle name="Valuta 3 2 6 4 3" xfId="22144"/>
    <cellStyle name="Valuta 3 2 6 4 4" xfId="12468"/>
    <cellStyle name="Valuta 3 2 6 5" xfId="4001"/>
    <cellStyle name="Valuta 3 2 6 5 2" xfId="8839"/>
    <cellStyle name="Valuta 3 2 6 5 2 2" xfId="28191"/>
    <cellStyle name="Valuta 3 2 6 5 2 3" xfId="18515"/>
    <cellStyle name="Valuta 3 2 6 5 3" xfId="23353"/>
    <cellStyle name="Valuta 3 2 6 5 4" xfId="13677"/>
    <cellStyle name="Valuta 3 2 6 6" xfId="5210"/>
    <cellStyle name="Valuta 3 2 6 6 2" xfId="24562"/>
    <cellStyle name="Valuta 3 2 6 6 3" xfId="14886"/>
    <cellStyle name="Valuta 3 2 6 7" xfId="19724"/>
    <cellStyle name="Valuta 3 2 6 8" xfId="10048"/>
    <cellStyle name="Valuta 3 2 7" xfId="674"/>
    <cellStyle name="Valuta 3 2 7 2" xfId="1884"/>
    <cellStyle name="Valuta 3 2 7 2 2" xfId="6722"/>
    <cellStyle name="Valuta 3 2 7 2 2 2" xfId="26074"/>
    <cellStyle name="Valuta 3 2 7 2 2 3" xfId="16398"/>
    <cellStyle name="Valuta 3 2 7 2 3" xfId="21236"/>
    <cellStyle name="Valuta 3 2 7 2 4" xfId="11560"/>
    <cellStyle name="Valuta 3 2 7 3" xfId="3094"/>
    <cellStyle name="Valuta 3 2 7 3 2" xfId="7932"/>
    <cellStyle name="Valuta 3 2 7 3 2 2" xfId="27284"/>
    <cellStyle name="Valuta 3 2 7 3 2 3" xfId="17608"/>
    <cellStyle name="Valuta 3 2 7 3 3" xfId="22446"/>
    <cellStyle name="Valuta 3 2 7 3 4" xfId="12770"/>
    <cellStyle name="Valuta 3 2 7 4" xfId="4303"/>
    <cellStyle name="Valuta 3 2 7 4 2" xfId="9141"/>
    <cellStyle name="Valuta 3 2 7 4 2 2" xfId="28493"/>
    <cellStyle name="Valuta 3 2 7 4 2 3" xfId="18817"/>
    <cellStyle name="Valuta 3 2 7 4 3" xfId="23655"/>
    <cellStyle name="Valuta 3 2 7 4 4" xfId="13979"/>
    <cellStyle name="Valuta 3 2 7 5" xfId="5512"/>
    <cellStyle name="Valuta 3 2 7 5 2" xfId="24864"/>
    <cellStyle name="Valuta 3 2 7 5 3" xfId="15188"/>
    <cellStyle name="Valuta 3 2 7 6" xfId="20026"/>
    <cellStyle name="Valuta 3 2 7 7" xfId="10350"/>
    <cellStyle name="Valuta 3 2 8" xfId="1280"/>
    <cellStyle name="Valuta 3 2 8 2" xfId="6118"/>
    <cellStyle name="Valuta 3 2 8 2 2" xfId="25470"/>
    <cellStyle name="Valuta 3 2 8 2 3" xfId="15794"/>
    <cellStyle name="Valuta 3 2 8 3" xfId="20632"/>
    <cellStyle name="Valuta 3 2 8 4" xfId="10956"/>
    <cellStyle name="Valuta 3 2 9" xfId="2490"/>
    <cellStyle name="Valuta 3 2 9 2" xfId="7328"/>
    <cellStyle name="Valuta 3 2 9 2 2" xfId="26680"/>
    <cellStyle name="Valuta 3 2 9 2 3" xfId="17004"/>
    <cellStyle name="Valuta 3 2 9 3" xfId="21842"/>
    <cellStyle name="Valuta 3 2 9 4" xfId="12166"/>
    <cellStyle name="Valuta 3 3" xfId="68"/>
    <cellStyle name="Valuta 3 3 10" xfId="9775"/>
    <cellStyle name="Valuta 3 3 2" xfId="181"/>
    <cellStyle name="Valuta 3 3 2 2" xfId="501"/>
    <cellStyle name="Valuta 3 3 2 2 2" xfId="1105"/>
    <cellStyle name="Valuta 3 3 2 2 2 2" xfId="2315"/>
    <cellStyle name="Valuta 3 3 2 2 2 2 2" xfId="7153"/>
    <cellStyle name="Valuta 3 3 2 2 2 2 2 2" xfId="26505"/>
    <cellStyle name="Valuta 3 3 2 2 2 2 2 3" xfId="16829"/>
    <cellStyle name="Valuta 3 3 2 2 2 2 3" xfId="21667"/>
    <cellStyle name="Valuta 3 3 2 2 2 2 4" xfId="11991"/>
    <cellStyle name="Valuta 3 3 2 2 2 3" xfId="3525"/>
    <cellStyle name="Valuta 3 3 2 2 2 3 2" xfId="8363"/>
    <cellStyle name="Valuta 3 3 2 2 2 3 2 2" xfId="27715"/>
    <cellStyle name="Valuta 3 3 2 2 2 3 2 3" xfId="18039"/>
    <cellStyle name="Valuta 3 3 2 2 2 3 3" xfId="22877"/>
    <cellStyle name="Valuta 3 3 2 2 2 3 4" xfId="13201"/>
    <cellStyle name="Valuta 3 3 2 2 2 4" xfId="4734"/>
    <cellStyle name="Valuta 3 3 2 2 2 4 2" xfId="9572"/>
    <cellStyle name="Valuta 3 3 2 2 2 4 2 2" xfId="28924"/>
    <cellStyle name="Valuta 3 3 2 2 2 4 2 3" xfId="19248"/>
    <cellStyle name="Valuta 3 3 2 2 2 4 3" xfId="24086"/>
    <cellStyle name="Valuta 3 3 2 2 2 4 4" xfId="14410"/>
    <cellStyle name="Valuta 3 3 2 2 2 5" xfId="5943"/>
    <cellStyle name="Valuta 3 3 2 2 2 5 2" xfId="25295"/>
    <cellStyle name="Valuta 3 3 2 2 2 5 3" xfId="15619"/>
    <cellStyle name="Valuta 3 3 2 2 2 6" xfId="20457"/>
    <cellStyle name="Valuta 3 3 2 2 2 7" xfId="10781"/>
    <cellStyle name="Valuta 3 3 2 2 3" xfId="1711"/>
    <cellStyle name="Valuta 3 3 2 2 3 2" xfId="6549"/>
    <cellStyle name="Valuta 3 3 2 2 3 2 2" xfId="25901"/>
    <cellStyle name="Valuta 3 3 2 2 3 2 3" xfId="16225"/>
    <cellStyle name="Valuta 3 3 2 2 3 3" xfId="21063"/>
    <cellStyle name="Valuta 3 3 2 2 3 4" xfId="11387"/>
    <cellStyle name="Valuta 3 3 2 2 4" xfId="2921"/>
    <cellStyle name="Valuta 3 3 2 2 4 2" xfId="7759"/>
    <cellStyle name="Valuta 3 3 2 2 4 2 2" xfId="27111"/>
    <cellStyle name="Valuta 3 3 2 2 4 2 3" xfId="17435"/>
    <cellStyle name="Valuta 3 3 2 2 4 3" xfId="22273"/>
    <cellStyle name="Valuta 3 3 2 2 4 4" xfId="12597"/>
    <cellStyle name="Valuta 3 3 2 2 5" xfId="4130"/>
    <cellStyle name="Valuta 3 3 2 2 5 2" xfId="8968"/>
    <cellStyle name="Valuta 3 3 2 2 5 2 2" xfId="28320"/>
    <cellStyle name="Valuta 3 3 2 2 5 2 3" xfId="18644"/>
    <cellStyle name="Valuta 3 3 2 2 5 3" xfId="23482"/>
    <cellStyle name="Valuta 3 3 2 2 5 4" xfId="13806"/>
    <cellStyle name="Valuta 3 3 2 2 6" xfId="5339"/>
    <cellStyle name="Valuta 3 3 2 2 6 2" xfId="24691"/>
    <cellStyle name="Valuta 3 3 2 2 6 3" xfId="15015"/>
    <cellStyle name="Valuta 3 3 2 2 7" xfId="19853"/>
    <cellStyle name="Valuta 3 3 2 2 8" xfId="10177"/>
    <cellStyle name="Valuta 3 3 2 3" xfId="803"/>
    <cellStyle name="Valuta 3 3 2 3 2" xfId="2013"/>
    <cellStyle name="Valuta 3 3 2 3 2 2" xfId="6851"/>
    <cellStyle name="Valuta 3 3 2 3 2 2 2" xfId="26203"/>
    <cellStyle name="Valuta 3 3 2 3 2 2 3" xfId="16527"/>
    <cellStyle name="Valuta 3 3 2 3 2 3" xfId="21365"/>
    <cellStyle name="Valuta 3 3 2 3 2 4" xfId="11689"/>
    <cellStyle name="Valuta 3 3 2 3 3" xfId="3223"/>
    <cellStyle name="Valuta 3 3 2 3 3 2" xfId="8061"/>
    <cellStyle name="Valuta 3 3 2 3 3 2 2" xfId="27413"/>
    <cellStyle name="Valuta 3 3 2 3 3 2 3" xfId="17737"/>
    <cellStyle name="Valuta 3 3 2 3 3 3" xfId="22575"/>
    <cellStyle name="Valuta 3 3 2 3 3 4" xfId="12899"/>
    <cellStyle name="Valuta 3 3 2 3 4" xfId="4432"/>
    <cellStyle name="Valuta 3 3 2 3 4 2" xfId="9270"/>
    <cellStyle name="Valuta 3 3 2 3 4 2 2" xfId="28622"/>
    <cellStyle name="Valuta 3 3 2 3 4 2 3" xfId="18946"/>
    <cellStyle name="Valuta 3 3 2 3 4 3" xfId="23784"/>
    <cellStyle name="Valuta 3 3 2 3 4 4" xfId="14108"/>
    <cellStyle name="Valuta 3 3 2 3 5" xfId="5641"/>
    <cellStyle name="Valuta 3 3 2 3 5 2" xfId="24993"/>
    <cellStyle name="Valuta 3 3 2 3 5 3" xfId="15317"/>
    <cellStyle name="Valuta 3 3 2 3 6" xfId="20155"/>
    <cellStyle name="Valuta 3 3 2 3 7" xfId="10479"/>
    <cellStyle name="Valuta 3 3 2 4" xfId="1409"/>
    <cellStyle name="Valuta 3 3 2 4 2" xfId="6247"/>
    <cellStyle name="Valuta 3 3 2 4 2 2" xfId="25599"/>
    <cellStyle name="Valuta 3 3 2 4 2 3" xfId="15923"/>
    <cellStyle name="Valuta 3 3 2 4 3" xfId="20761"/>
    <cellStyle name="Valuta 3 3 2 4 4" xfId="11085"/>
    <cellStyle name="Valuta 3 3 2 5" xfId="2619"/>
    <cellStyle name="Valuta 3 3 2 5 2" xfId="7457"/>
    <cellStyle name="Valuta 3 3 2 5 2 2" xfId="26809"/>
    <cellStyle name="Valuta 3 3 2 5 2 3" xfId="17133"/>
    <cellStyle name="Valuta 3 3 2 5 3" xfId="21971"/>
    <cellStyle name="Valuta 3 3 2 5 4" xfId="12295"/>
    <cellStyle name="Valuta 3 3 2 6" xfId="3829"/>
    <cellStyle name="Valuta 3 3 2 6 2" xfId="8667"/>
    <cellStyle name="Valuta 3 3 2 6 2 2" xfId="28019"/>
    <cellStyle name="Valuta 3 3 2 6 2 3" xfId="18343"/>
    <cellStyle name="Valuta 3 3 2 6 3" xfId="23181"/>
    <cellStyle name="Valuta 3 3 2 6 4" xfId="13505"/>
    <cellStyle name="Valuta 3 3 2 7" xfId="5037"/>
    <cellStyle name="Valuta 3 3 2 7 2" xfId="24389"/>
    <cellStyle name="Valuta 3 3 2 7 3" xfId="14713"/>
    <cellStyle name="Valuta 3 3 2 8" xfId="19551"/>
    <cellStyle name="Valuta 3 3 2 9" xfId="9875"/>
    <cellStyle name="Valuta 3 3 3" xfId="401"/>
    <cellStyle name="Valuta 3 3 3 2" xfId="1005"/>
    <cellStyle name="Valuta 3 3 3 2 2" xfId="2215"/>
    <cellStyle name="Valuta 3 3 3 2 2 2" xfId="7053"/>
    <cellStyle name="Valuta 3 3 3 2 2 2 2" xfId="26405"/>
    <cellStyle name="Valuta 3 3 3 2 2 2 3" xfId="16729"/>
    <cellStyle name="Valuta 3 3 3 2 2 3" xfId="21567"/>
    <cellStyle name="Valuta 3 3 3 2 2 4" xfId="11891"/>
    <cellStyle name="Valuta 3 3 3 2 3" xfId="3425"/>
    <cellStyle name="Valuta 3 3 3 2 3 2" xfId="8263"/>
    <cellStyle name="Valuta 3 3 3 2 3 2 2" xfId="27615"/>
    <cellStyle name="Valuta 3 3 3 2 3 2 3" xfId="17939"/>
    <cellStyle name="Valuta 3 3 3 2 3 3" xfId="22777"/>
    <cellStyle name="Valuta 3 3 3 2 3 4" xfId="13101"/>
    <cellStyle name="Valuta 3 3 3 2 4" xfId="4634"/>
    <cellStyle name="Valuta 3 3 3 2 4 2" xfId="9472"/>
    <cellStyle name="Valuta 3 3 3 2 4 2 2" xfId="28824"/>
    <cellStyle name="Valuta 3 3 3 2 4 2 3" xfId="19148"/>
    <cellStyle name="Valuta 3 3 3 2 4 3" xfId="23986"/>
    <cellStyle name="Valuta 3 3 3 2 4 4" xfId="14310"/>
    <cellStyle name="Valuta 3 3 3 2 5" xfId="5843"/>
    <cellStyle name="Valuta 3 3 3 2 5 2" xfId="25195"/>
    <cellStyle name="Valuta 3 3 3 2 5 3" xfId="15519"/>
    <cellStyle name="Valuta 3 3 3 2 6" xfId="20357"/>
    <cellStyle name="Valuta 3 3 3 2 7" xfId="10681"/>
    <cellStyle name="Valuta 3 3 3 3" xfId="1611"/>
    <cellStyle name="Valuta 3 3 3 3 2" xfId="6449"/>
    <cellStyle name="Valuta 3 3 3 3 2 2" xfId="25801"/>
    <cellStyle name="Valuta 3 3 3 3 2 3" xfId="16125"/>
    <cellStyle name="Valuta 3 3 3 3 3" xfId="20963"/>
    <cellStyle name="Valuta 3 3 3 3 4" xfId="11287"/>
    <cellStyle name="Valuta 3 3 3 4" xfId="2821"/>
    <cellStyle name="Valuta 3 3 3 4 2" xfId="7659"/>
    <cellStyle name="Valuta 3 3 3 4 2 2" xfId="27011"/>
    <cellStyle name="Valuta 3 3 3 4 2 3" xfId="17335"/>
    <cellStyle name="Valuta 3 3 3 4 3" xfId="22173"/>
    <cellStyle name="Valuta 3 3 3 4 4" xfId="12497"/>
    <cellStyle name="Valuta 3 3 3 5" xfId="4030"/>
    <cellStyle name="Valuta 3 3 3 5 2" xfId="8868"/>
    <cellStyle name="Valuta 3 3 3 5 2 2" xfId="28220"/>
    <cellStyle name="Valuta 3 3 3 5 2 3" xfId="18544"/>
    <cellStyle name="Valuta 3 3 3 5 3" xfId="23382"/>
    <cellStyle name="Valuta 3 3 3 5 4" xfId="13706"/>
    <cellStyle name="Valuta 3 3 3 6" xfId="5239"/>
    <cellStyle name="Valuta 3 3 3 6 2" xfId="24591"/>
    <cellStyle name="Valuta 3 3 3 6 3" xfId="14915"/>
    <cellStyle name="Valuta 3 3 3 7" xfId="19753"/>
    <cellStyle name="Valuta 3 3 3 8" xfId="10077"/>
    <cellStyle name="Valuta 3 3 4" xfId="703"/>
    <cellStyle name="Valuta 3 3 4 2" xfId="1913"/>
    <cellStyle name="Valuta 3 3 4 2 2" xfId="6751"/>
    <cellStyle name="Valuta 3 3 4 2 2 2" xfId="26103"/>
    <cellStyle name="Valuta 3 3 4 2 2 3" xfId="16427"/>
    <cellStyle name="Valuta 3 3 4 2 3" xfId="21265"/>
    <cellStyle name="Valuta 3 3 4 2 4" xfId="11589"/>
    <cellStyle name="Valuta 3 3 4 3" xfId="3123"/>
    <cellStyle name="Valuta 3 3 4 3 2" xfId="7961"/>
    <cellStyle name="Valuta 3 3 4 3 2 2" xfId="27313"/>
    <cellStyle name="Valuta 3 3 4 3 2 3" xfId="17637"/>
    <cellStyle name="Valuta 3 3 4 3 3" xfId="22475"/>
    <cellStyle name="Valuta 3 3 4 3 4" xfId="12799"/>
    <cellStyle name="Valuta 3 3 4 4" xfId="4332"/>
    <cellStyle name="Valuta 3 3 4 4 2" xfId="9170"/>
    <cellStyle name="Valuta 3 3 4 4 2 2" xfId="28522"/>
    <cellStyle name="Valuta 3 3 4 4 2 3" xfId="18846"/>
    <cellStyle name="Valuta 3 3 4 4 3" xfId="23684"/>
    <cellStyle name="Valuta 3 3 4 4 4" xfId="14008"/>
    <cellStyle name="Valuta 3 3 4 5" xfId="5541"/>
    <cellStyle name="Valuta 3 3 4 5 2" xfId="24893"/>
    <cellStyle name="Valuta 3 3 4 5 3" xfId="15217"/>
    <cellStyle name="Valuta 3 3 4 6" xfId="20055"/>
    <cellStyle name="Valuta 3 3 4 7" xfId="10379"/>
    <cellStyle name="Valuta 3 3 5" xfId="1309"/>
    <cellStyle name="Valuta 3 3 5 2" xfId="6147"/>
    <cellStyle name="Valuta 3 3 5 2 2" xfId="25499"/>
    <cellStyle name="Valuta 3 3 5 2 3" xfId="15823"/>
    <cellStyle name="Valuta 3 3 5 3" xfId="20661"/>
    <cellStyle name="Valuta 3 3 5 4" xfId="10985"/>
    <cellStyle name="Valuta 3 3 6" xfId="2519"/>
    <cellStyle name="Valuta 3 3 6 2" xfId="7357"/>
    <cellStyle name="Valuta 3 3 6 2 2" xfId="26709"/>
    <cellStyle name="Valuta 3 3 6 2 3" xfId="17033"/>
    <cellStyle name="Valuta 3 3 6 3" xfId="21871"/>
    <cellStyle name="Valuta 3 3 6 4" xfId="12195"/>
    <cellStyle name="Valuta 3 3 7" xfId="3729"/>
    <cellStyle name="Valuta 3 3 7 2" xfId="8567"/>
    <cellStyle name="Valuta 3 3 7 2 2" xfId="27919"/>
    <cellStyle name="Valuta 3 3 7 2 3" xfId="18243"/>
    <cellStyle name="Valuta 3 3 7 3" xfId="23081"/>
    <cellStyle name="Valuta 3 3 7 4" xfId="13405"/>
    <cellStyle name="Valuta 3 3 8" xfId="4937"/>
    <cellStyle name="Valuta 3 3 8 2" xfId="24289"/>
    <cellStyle name="Valuta 3 3 8 3" xfId="14613"/>
    <cellStyle name="Valuta 3 3 9" xfId="19451"/>
    <cellStyle name="Valuta 3 4" xfId="130"/>
    <cellStyle name="Valuta 3 4 2" xfId="451"/>
    <cellStyle name="Valuta 3 4 2 2" xfId="1055"/>
    <cellStyle name="Valuta 3 4 2 2 2" xfId="2265"/>
    <cellStyle name="Valuta 3 4 2 2 2 2" xfId="7103"/>
    <cellStyle name="Valuta 3 4 2 2 2 2 2" xfId="26455"/>
    <cellStyle name="Valuta 3 4 2 2 2 2 3" xfId="16779"/>
    <cellStyle name="Valuta 3 4 2 2 2 3" xfId="21617"/>
    <cellStyle name="Valuta 3 4 2 2 2 4" xfId="11941"/>
    <cellStyle name="Valuta 3 4 2 2 3" xfId="3475"/>
    <cellStyle name="Valuta 3 4 2 2 3 2" xfId="8313"/>
    <cellStyle name="Valuta 3 4 2 2 3 2 2" xfId="27665"/>
    <cellStyle name="Valuta 3 4 2 2 3 2 3" xfId="17989"/>
    <cellStyle name="Valuta 3 4 2 2 3 3" xfId="22827"/>
    <cellStyle name="Valuta 3 4 2 2 3 4" xfId="13151"/>
    <cellStyle name="Valuta 3 4 2 2 4" xfId="4684"/>
    <cellStyle name="Valuta 3 4 2 2 4 2" xfId="9522"/>
    <cellStyle name="Valuta 3 4 2 2 4 2 2" xfId="28874"/>
    <cellStyle name="Valuta 3 4 2 2 4 2 3" xfId="19198"/>
    <cellStyle name="Valuta 3 4 2 2 4 3" xfId="24036"/>
    <cellStyle name="Valuta 3 4 2 2 4 4" xfId="14360"/>
    <cellStyle name="Valuta 3 4 2 2 5" xfId="5893"/>
    <cellStyle name="Valuta 3 4 2 2 5 2" xfId="25245"/>
    <cellStyle name="Valuta 3 4 2 2 5 3" xfId="15569"/>
    <cellStyle name="Valuta 3 4 2 2 6" xfId="20407"/>
    <cellStyle name="Valuta 3 4 2 2 7" xfId="10731"/>
    <cellStyle name="Valuta 3 4 2 3" xfId="1661"/>
    <cellStyle name="Valuta 3 4 2 3 2" xfId="6499"/>
    <cellStyle name="Valuta 3 4 2 3 2 2" xfId="25851"/>
    <cellStyle name="Valuta 3 4 2 3 2 3" xfId="16175"/>
    <cellStyle name="Valuta 3 4 2 3 3" xfId="21013"/>
    <cellStyle name="Valuta 3 4 2 3 4" xfId="11337"/>
    <cellStyle name="Valuta 3 4 2 4" xfId="2871"/>
    <cellStyle name="Valuta 3 4 2 4 2" xfId="7709"/>
    <cellStyle name="Valuta 3 4 2 4 2 2" xfId="27061"/>
    <cellStyle name="Valuta 3 4 2 4 2 3" xfId="17385"/>
    <cellStyle name="Valuta 3 4 2 4 3" xfId="22223"/>
    <cellStyle name="Valuta 3 4 2 4 4" xfId="12547"/>
    <cellStyle name="Valuta 3 4 2 5" xfId="4080"/>
    <cellStyle name="Valuta 3 4 2 5 2" xfId="8918"/>
    <cellStyle name="Valuta 3 4 2 5 2 2" xfId="28270"/>
    <cellStyle name="Valuta 3 4 2 5 2 3" xfId="18594"/>
    <cellStyle name="Valuta 3 4 2 5 3" xfId="23432"/>
    <cellStyle name="Valuta 3 4 2 5 4" xfId="13756"/>
    <cellStyle name="Valuta 3 4 2 6" xfId="5289"/>
    <cellStyle name="Valuta 3 4 2 6 2" xfId="24641"/>
    <cellStyle name="Valuta 3 4 2 6 3" xfId="14965"/>
    <cellStyle name="Valuta 3 4 2 7" xfId="19803"/>
    <cellStyle name="Valuta 3 4 2 8" xfId="10127"/>
    <cellStyle name="Valuta 3 4 3" xfId="753"/>
    <cellStyle name="Valuta 3 4 3 2" xfId="1963"/>
    <cellStyle name="Valuta 3 4 3 2 2" xfId="6801"/>
    <cellStyle name="Valuta 3 4 3 2 2 2" xfId="26153"/>
    <cellStyle name="Valuta 3 4 3 2 2 3" xfId="16477"/>
    <cellStyle name="Valuta 3 4 3 2 3" xfId="21315"/>
    <cellStyle name="Valuta 3 4 3 2 4" xfId="11639"/>
    <cellStyle name="Valuta 3 4 3 3" xfId="3173"/>
    <cellStyle name="Valuta 3 4 3 3 2" xfId="8011"/>
    <cellStyle name="Valuta 3 4 3 3 2 2" xfId="27363"/>
    <cellStyle name="Valuta 3 4 3 3 2 3" xfId="17687"/>
    <cellStyle name="Valuta 3 4 3 3 3" xfId="22525"/>
    <cellStyle name="Valuta 3 4 3 3 4" xfId="12849"/>
    <cellStyle name="Valuta 3 4 3 4" xfId="4382"/>
    <cellStyle name="Valuta 3 4 3 4 2" xfId="9220"/>
    <cellStyle name="Valuta 3 4 3 4 2 2" xfId="28572"/>
    <cellStyle name="Valuta 3 4 3 4 2 3" xfId="18896"/>
    <cellStyle name="Valuta 3 4 3 4 3" xfId="23734"/>
    <cellStyle name="Valuta 3 4 3 4 4" xfId="14058"/>
    <cellStyle name="Valuta 3 4 3 5" xfId="5591"/>
    <cellStyle name="Valuta 3 4 3 5 2" xfId="24943"/>
    <cellStyle name="Valuta 3 4 3 5 3" xfId="15267"/>
    <cellStyle name="Valuta 3 4 3 6" xfId="20105"/>
    <cellStyle name="Valuta 3 4 3 7" xfId="10429"/>
    <cellStyle name="Valuta 3 4 4" xfId="1359"/>
    <cellStyle name="Valuta 3 4 4 2" xfId="6197"/>
    <cellStyle name="Valuta 3 4 4 2 2" xfId="25549"/>
    <cellStyle name="Valuta 3 4 4 2 3" xfId="15873"/>
    <cellStyle name="Valuta 3 4 4 3" xfId="20711"/>
    <cellStyle name="Valuta 3 4 4 4" xfId="11035"/>
    <cellStyle name="Valuta 3 4 5" xfId="2569"/>
    <cellStyle name="Valuta 3 4 5 2" xfId="7407"/>
    <cellStyle name="Valuta 3 4 5 2 2" xfId="26759"/>
    <cellStyle name="Valuta 3 4 5 2 3" xfId="17083"/>
    <cellStyle name="Valuta 3 4 5 3" xfId="21921"/>
    <cellStyle name="Valuta 3 4 5 4" xfId="12245"/>
    <cellStyle name="Valuta 3 4 6" xfId="3779"/>
    <cellStyle name="Valuta 3 4 6 2" xfId="8617"/>
    <cellStyle name="Valuta 3 4 6 2 2" xfId="27969"/>
    <cellStyle name="Valuta 3 4 6 2 3" xfId="18293"/>
    <cellStyle name="Valuta 3 4 6 3" xfId="23131"/>
    <cellStyle name="Valuta 3 4 6 4" xfId="13455"/>
    <cellStyle name="Valuta 3 4 7" xfId="4987"/>
    <cellStyle name="Valuta 3 4 7 2" xfId="24339"/>
    <cellStyle name="Valuta 3 4 7 3" xfId="14663"/>
    <cellStyle name="Valuta 3 4 8" xfId="19501"/>
    <cellStyle name="Valuta 3 4 9" xfId="9825"/>
    <cellStyle name="Valuta 3 5" xfId="247"/>
    <cellStyle name="Valuta 3 5 2" xfId="551"/>
    <cellStyle name="Valuta 3 5 2 2" xfId="1155"/>
    <cellStyle name="Valuta 3 5 2 2 2" xfId="2365"/>
    <cellStyle name="Valuta 3 5 2 2 2 2" xfId="7203"/>
    <cellStyle name="Valuta 3 5 2 2 2 2 2" xfId="26555"/>
    <cellStyle name="Valuta 3 5 2 2 2 2 3" xfId="16879"/>
    <cellStyle name="Valuta 3 5 2 2 2 3" xfId="21717"/>
    <cellStyle name="Valuta 3 5 2 2 2 4" xfId="12041"/>
    <cellStyle name="Valuta 3 5 2 2 3" xfId="3575"/>
    <cellStyle name="Valuta 3 5 2 2 3 2" xfId="8413"/>
    <cellStyle name="Valuta 3 5 2 2 3 2 2" xfId="27765"/>
    <cellStyle name="Valuta 3 5 2 2 3 2 3" xfId="18089"/>
    <cellStyle name="Valuta 3 5 2 2 3 3" xfId="22927"/>
    <cellStyle name="Valuta 3 5 2 2 3 4" xfId="13251"/>
    <cellStyle name="Valuta 3 5 2 2 4" xfId="4784"/>
    <cellStyle name="Valuta 3 5 2 2 4 2" xfId="9622"/>
    <cellStyle name="Valuta 3 5 2 2 4 2 2" xfId="28974"/>
    <cellStyle name="Valuta 3 5 2 2 4 2 3" xfId="19298"/>
    <cellStyle name="Valuta 3 5 2 2 4 3" xfId="24136"/>
    <cellStyle name="Valuta 3 5 2 2 4 4" xfId="14460"/>
    <cellStyle name="Valuta 3 5 2 2 5" xfId="5993"/>
    <cellStyle name="Valuta 3 5 2 2 5 2" xfId="25345"/>
    <cellStyle name="Valuta 3 5 2 2 5 3" xfId="15669"/>
    <cellStyle name="Valuta 3 5 2 2 6" xfId="20507"/>
    <cellStyle name="Valuta 3 5 2 2 7" xfId="10831"/>
    <cellStyle name="Valuta 3 5 2 3" xfId="1761"/>
    <cellStyle name="Valuta 3 5 2 3 2" xfId="6599"/>
    <cellStyle name="Valuta 3 5 2 3 2 2" xfId="25951"/>
    <cellStyle name="Valuta 3 5 2 3 2 3" xfId="16275"/>
    <cellStyle name="Valuta 3 5 2 3 3" xfId="21113"/>
    <cellStyle name="Valuta 3 5 2 3 4" xfId="11437"/>
    <cellStyle name="Valuta 3 5 2 4" xfId="2971"/>
    <cellStyle name="Valuta 3 5 2 4 2" xfId="7809"/>
    <cellStyle name="Valuta 3 5 2 4 2 2" xfId="27161"/>
    <cellStyle name="Valuta 3 5 2 4 2 3" xfId="17485"/>
    <cellStyle name="Valuta 3 5 2 4 3" xfId="22323"/>
    <cellStyle name="Valuta 3 5 2 4 4" xfId="12647"/>
    <cellStyle name="Valuta 3 5 2 5" xfId="4180"/>
    <cellStyle name="Valuta 3 5 2 5 2" xfId="9018"/>
    <cellStyle name="Valuta 3 5 2 5 2 2" xfId="28370"/>
    <cellStyle name="Valuta 3 5 2 5 2 3" xfId="18694"/>
    <cellStyle name="Valuta 3 5 2 5 3" xfId="23532"/>
    <cellStyle name="Valuta 3 5 2 5 4" xfId="13856"/>
    <cellStyle name="Valuta 3 5 2 6" xfId="5389"/>
    <cellStyle name="Valuta 3 5 2 6 2" xfId="24741"/>
    <cellStyle name="Valuta 3 5 2 6 3" xfId="15065"/>
    <cellStyle name="Valuta 3 5 2 7" xfId="19903"/>
    <cellStyle name="Valuta 3 5 2 8" xfId="10227"/>
    <cellStyle name="Valuta 3 5 3" xfId="853"/>
    <cellStyle name="Valuta 3 5 3 2" xfId="2063"/>
    <cellStyle name="Valuta 3 5 3 2 2" xfId="6901"/>
    <cellStyle name="Valuta 3 5 3 2 2 2" xfId="26253"/>
    <cellStyle name="Valuta 3 5 3 2 2 3" xfId="16577"/>
    <cellStyle name="Valuta 3 5 3 2 3" xfId="21415"/>
    <cellStyle name="Valuta 3 5 3 2 4" xfId="11739"/>
    <cellStyle name="Valuta 3 5 3 3" xfId="3273"/>
    <cellStyle name="Valuta 3 5 3 3 2" xfId="8111"/>
    <cellStyle name="Valuta 3 5 3 3 2 2" xfId="27463"/>
    <cellStyle name="Valuta 3 5 3 3 2 3" xfId="17787"/>
    <cellStyle name="Valuta 3 5 3 3 3" xfId="22625"/>
    <cellStyle name="Valuta 3 5 3 3 4" xfId="12949"/>
    <cellStyle name="Valuta 3 5 3 4" xfId="4482"/>
    <cellStyle name="Valuta 3 5 3 4 2" xfId="9320"/>
    <cellStyle name="Valuta 3 5 3 4 2 2" xfId="28672"/>
    <cellStyle name="Valuta 3 5 3 4 2 3" xfId="18996"/>
    <cellStyle name="Valuta 3 5 3 4 3" xfId="23834"/>
    <cellStyle name="Valuta 3 5 3 4 4" xfId="14158"/>
    <cellStyle name="Valuta 3 5 3 5" xfId="5691"/>
    <cellStyle name="Valuta 3 5 3 5 2" xfId="25043"/>
    <cellStyle name="Valuta 3 5 3 5 3" xfId="15367"/>
    <cellStyle name="Valuta 3 5 3 6" xfId="20205"/>
    <cellStyle name="Valuta 3 5 3 7" xfId="10529"/>
    <cellStyle name="Valuta 3 5 4" xfId="1459"/>
    <cellStyle name="Valuta 3 5 4 2" xfId="6297"/>
    <cellStyle name="Valuta 3 5 4 2 2" xfId="25649"/>
    <cellStyle name="Valuta 3 5 4 2 3" xfId="15973"/>
    <cellStyle name="Valuta 3 5 4 3" xfId="20811"/>
    <cellStyle name="Valuta 3 5 4 4" xfId="11135"/>
    <cellStyle name="Valuta 3 5 5" xfId="2669"/>
    <cellStyle name="Valuta 3 5 5 2" xfId="7507"/>
    <cellStyle name="Valuta 3 5 5 2 2" xfId="26859"/>
    <cellStyle name="Valuta 3 5 5 2 3" xfId="17183"/>
    <cellStyle name="Valuta 3 5 5 3" xfId="22021"/>
    <cellStyle name="Valuta 3 5 5 4" xfId="12345"/>
    <cellStyle name="Valuta 3 5 6" xfId="3879"/>
    <cellStyle name="Valuta 3 5 6 2" xfId="8717"/>
    <cellStyle name="Valuta 3 5 6 2 2" xfId="28069"/>
    <cellStyle name="Valuta 3 5 6 2 3" xfId="18393"/>
    <cellStyle name="Valuta 3 5 6 3" xfId="23231"/>
    <cellStyle name="Valuta 3 5 6 4" xfId="13555"/>
    <cellStyle name="Valuta 3 5 7" xfId="5087"/>
    <cellStyle name="Valuta 3 5 7 2" xfId="24439"/>
    <cellStyle name="Valuta 3 5 7 3" xfId="14763"/>
    <cellStyle name="Valuta 3 5 8" xfId="19601"/>
    <cellStyle name="Valuta 3 5 9" xfId="9925"/>
    <cellStyle name="Valuta 3 6" xfId="300"/>
    <cellStyle name="Valuta 3 6 2" xfId="603"/>
    <cellStyle name="Valuta 3 6 2 2" xfId="1207"/>
    <cellStyle name="Valuta 3 6 2 2 2" xfId="2417"/>
    <cellStyle name="Valuta 3 6 2 2 2 2" xfId="7255"/>
    <cellStyle name="Valuta 3 6 2 2 2 2 2" xfId="26607"/>
    <cellStyle name="Valuta 3 6 2 2 2 2 3" xfId="16931"/>
    <cellStyle name="Valuta 3 6 2 2 2 3" xfId="21769"/>
    <cellStyle name="Valuta 3 6 2 2 2 4" xfId="12093"/>
    <cellStyle name="Valuta 3 6 2 2 3" xfId="3627"/>
    <cellStyle name="Valuta 3 6 2 2 3 2" xfId="8465"/>
    <cellStyle name="Valuta 3 6 2 2 3 2 2" xfId="27817"/>
    <cellStyle name="Valuta 3 6 2 2 3 2 3" xfId="18141"/>
    <cellStyle name="Valuta 3 6 2 2 3 3" xfId="22979"/>
    <cellStyle name="Valuta 3 6 2 2 3 4" xfId="13303"/>
    <cellStyle name="Valuta 3 6 2 2 4" xfId="4836"/>
    <cellStyle name="Valuta 3 6 2 2 4 2" xfId="9674"/>
    <cellStyle name="Valuta 3 6 2 2 4 2 2" xfId="29026"/>
    <cellStyle name="Valuta 3 6 2 2 4 2 3" xfId="19350"/>
    <cellStyle name="Valuta 3 6 2 2 4 3" xfId="24188"/>
    <cellStyle name="Valuta 3 6 2 2 4 4" xfId="14512"/>
    <cellStyle name="Valuta 3 6 2 2 5" xfId="6045"/>
    <cellStyle name="Valuta 3 6 2 2 5 2" xfId="25397"/>
    <cellStyle name="Valuta 3 6 2 2 5 3" xfId="15721"/>
    <cellStyle name="Valuta 3 6 2 2 6" xfId="20559"/>
    <cellStyle name="Valuta 3 6 2 2 7" xfId="10883"/>
    <cellStyle name="Valuta 3 6 2 3" xfId="1813"/>
    <cellStyle name="Valuta 3 6 2 3 2" xfId="6651"/>
    <cellStyle name="Valuta 3 6 2 3 2 2" xfId="26003"/>
    <cellStyle name="Valuta 3 6 2 3 2 3" xfId="16327"/>
    <cellStyle name="Valuta 3 6 2 3 3" xfId="21165"/>
    <cellStyle name="Valuta 3 6 2 3 4" xfId="11489"/>
    <cellStyle name="Valuta 3 6 2 4" xfId="3023"/>
    <cellStyle name="Valuta 3 6 2 4 2" xfId="7861"/>
    <cellStyle name="Valuta 3 6 2 4 2 2" xfId="27213"/>
    <cellStyle name="Valuta 3 6 2 4 2 3" xfId="17537"/>
    <cellStyle name="Valuta 3 6 2 4 3" xfId="22375"/>
    <cellStyle name="Valuta 3 6 2 4 4" xfId="12699"/>
    <cellStyle name="Valuta 3 6 2 5" xfId="4232"/>
    <cellStyle name="Valuta 3 6 2 5 2" xfId="9070"/>
    <cellStyle name="Valuta 3 6 2 5 2 2" xfId="28422"/>
    <cellStyle name="Valuta 3 6 2 5 2 3" xfId="18746"/>
    <cellStyle name="Valuta 3 6 2 5 3" xfId="23584"/>
    <cellStyle name="Valuta 3 6 2 5 4" xfId="13908"/>
    <cellStyle name="Valuta 3 6 2 6" xfId="5441"/>
    <cellStyle name="Valuta 3 6 2 6 2" xfId="24793"/>
    <cellStyle name="Valuta 3 6 2 6 3" xfId="15117"/>
    <cellStyle name="Valuta 3 6 2 7" xfId="19955"/>
    <cellStyle name="Valuta 3 6 2 8" xfId="10279"/>
    <cellStyle name="Valuta 3 6 3" xfId="905"/>
    <cellStyle name="Valuta 3 6 3 2" xfId="2115"/>
    <cellStyle name="Valuta 3 6 3 2 2" xfId="6953"/>
    <cellStyle name="Valuta 3 6 3 2 2 2" xfId="26305"/>
    <cellStyle name="Valuta 3 6 3 2 2 3" xfId="16629"/>
    <cellStyle name="Valuta 3 6 3 2 3" xfId="21467"/>
    <cellStyle name="Valuta 3 6 3 2 4" xfId="11791"/>
    <cellStyle name="Valuta 3 6 3 3" xfId="3325"/>
    <cellStyle name="Valuta 3 6 3 3 2" xfId="8163"/>
    <cellStyle name="Valuta 3 6 3 3 2 2" xfId="27515"/>
    <cellStyle name="Valuta 3 6 3 3 2 3" xfId="17839"/>
    <cellStyle name="Valuta 3 6 3 3 3" xfId="22677"/>
    <cellStyle name="Valuta 3 6 3 3 4" xfId="13001"/>
    <cellStyle name="Valuta 3 6 3 4" xfId="4534"/>
    <cellStyle name="Valuta 3 6 3 4 2" xfId="9372"/>
    <cellStyle name="Valuta 3 6 3 4 2 2" xfId="28724"/>
    <cellStyle name="Valuta 3 6 3 4 2 3" xfId="19048"/>
    <cellStyle name="Valuta 3 6 3 4 3" xfId="23886"/>
    <cellStyle name="Valuta 3 6 3 4 4" xfId="14210"/>
    <cellStyle name="Valuta 3 6 3 5" xfId="5743"/>
    <cellStyle name="Valuta 3 6 3 5 2" xfId="25095"/>
    <cellStyle name="Valuta 3 6 3 5 3" xfId="15419"/>
    <cellStyle name="Valuta 3 6 3 6" xfId="20257"/>
    <cellStyle name="Valuta 3 6 3 7" xfId="10581"/>
    <cellStyle name="Valuta 3 6 4" xfId="1511"/>
    <cellStyle name="Valuta 3 6 4 2" xfId="6349"/>
    <cellStyle name="Valuta 3 6 4 2 2" xfId="25701"/>
    <cellStyle name="Valuta 3 6 4 2 3" xfId="16025"/>
    <cellStyle name="Valuta 3 6 4 3" xfId="20863"/>
    <cellStyle name="Valuta 3 6 4 4" xfId="11187"/>
    <cellStyle name="Valuta 3 6 5" xfId="2721"/>
    <cellStyle name="Valuta 3 6 5 2" xfId="7559"/>
    <cellStyle name="Valuta 3 6 5 2 2" xfId="26911"/>
    <cellStyle name="Valuta 3 6 5 2 3" xfId="17235"/>
    <cellStyle name="Valuta 3 6 5 3" xfId="22073"/>
    <cellStyle name="Valuta 3 6 5 4" xfId="12397"/>
    <cellStyle name="Valuta 3 6 6" xfId="3930"/>
    <cellStyle name="Valuta 3 6 6 2" xfId="8768"/>
    <cellStyle name="Valuta 3 6 6 2 2" xfId="28120"/>
    <cellStyle name="Valuta 3 6 6 2 3" xfId="18444"/>
    <cellStyle name="Valuta 3 6 6 3" xfId="23282"/>
    <cellStyle name="Valuta 3 6 6 4" xfId="13606"/>
    <cellStyle name="Valuta 3 6 7" xfId="5139"/>
    <cellStyle name="Valuta 3 6 7 2" xfId="24491"/>
    <cellStyle name="Valuta 3 6 7 3" xfId="14815"/>
    <cellStyle name="Valuta 3 6 8" xfId="19653"/>
    <cellStyle name="Valuta 3 6 9" xfId="9977"/>
    <cellStyle name="Valuta 3 7" xfId="351"/>
    <cellStyle name="Valuta 3 7 2" xfId="955"/>
    <cellStyle name="Valuta 3 7 2 2" xfId="2165"/>
    <cellStyle name="Valuta 3 7 2 2 2" xfId="7003"/>
    <cellStyle name="Valuta 3 7 2 2 2 2" xfId="26355"/>
    <cellStyle name="Valuta 3 7 2 2 2 3" xfId="16679"/>
    <cellStyle name="Valuta 3 7 2 2 3" xfId="21517"/>
    <cellStyle name="Valuta 3 7 2 2 4" xfId="11841"/>
    <cellStyle name="Valuta 3 7 2 3" xfId="3375"/>
    <cellStyle name="Valuta 3 7 2 3 2" xfId="8213"/>
    <cellStyle name="Valuta 3 7 2 3 2 2" xfId="27565"/>
    <cellStyle name="Valuta 3 7 2 3 2 3" xfId="17889"/>
    <cellStyle name="Valuta 3 7 2 3 3" xfId="22727"/>
    <cellStyle name="Valuta 3 7 2 3 4" xfId="13051"/>
    <cellStyle name="Valuta 3 7 2 4" xfId="4584"/>
    <cellStyle name="Valuta 3 7 2 4 2" xfId="9422"/>
    <cellStyle name="Valuta 3 7 2 4 2 2" xfId="28774"/>
    <cellStyle name="Valuta 3 7 2 4 2 3" xfId="19098"/>
    <cellStyle name="Valuta 3 7 2 4 3" xfId="23936"/>
    <cellStyle name="Valuta 3 7 2 4 4" xfId="14260"/>
    <cellStyle name="Valuta 3 7 2 5" xfId="5793"/>
    <cellStyle name="Valuta 3 7 2 5 2" xfId="25145"/>
    <cellStyle name="Valuta 3 7 2 5 3" xfId="15469"/>
    <cellStyle name="Valuta 3 7 2 6" xfId="20307"/>
    <cellStyle name="Valuta 3 7 2 7" xfId="10631"/>
    <cellStyle name="Valuta 3 7 3" xfId="1561"/>
    <cellStyle name="Valuta 3 7 3 2" xfId="6399"/>
    <cellStyle name="Valuta 3 7 3 2 2" xfId="25751"/>
    <cellStyle name="Valuta 3 7 3 2 3" xfId="16075"/>
    <cellStyle name="Valuta 3 7 3 3" xfId="20913"/>
    <cellStyle name="Valuta 3 7 3 4" xfId="11237"/>
    <cellStyle name="Valuta 3 7 4" xfId="2771"/>
    <cellStyle name="Valuta 3 7 4 2" xfId="7609"/>
    <cellStyle name="Valuta 3 7 4 2 2" xfId="26961"/>
    <cellStyle name="Valuta 3 7 4 2 3" xfId="17285"/>
    <cellStyle name="Valuta 3 7 4 3" xfId="22123"/>
    <cellStyle name="Valuta 3 7 4 4" xfId="12447"/>
    <cellStyle name="Valuta 3 7 5" xfId="3980"/>
    <cellStyle name="Valuta 3 7 5 2" xfId="8818"/>
    <cellStyle name="Valuta 3 7 5 2 2" xfId="28170"/>
    <cellStyle name="Valuta 3 7 5 2 3" xfId="18494"/>
    <cellStyle name="Valuta 3 7 5 3" xfId="23332"/>
    <cellStyle name="Valuta 3 7 5 4" xfId="13656"/>
    <cellStyle name="Valuta 3 7 6" xfId="5189"/>
    <cellStyle name="Valuta 3 7 6 2" xfId="24541"/>
    <cellStyle name="Valuta 3 7 6 3" xfId="14865"/>
    <cellStyle name="Valuta 3 7 7" xfId="19703"/>
    <cellStyle name="Valuta 3 7 8" xfId="10027"/>
    <cellStyle name="Valuta 3 8" xfId="653"/>
    <cellStyle name="Valuta 3 8 2" xfId="1863"/>
    <cellStyle name="Valuta 3 8 2 2" xfId="6701"/>
    <cellStyle name="Valuta 3 8 2 2 2" xfId="26053"/>
    <cellStyle name="Valuta 3 8 2 2 3" xfId="16377"/>
    <cellStyle name="Valuta 3 8 2 3" xfId="21215"/>
    <cellStyle name="Valuta 3 8 2 4" xfId="11539"/>
    <cellStyle name="Valuta 3 8 3" xfId="3073"/>
    <cellStyle name="Valuta 3 8 3 2" xfId="7911"/>
    <cellStyle name="Valuta 3 8 3 2 2" xfId="27263"/>
    <cellStyle name="Valuta 3 8 3 2 3" xfId="17587"/>
    <cellStyle name="Valuta 3 8 3 3" xfId="22425"/>
    <cellStyle name="Valuta 3 8 3 4" xfId="12749"/>
    <cellStyle name="Valuta 3 8 4" xfId="4282"/>
    <cellStyle name="Valuta 3 8 4 2" xfId="9120"/>
    <cellStyle name="Valuta 3 8 4 2 2" xfId="28472"/>
    <cellStyle name="Valuta 3 8 4 2 3" xfId="18796"/>
    <cellStyle name="Valuta 3 8 4 3" xfId="23634"/>
    <cellStyle name="Valuta 3 8 4 4" xfId="13958"/>
    <cellStyle name="Valuta 3 8 5" xfId="5491"/>
    <cellStyle name="Valuta 3 8 5 2" xfId="24843"/>
    <cellStyle name="Valuta 3 8 5 3" xfId="15167"/>
    <cellStyle name="Valuta 3 8 6" xfId="20005"/>
    <cellStyle name="Valuta 3 8 7" xfId="10329"/>
    <cellStyle name="Valuta 3 9" xfId="1259"/>
    <cellStyle name="Valuta 3 9 2" xfId="6097"/>
    <cellStyle name="Valuta 3 9 2 2" xfId="25449"/>
    <cellStyle name="Valuta 3 9 2 3" xfId="15773"/>
    <cellStyle name="Valuta 3 9 3" xfId="20611"/>
    <cellStyle name="Valuta 3 9 4" xfId="10935"/>
    <cellStyle name="Valuta 4" xfId="57"/>
    <cellStyle name="Valuta 4 10" xfId="9764"/>
    <cellStyle name="Valuta 4 2" xfId="170"/>
    <cellStyle name="Valuta 4 2 2" xfId="490"/>
    <cellStyle name="Valuta 4 2 2 2" xfId="1094"/>
    <cellStyle name="Valuta 4 2 2 2 2" xfId="2304"/>
    <cellStyle name="Valuta 4 2 2 2 2 2" xfId="7142"/>
    <cellStyle name="Valuta 4 2 2 2 2 2 2" xfId="26494"/>
    <cellStyle name="Valuta 4 2 2 2 2 2 3" xfId="16818"/>
    <cellStyle name="Valuta 4 2 2 2 2 3" xfId="21656"/>
    <cellStyle name="Valuta 4 2 2 2 2 4" xfId="11980"/>
    <cellStyle name="Valuta 4 2 2 2 3" xfId="3514"/>
    <cellStyle name="Valuta 4 2 2 2 3 2" xfId="8352"/>
    <cellStyle name="Valuta 4 2 2 2 3 2 2" xfId="27704"/>
    <cellStyle name="Valuta 4 2 2 2 3 2 3" xfId="18028"/>
    <cellStyle name="Valuta 4 2 2 2 3 3" xfId="22866"/>
    <cellStyle name="Valuta 4 2 2 2 3 4" xfId="13190"/>
    <cellStyle name="Valuta 4 2 2 2 4" xfId="4723"/>
    <cellStyle name="Valuta 4 2 2 2 4 2" xfId="9561"/>
    <cellStyle name="Valuta 4 2 2 2 4 2 2" xfId="28913"/>
    <cellStyle name="Valuta 4 2 2 2 4 2 3" xfId="19237"/>
    <cellStyle name="Valuta 4 2 2 2 4 3" xfId="24075"/>
    <cellStyle name="Valuta 4 2 2 2 4 4" xfId="14399"/>
    <cellStyle name="Valuta 4 2 2 2 5" xfId="5932"/>
    <cellStyle name="Valuta 4 2 2 2 5 2" xfId="25284"/>
    <cellStyle name="Valuta 4 2 2 2 5 3" xfId="15608"/>
    <cellStyle name="Valuta 4 2 2 2 6" xfId="20446"/>
    <cellStyle name="Valuta 4 2 2 2 7" xfId="10770"/>
    <cellStyle name="Valuta 4 2 2 3" xfId="1700"/>
    <cellStyle name="Valuta 4 2 2 3 2" xfId="6538"/>
    <cellStyle name="Valuta 4 2 2 3 2 2" xfId="25890"/>
    <cellStyle name="Valuta 4 2 2 3 2 3" xfId="16214"/>
    <cellStyle name="Valuta 4 2 2 3 3" xfId="21052"/>
    <cellStyle name="Valuta 4 2 2 3 4" xfId="11376"/>
    <cellStyle name="Valuta 4 2 2 4" xfId="2910"/>
    <cellStyle name="Valuta 4 2 2 4 2" xfId="7748"/>
    <cellStyle name="Valuta 4 2 2 4 2 2" xfId="27100"/>
    <cellStyle name="Valuta 4 2 2 4 2 3" xfId="17424"/>
    <cellStyle name="Valuta 4 2 2 4 3" xfId="22262"/>
    <cellStyle name="Valuta 4 2 2 4 4" xfId="12586"/>
    <cellStyle name="Valuta 4 2 2 5" xfId="4119"/>
    <cellStyle name="Valuta 4 2 2 5 2" xfId="8957"/>
    <cellStyle name="Valuta 4 2 2 5 2 2" xfId="28309"/>
    <cellStyle name="Valuta 4 2 2 5 2 3" xfId="18633"/>
    <cellStyle name="Valuta 4 2 2 5 3" xfId="23471"/>
    <cellStyle name="Valuta 4 2 2 5 4" xfId="13795"/>
    <cellStyle name="Valuta 4 2 2 6" xfId="5328"/>
    <cellStyle name="Valuta 4 2 2 6 2" xfId="24680"/>
    <cellStyle name="Valuta 4 2 2 6 3" xfId="15004"/>
    <cellStyle name="Valuta 4 2 2 7" xfId="19842"/>
    <cellStyle name="Valuta 4 2 2 8" xfId="10166"/>
    <cellStyle name="Valuta 4 2 3" xfId="792"/>
    <cellStyle name="Valuta 4 2 3 2" xfId="2002"/>
    <cellStyle name="Valuta 4 2 3 2 2" xfId="6840"/>
    <cellStyle name="Valuta 4 2 3 2 2 2" xfId="26192"/>
    <cellStyle name="Valuta 4 2 3 2 2 3" xfId="16516"/>
    <cellStyle name="Valuta 4 2 3 2 3" xfId="21354"/>
    <cellStyle name="Valuta 4 2 3 2 4" xfId="11678"/>
    <cellStyle name="Valuta 4 2 3 3" xfId="3212"/>
    <cellStyle name="Valuta 4 2 3 3 2" xfId="8050"/>
    <cellStyle name="Valuta 4 2 3 3 2 2" xfId="27402"/>
    <cellStyle name="Valuta 4 2 3 3 2 3" xfId="17726"/>
    <cellStyle name="Valuta 4 2 3 3 3" xfId="22564"/>
    <cellStyle name="Valuta 4 2 3 3 4" xfId="12888"/>
    <cellStyle name="Valuta 4 2 3 4" xfId="4421"/>
    <cellStyle name="Valuta 4 2 3 4 2" xfId="9259"/>
    <cellStyle name="Valuta 4 2 3 4 2 2" xfId="28611"/>
    <cellStyle name="Valuta 4 2 3 4 2 3" xfId="18935"/>
    <cellStyle name="Valuta 4 2 3 4 3" xfId="23773"/>
    <cellStyle name="Valuta 4 2 3 4 4" xfId="14097"/>
    <cellStyle name="Valuta 4 2 3 5" xfId="5630"/>
    <cellStyle name="Valuta 4 2 3 5 2" xfId="24982"/>
    <cellStyle name="Valuta 4 2 3 5 3" xfId="15306"/>
    <cellStyle name="Valuta 4 2 3 6" xfId="20144"/>
    <cellStyle name="Valuta 4 2 3 7" xfId="10468"/>
    <cellStyle name="Valuta 4 2 4" xfId="1398"/>
    <cellStyle name="Valuta 4 2 4 2" xfId="6236"/>
    <cellStyle name="Valuta 4 2 4 2 2" xfId="25588"/>
    <cellStyle name="Valuta 4 2 4 2 3" xfId="15912"/>
    <cellStyle name="Valuta 4 2 4 3" xfId="20750"/>
    <cellStyle name="Valuta 4 2 4 4" xfId="11074"/>
    <cellStyle name="Valuta 4 2 5" xfId="2608"/>
    <cellStyle name="Valuta 4 2 5 2" xfId="7446"/>
    <cellStyle name="Valuta 4 2 5 2 2" xfId="26798"/>
    <cellStyle name="Valuta 4 2 5 2 3" xfId="17122"/>
    <cellStyle name="Valuta 4 2 5 3" xfId="21960"/>
    <cellStyle name="Valuta 4 2 5 4" xfId="12284"/>
    <cellStyle name="Valuta 4 2 6" xfId="3818"/>
    <cellStyle name="Valuta 4 2 6 2" xfId="8656"/>
    <cellStyle name="Valuta 4 2 6 2 2" xfId="28008"/>
    <cellStyle name="Valuta 4 2 6 2 3" xfId="18332"/>
    <cellStyle name="Valuta 4 2 6 3" xfId="23170"/>
    <cellStyle name="Valuta 4 2 6 4" xfId="13494"/>
    <cellStyle name="Valuta 4 2 7" xfId="5026"/>
    <cellStyle name="Valuta 4 2 7 2" xfId="24378"/>
    <cellStyle name="Valuta 4 2 7 3" xfId="14702"/>
    <cellStyle name="Valuta 4 2 8" xfId="19540"/>
    <cellStyle name="Valuta 4 2 9" xfId="9864"/>
    <cellStyle name="Valuta 4 3" xfId="390"/>
    <cellStyle name="Valuta 4 3 2" xfId="994"/>
    <cellStyle name="Valuta 4 3 2 2" xfId="2204"/>
    <cellStyle name="Valuta 4 3 2 2 2" xfId="7042"/>
    <cellStyle name="Valuta 4 3 2 2 2 2" xfId="26394"/>
    <cellStyle name="Valuta 4 3 2 2 2 3" xfId="16718"/>
    <cellStyle name="Valuta 4 3 2 2 3" xfId="21556"/>
    <cellStyle name="Valuta 4 3 2 2 4" xfId="11880"/>
    <cellStyle name="Valuta 4 3 2 3" xfId="3414"/>
    <cellStyle name="Valuta 4 3 2 3 2" xfId="8252"/>
    <cellStyle name="Valuta 4 3 2 3 2 2" xfId="27604"/>
    <cellStyle name="Valuta 4 3 2 3 2 3" xfId="17928"/>
    <cellStyle name="Valuta 4 3 2 3 3" xfId="22766"/>
    <cellStyle name="Valuta 4 3 2 3 4" xfId="13090"/>
    <cellStyle name="Valuta 4 3 2 4" xfId="4623"/>
    <cellStyle name="Valuta 4 3 2 4 2" xfId="9461"/>
    <cellStyle name="Valuta 4 3 2 4 2 2" xfId="28813"/>
    <cellStyle name="Valuta 4 3 2 4 2 3" xfId="19137"/>
    <cellStyle name="Valuta 4 3 2 4 3" xfId="23975"/>
    <cellStyle name="Valuta 4 3 2 4 4" xfId="14299"/>
    <cellStyle name="Valuta 4 3 2 5" xfId="5832"/>
    <cellStyle name="Valuta 4 3 2 5 2" xfId="25184"/>
    <cellStyle name="Valuta 4 3 2 5 3" xfId="15508"/>
    <cellStyle name="Valuta 4 3 2 6" xfId="20346"/>
    <cellStyle name="Valuta 4 3 2 7" xfId="10670"/>
    <cellStyle name="Valuta 4 3 3" xfId="1600"/>
    <cellStyle name="Valuta 4 3 3 2" xfId="6438"/>
    <cellStyle name="Valuta 4 3 3 2 2" xfId="25790"/>
    <cellStyle name="Valuta 4 3 3 2 3" xfId="16114"/>
    <cellStyle name="Valuta 4 3 3 3" xfId="20952"/>
    <cellStyle name="Valuta 4 3 3 4" xfId="11276"/>
    <cellStyle name="Valuta 4 3 4" xfId="2810"/>
    <cellStyle name="Valuta 4 3 4 2" xfId="7648"/>
    <cellStyle name="Valuta 4 3 4 2 2" xfId="27000"/>
    <cellStyle name="Valuta 4 3 4 2 3" xfId="17324"/>
    <cellStyle name="Valuta 4 3 4 3" xfId="22162"/>
    <cellStyle name="Valuta 4 3 4 4" xfId="12486"/>
    <cellStyle name="Valuta 4 3 5" xfId="4019"/>
    <cellStyle name="Valuta 4 3 5 2" xfId="8857"/>
    <cellStyle name="Valuta 4 3 5 2 2" xfId="28209"/>
    <cellStyle name="Valuta 4 3 5 2 3" xfId="18533"/>
    <cellStyle name="Valuta 4 3 5 3" xfId="23371"/>
    <cellStyle name="Valuta 4 3 5 4" xfId="13695"/>
    <cellStyle name="Valuta 4 3 6" xfId="5228"/>
    <cellStyle name="Valuta 4 3 6 2" xfId="24580"/>
    <cellStyle name="Valuta 4 3 6 3" xfId="14904"/>
    <cellStyle name="Valuta 4 3 7" xfId="19742"/>
    <cellStyle name="Valuta 4 3 8" xfId="10066"/>
    <cellStyle name="Valuta 4 4" xfId="692"/>
    <cellStyle name="Valuta 4 4 2" xfId="1902"/>
    <cellStyle name="Valuta 4 4 2 2" xfId="6740"/>
    <cellStyle name="Valuta 4 4 2 2 2" xfId="26092"/>
    <cellStyle name="Valuta 4 4 2 2 3" xfId="16416"/>
    <cellStyle name="Valuta 4 4 2 3" xfId="21254"/>
    <cellStyle name="Valuta 4 4 2 4" xfId="11578"/>
    <cellStyle name="Valuta 4 4 3" xfId="3112"/>
    <cellStyle name="Valuta 4 4 3 2" xfId="7950"/>
    <cellStyle name="Valuta 4 4 3 2 2" xfId="27302"/>
    <cellStyle name="Valuta 4 4 3 2 3" xfId="17626"/>
    <cellStyle name="Valuta 4 4 3 3" xfId="22464"/>
    <cellStyle name="Valuta 4 4 3 4" xfId="12788"/>
    <cellStyle name="Valuta 4 4 4" xfId="4321"/>
    <cellStyle name="Valuta 4 4 4 2" xfId="9159"/>
    <cellStyle name="Valuta 4 4 4 2 2" xfId="28511"/>
    <cellStyle name="Valuta 4 4 4 2 3" xfId="18835"/>
    <cellStyle name="Valuta 4 4 4 3" xfId="23673"/>
    <cellStyle name="Valuta 4 4 4 4" xfId="13997"/>
    <cellStyle name="Valuta 4 4 5" xfId="5530"/>
    <cellStyle name="Valuta 4 4 5 2" xfId="24882"/>
    <cellStyle name="Valuta 4 4 5 3" xfId="15206"/>
    <cellStyle name="Valuta 4 4 6" xfId="20044"/>
    <cellStyle name="Valuta 4 4 7" xfId="10368"/>
    <cellStyle name="Valuta 4 5" xfId="1298"/>
    <cellStyle name="Valuta 4 5 2" xfId="6136"/>
    <cellStyle name="Valuta 4 5 2 2" xfId="25488"/>
    <cellStyle name="Valuta 4 5 2 3" xfId="15812"/>
    <cellStyle name="Valuta 4 5 3" xfId="20650"/>
    <cellStyle name="Valuta 4 5 4" xfId="10974"/>
    <cellStyle name="Valuta 4 6" xfId="2508"/>
    <cellStyle name="Valuta 4 6 2" xfId="7346"/>
    <cellStyle name="Valuta 4 6 2 2" xfId="26698"/>
    <cellStyle name="Valuta 4 6 2 3" xfId="17022"/>
    <cellStyle name="Valuta 4 6 3" xfId="21860"/>
    <cellStyle name="Valuta 4 6 4" xfId="12184"/>
    <cellStyle name="Valuta 4 7" xfId="3718"/>
    <cellStyle name="Valuta 4 7 2" xfId="8556"/>
    <cellStyle name="Valuta 4 7 2 2" xfId="27908"/>
    <cellStyle name="Valuta 4 7 2 3" xfId="18232"/>
    <cellStyle name="Valuta 4 7 3" xfId="23070"/>
    <cellStyle name="Valuta 4 7 4" xfId="13394"/>
    <cellStyle name="Valuta 4 8" xfId="4926"/>
    <cellStyle name="Valuta 4 8 2" xfId="24278"/>
    <cellStyle name="Valuta 4 8 3" xfId="14602"/>
    <cellStyle name="Valuta 4 9" xfId="19440"/>
    <cellStyle name="Valuta 5" xfId="119"/>
    <cellStyle name="Valuta 5 2" xfId="440"/>
    <cellStyle name="Valuta 5 2 2" xfId="1044"/>
    <cellStyle name="Valuta 5 2 2 2" xfId="2254"/>
    <cellStyle name="Valuta 5 2 2 2 2" xfId="7092"/>
    <cellStyle name="Valuta 5 2 2 2 2 2" xfId="26444"/>
    <cellStyle name="Valuta 5 2 2 2 2 3" xfId="16768"/>
    <cellStyle name="Valuta 5 2 2 2 3" xfId="21606"/>
    <cellStyle name="Valuta 5 2 2 2 4" xfId="11930"/>
    <cellStyle name="Valuta 5 2 2 3" xfId="3464"/>
    <cellStyle name="Valuta 5 2 2 3 2" xfId="8302"/>
    <cellStyle name="Valuta 5 2 2 3 2 2" xfId="27654"/>
    <cellStyle name="Valuta 5 2 2 3 2 3" xfId="17978"/>
    <cellStyle name="Valuta 5 2 2 3 3" xfId="22816"/>
    <cellStyle name="Valuta 5 2 2 3 4" xfId="13140"/>
    <cellStyle name="Valuta 5 2 2 4" xfId="4673"/>
    <cellStyle name="Valuta 5 2 2 4 2" xfId="9511"/>
    <cellStyle name="Valuta 5 2 2 4 2 2" xfId="28863"/>
    <cellStyle name="Valuta 5 2 2 4 2 3" xfId="19187"/>
    <cellStyle name="Valuta 5 2 2 4 3" xfId="24025"/>
    <cellStyle name="Valuta 5 2 2 4 4" xfId="14349"/>
    <cellStyle name="Valuta 5 2 2 5" xfId="5882"/>
    <cellStyle name="Valuta 5 2 2 5 2" xfId="25234"/>
    <cellStyle name="Valuta 5 2 2 5 3" xfId="15558"/>
    <cellStyle name="Valuta 5 2 2 6" xfId="20396"/>
    <cellStyle name="Valuta 5 2 2 7" xfId="10720"/>
    <cellStyle name="Valuta 5 2 3" xfId="1650"/>
    <cellStyle name="Valuta 5 2 3 2" xfId="6488"/>
    <cellStyle name="Valuta 5 2 3 2 2" xfId="25840"/>
    <cellStyle name="Valuta 5 2 3 2 3" xfId="16164"/>
    <cellStyle name="Valuta 5 2 3 3" xfId="21002"/>
    <cellStyle name="Valuta 5 2 3 4" xfId="11326"/>
    <cellStyle name="Valuta 5 2 4" xfId="2860"/>
    <cellStyle name="Valuta 5 2 4 2" xfId="7698"/>
    <cellStyle name="Valuta 5 2 4 2 2" xfId="27050"/>
    <cellStyle name="Valuta 5 2 4 2 3" xfId="17374"/>
    <cellStyle name="Valuta 5 2 4 3" xfId="22212"/>
    <cellStyle name="Valuta 5 2 4 4" xfId="12536"/>
    <cellStyle name="Valuta 5 2 5" xfId="4069"/>
    <cellStyle name="Valuta 5 2 5 2" xfId="8907"/>
    <cellStyle name="Valuta 5 2 5 2 2" xfId="28259"/>
    <cellStyle name="Valuta 5 2 5 2 3" xfId="18583"/>
    <cellStyle name="Valuta 5 2 5 3" xfId="23421"/>
    <cellStyle name="Valuta 5 2 5 4" xfId="13745"/>
    <cellStyle name="Valuta 5 2 6" xfId="5278"/>
    <cellStyle name="Valuta 5 2 6 2" xfId="24630"/>
    <cellStyle name="Valuta 5 2 6 3" xfId="14954"/>
    <cellStyle name="Valuta 5 2 7" xfId="19792"/>
    <cellStyle name="Valuta 5 2 8" xfId="10116"/>
    <cellStyle name="Valuta 5 3" xfId="742"/>
    <cellStyle name="Valuta 5 3 2" xfId="1952"/>
    <cellStyle name="Valuta 5 3 2 2" xfId="6790"/>
    <cellStyle name="Valuta 5 3 2 2 2" xfId="26142"/>
    <cellStyle name="Valuta 5 3 2 2 3" xfId="16466"/>
    <cellStyle name="Valuta 5 3 2 3" xfId="21304"/>
    <cellStyle name="Valuta 5 3 2 4" xfId="11628"/>
    <cellStyle name="Valuta 5 3 3" xfId="3162"/>
    <cellStyle name="Valuta 5 3 3 2" xfId="8000"/>
    <cellStyle name="Valuta 5 3 3 2 2" xfId="27352"/>
    <cellStyle name="Valuta 5 3 3 2 3" xfId="17676"/>
    <cellStyle name="Valuta 5 3 3 3" xfId="22514"/>
    <cellStyle name="Valuta 5 3 3 4" xfId="12838"/>
    <cellStyle name="Valuta 5 3 4" xfId="4371"/>
    <cellStyle name="Valuta 5 3 4 2" xfId="9209"/>
    <cellStyle name="Valuta 5 3 4 2 2" xfId="28561"/>
    <cellStyle name="Valuta 5 3 4 2 3" xfId="18885"/>
    <cellStyle name="Valuta 5 3 4 3" xfId="23723"/>
    <cellStyle name="Valuta 5 3 4 4" xfId="14047"/>
    <cellStyle name="Valuta 5 3 5" xfId="5580"/>
    <cellStyle name="Valuta 5 3 5 2" xfId="24932"/>
    <cellStyle name="Valuta 5 3 5 3" xfId="15256"/>
    <cellStyle name="Valuta 5 3 6" xfId="20094"/>
    <cellStyle name="Valuta 5 3 7" xfId="10418"/>
    <cellStyle name="Valuta 5 4" xfId="1348"/>
    <cellStyle name="Valuta 5 4 2" xfId="6186"/>
    <cellStyle name="Valuta 5 4 2 2" xfId="25538"/>
    <cellStyle name="Valuta 5 4 2 3" xfId="15862"/>
    <cellStyle name="Valuta 5 4 3" xfId="20700"/>
    <cellStyle name="Valuta 5 4 4" xfId="11024"/>
    <cellStyle name="Valuta 5 5" xfId="2558"/>
    <cellStyle name="Valuta 5 5 2" xfId="7396"/>
    <cellStyle name="Valuta 5 5 2 2" xfId="26748"/>
    <cellStyle name="Valuta 5 5 2 3" xfId="17072"/>
    <cellStyle name="Valuta 5 5 3" xfId="21910"/>
    <cellStyle name="Valuta 5 5 4" xfId="12234"/>
    <cellStyle name="Valuta 5 6" xfId="3768"/>
    <cellStyle name="Valuta 5 6 2" xfId="8606"/>
    <cellStyle name="Valuta 5 6 2 2" xfId="27958"/>
    <cellStyle name="Valuta 5 6 2 3" xfId="18282"/>
    <cellStyle name="Valuta 5 6 3" xfId="23120"/>
    <cellStyle name="Valuta 5 6 4" xfId="13444"/>
    <cellStyle name="Valuta 5 7" xfId="4976"/>
    <cellStyle name="Valuta 5 7 2" xfId="24328"/>
    <cellStyle name="Valuta 5 7 3" xfId="14652"/>
    <cellStyle name="Valuta 5 8" xfId="19490"/>
    <cellStyle name="Valuta 5 9" xfId="9814"/>
    <cellStyle name="Valuta 6" xfId="236"/>
    <cellStyle name="Valuta 6 2" xfId="540"/>
    <cellStyle name="Valuta 6 2 2" xfId="1144"/>
    <cellStyle name="Valuta 6 2 2 2" xfId="2354"/>
    <cellStyle name="Valuta 6 2 2 2 2" xfId="7192"/>
    <cellStyle name="Valuta 6 2 2 2 2 2" xfId="26544"/>
    <cellStyle name="Valuta 6 2 2 2 2 3" xfId="16868"/>
    <cellStyle name="Valuta 6 2 2 2 3" xfId="21706"/>
    <cellStyle name="Valuta 6 2 2 2 4" xfId="12030"/>
    <cellStyle name="Valuta 6 2 2 3" xfId="3564"/>
    <cellStyle name="Valuta 6 2 2 3 2" xfId="8402"/>
    <cellStyle name="Valuta 6 2 2 3 2 2" xfId="27754"/>
    <cellStyle name="Valuta 6 2 2 3 2 3" xfId="18078"/>
    <cellStyle name="Valuta 6 2 2 3 3" xfId="22916"/>
    <cellStyle name="Valuta 6 2 2 3 4" xfId="13240"/>
    <cellStyle name="Valuta 6 2 2 4" xfId="4773"/>
    <cellStyle name="Valuta 6 2 2 4 2" xfId="9611"/>
    <cellStyle name="Valuta 6 2 2 4 2 2" xfId="28963"/>
    <cellStyle name="Valuta 6 2 2 4 2 3" xfId="19287"/>
    <cellStyle name="Valuta 6 2 2 4 3" xfId="24125"/>
    <cellStyle name="Valuta 6 2 2 4 4" xfId="14449"/>
    <cellStyle name="Valuta 6 2 2 5" xfId="5982"/>
    <cellStyle name="Valuta 6 2 2 5 2" xfId="25334"/>
    <cellStyle name="Valuta 6 2 2 5 3" xfId="15658"/>
    <cellStyle name="Valuta 6 2 2 6" xfId="20496"/>
    <cellStyle name="Valuta 6 2 2 7" xfId="10820"/>
    <cellStyle name="Valuta 6 2 3" xfId="1750"/>
    <cellStyle name="Valuta 6 2 3 2" xfId="6588"/>
    <cellStyle name="Valuta 6 2 3 2 2" xfId="25940"/>
    <cellStyle name="Valuta 6 2 3 2 3" xfId="16264"/>
    <cellStyle name="Valuta 6 2 3 3" xfId="21102"/>
    <cellStyle name="Valuta 6 2 3 4" xfId="11426"/>
    <cellStyle name="Valuta 6 2 4" xfId="2960"/>
    <cellStyle name="Valuta 6 2 4 2" xfId="7798"/>
    <cellStyle name="Valuta 6 2 4 2 2" xfId="27150"/>
    <cellStyle name="Valuta 6 2 4 2 3" xfId="17474"/>
    <cellStyle name="Valuta 6 2 4 3" xfId="22312"/>
    <cellStyle name="Valuta 6 2 4 4" xfId="12636"/>
    <cellStyle name="Valuta 6 2 5" xfId="4169"/>
    <cellStyle name="Valuta 6 2 5 2" xfId="9007"/>
    <cellStyle name="Valuta 6 2 5 2 2" xfId="28359"/>
    <cellStyle name="Valuta 6 2 5 2 3" xfId="18683"/>
    <cellStyle name="Valuta 6 2 5 3" xfId="23521"/>
    <cellStyle name="Valuta 6 2 5 4" xfId="13845"/>
    <cellStyle name="Valuta 6 2 6" xfId="5378"/>
    <cellStyle name="Valuta 6 2 6 2" xfId="24730"/>
    <cellStyle name="Valuta 6 2 6 3" xfId="15054"/>
    <cellStyle name="Valuta 6 2 7" xfId="19892"/>
    <cellStyle name="Valuta 6 2 8" xfId="10216"/>
    <cellStyle name="Valuta 6 3" xfId="842"/>
    <cellStyle name="Valuta 6 3 2" xfId="2052"/>
    <cellStyle name="Valuta 6 3 2 2" xfId="6890"/>
    <cellStyle name="Valuta 6 3 2 2 2" xfId="26242"/>
    <cellStyle name="Valuta 6 3 2 2 3" xfId="16566"/>
    <cellStyle name="Valuta 6 3 2 3" xfId="21404"/>
    <cellStyle name="Valuta 6 3 2 4" xfId="11728"/>
    <cellStyle name="Valuta 6 3 3" xfId="3262"/>
    <cellStyle name="Valuta 6 3 3 2" xfId="8100"/>
    <cellStyle name="Valuta 6 3 3 2 2" xfId="27452"/>
    <cellStyle name="Valuta 6 3 3 2 3" xfId="17776"/>
    <cellStyle name="Valuta 6 3 3 3" xfId="22614"/>
    <cellStyle name="Valuta 6 3 3 4" xfId="12938"/>
    <cellStyle name="Valuta 6 3 4" xfId="4471"/>
    <cellStyle name="Valuta 6 3 4 2" xfId="9309"/>
    <cellStyle name="Valuta 6 3 4 2 2" xfId="28661"/>
    <cellStyle name="Valuta 6 3 4 2 3" xfId="18985"/>
    <cellStyle name="Valuta 6 3 4 3" xfId="23823"/>
    <cellStyle name="Valuta 6 3 4 4" xfId="14147"/>
    <cellStyle name="Valuta 6 3 5" xfId="5680"/>
    <cellStyle name="Valuta 6 3 5 2" xfId="25032"/>
    <cellStyle name="Valuta 6 3 5 3" xfId="15356"/>
    <cellStyle name="Valuta 6 3 6" xfId="20194"/>
    <cellStyle name="Valuta 6 3 7" xfId="10518"/>
    <cellStyle name="Valuta 6 4" xfId="1448"/>
    <cellStyle name="Valuta 6 4 2" xfId="6286"/>
    <cellStyle name="Valuta 6 4 2 2" xfId="25638"/>
    <cellStyle name="Valuta 6 4 2 3" xfId="15962"/>
    <cellStyle name="Valuta 6 4 3" xfId="20800"/>
    <cellStyle name="Valuta 6 4 4" xfId="11124"/>
    <cellStyle name="Valuta 6 5" xfId="2658"/>
    <cellStyle name="Valuta 6 5 2" xfId="7496"/>
    <cellStyle name="Valuta 6 5 2 2" xfId="26848"/>
    <cellStyle name="Valuta 6 5 2 3" xfId="17172"/>
    <cellStyle name="Valuta 6 5 3" xfId="22010"/>
    <cellStyle name="Valuta 6 5 4" xfId="12334"/>
    <cellStyle name="Valuta 6 6" xfId="3868"/>
    <cellStyle name="Valuta 6 6 2" xfId="8706"/>
    <cellStyle name="Valuta 6 6 2 2" xfId="28058"/>
    <cellStyle name="Valuta 6 6 2 3" xfId="18382"/>
    <cellStyle name="Valuta 6 6 3" xfId="23220"/>
    <cellStyle name="Valuta 6 6 4" xfId="13544"/>
    <cellStyle name="Valuta 6 7" xfId="5076"/>
    <cellStyle name="Valuta 6 7 2" xfId="24428"/>
    <cellStyle name="Valuta 6 7 3" xfId="14752"/>
    <cellStyle name="Valuta 6 8" xfId="19590"/>
    <cellStyle name="Valuta 6 9" xfId="9914"/>
    <cellStyle name="Valuta 7" xfId="289"/>
    <cellStyle name="Valuta 7 2" xfId="592"/>
    <cellStyle name="Valuta 7 2 2" xfId="1196"/>
    <cellStyle name="Valuta 7 2 2 2" xfId="2406"/>
    <cellStyle name="Valuta 7 2 2 2 2" xfId="7244"/>
    <cellStyle name="Valuta 7 2 2 2 2 2" xfId="26596"/>
    <cellStyle name="Valuta 7 2 2 2 2 3" xfId="16920"/>
    <cellStyle name="Valuta 7 2 2 2 3" xfId="21758"/>
    <cellStyle name="Valuta 7 2 2 2 4" xfId="12082"/>
    <cellStyle name="Valuta 7 2 2 3" xfId="3616"/>
    <cellStyle name="Valuta 7 2 2 3 2" xfId="8454"/>
    <cellStyle name="Valuta 7 2 2 3 2 2" xfId="27806"/>
    <cellStyle name="Valuta 7 2 2 3 2 3" xfId="18130"/>
    <cellStyle name="Valuta 7 2 2 3 3" xfId="22968"/>
    <cellStyle name="Valuta 7 2 2 3 4" xfId="13292"/>
    <cellStyle name="Valuta 7 2 2 4" xfId="4825"/>
    <cellStyle name="Valuta 7 2 2 4 2" xfId="9663"/>
    <cellStyle name="Valuta 7 2 2 4 2 2" xfId="29015"/>
    <cellStyle name="Valuta 7 2 2 4 2 3" xfId="19339"/>
    <cellStyle name="Valuta 7 2 2 4 3" xfId="24177"/>
    <cellStyle name="Valuta 7 2 2 4 4" xfId="14501"/>
    <cellStyle name="Valuta 7 2 2 5" xfId="6034"/>
    <cellStyle name="Valuta 7 2 2 5 2" xfId="25386"/>
    <cellStyle name="Valuta 7 2 2 5 3" xfId="15710"/>
    <cellStyle name="Valuta 7 2 2 6" xfId="20548"/>
    <cellStyle name="Valuta 7 2 2 7" xfId="10872"/>
    <cellStyle name="Valuta 7 2 3" xfId="1802"/>
    <cellStyle name="Valuta 7 2 3 2" xfId="6640"/>
    <cellStyle name="Valuta 7 2 3 2 2" xfId="25992"/>
    <cellStyle name="Valuta 7 2 3 2 3" xfId="16316"/>
    <cellStyle name="Valuta 7 2 3 3" xfId="21154"/>
    <cellStyle name="Valuta 7 2 3 4" xfId="11478"/>
    <cellStyle name="Valuta 7 2 4" xfId="3012"/>
    <cellStyle name="Valuta 7 2 4 2" xfId="7850"/>
    <cellStyle name="Valuta 7 2 4 2 2" xfId="27202"/>
    <cellStyle name="Valuta 7 2 4 2 3" xfId="17526"/>
    <cellStyle name="Valuta 7 2 4 3" xfId="22364"/>
    <cellStyle name="Valuta 7 2 4 4" xfId="12688"/>
    <cellStyle name="Valuta 7 2 5" xfId="4221"/>
    <cellStyle name="Valuta 7 2 5 2" xfId="9059"/>
    <cellStyle name="Valuta 7 2 5 2 2" xfId="28411"/>
    <cellStyle name="Valuta 7 2 5 2 3" xfId="18735"/>
    <cellStyle name="Valuta 7 2 5 3" xfId="23573"/>
    <cellStyle name="Valuta 7 2 5 4" xfId="13897"/>
    <cellStyle name="Valuta 7 2 6" xfId="5430"/>
    <cellStyle name="Valuta 7 2 6 2" xfId="24782"/>
    <cellStyle name="Valuta 7 2 6 3" xfId="15106"/>
    <cellStyle name="Valuta 7 2 7" xfId="19944"/>
    <cellStyle name="Valuta 7 2 8" xfId="10268"/>
    <cellStyle name="Valuta 7 3" xfId="894"/>
    <cellStyle name="Valuta 7 3 2" xfId="2104"/>
    <cellStyle name="Valuta 7 3 2 2" xfId="6942"/>
    <cellStyle name="Valuta 7 3 2 2 2" xfId="26294"/>
    <cellStyle name="Valuta 7 3 2 2 3" xfId="16618"/>
    <cellStyle name="Valuta 7 3 2 3" xfId="21456"/>
    <cellStyle name="Valuta 7 3 2 4" xfId="11780"/>
    <cellStyle name="Valuta 7 3 3" xfId="3314"/>
    <cellStyle name="Valuta 7 3 3 2" xfId="8152"/>
    <cellStyle name="Valuta 7 3 3 2 2" xfId="27504"/>
    <cellStyle name="Valuta 7 3 3 2 3" xfId="17828"/>
    <cellStyle name="Valuta 7 3 3 3" xfId="22666"/>
    <cellStyle name="Valuta 7 3 3 4" xfId="12990"/>
    <cellStyle name="Valuta 7 3 4" xfId="4523"/>
    <cellStyle name="Valuta 7 3 4 2" xfId="9361"/>
    <cellStyle name="Valuta 7 3 4 2 2" xfId="28713"/>
    <cellStyle name="Valuta 7 3 4 2 3" xfId="19037"/>
    <cellStyle name="Valuta 7 3 4 3" xfId="23875"/>
    <cellStyle name="Valuta 7 3 4 4" xfId="14199"/>
    <cellStyle name="Valuta 7 3 5" xfId="5732"/>
    <cellStyle name="Valuta 7 3 5 2" xfId="25084"/>
    <cellStyle name="Valuta 7 3 5 3" xfId="15408"/>
    <cellStyle name="Valuta 7 3 6" xfId="20246"/>
    <cellStyle name="Valuta 7 3 7" xfId="10570"/>
    <cellStyle name="Valuta 7 4" xfId="1500"/>
    <cellStyle name="Valuta 7 4 2" xfId="6338"/>
    <cellStyle name="Valuta 7 4 2 2" xfId="25690"/>
    <cellStyle name="Valuta 7 4 2 3" xfId="16014"/>
    <cellStyle name="Valuta 7 4 3" xfId="20852"/>
    <cellStyle name="Valuta 7 4 4" xfId="11176"/>
    <cellStyle name="Valuta 7 5" xfId="2710"/>
    <cellStyle name="Valuta 7 5 2" xfId="7548"/>
    <cellStyle name="Valuta 7 5 2 2" xfId="26900"/>
    <cellStyle name="Valuta 7 5 2 3" xfId="17224"/>
    <cellStyle name="Valuta 7 5 3" xfId="22062"/>
    <cellStyle name="Valuta 7 5 4" xfId="12386"/>
    <cellStyle name="Valuta 7 6" xfId="3919"/>
    <cellStyle name="Valuta 7 6 2" xfId="8757"/>
    <cellStyle name="Valuta 7 6 2 2" xfId="28109"/>
    <cellStyle name="Valuta 7 6 2 3" xfId="18433"/>
    <cellStyle name="Valuta 7 6 3" xfId="23271"/>
    <cellStyle name="Valuta 7 6 4" xfId="13595"/>
    <cellStyle name="Valuta 7 7" xfId="5128"/>
    <cellStyle name="Valuta 7 7 2" xfId="24480"/>
    <cellStyle name="Valuta 7 7 3" xfId="14804"/>
    <cellStyle name="Valuta 7 8" xfId="19642"/>
    <cellStyle name="Valuta 7 9" xfId="9966"/>
    <cellStyle name="Valuta 8" xfId="340"/>
    <cellStyle name="Valuta 8 2" xfId="944"/>
    <cellStyle name="Valuta 8 2 2" xfId="2154"/>
    <cellStyle name="Valuta 8 2 2 2" xfId="6992"/>
    <cellStyle name="Valuta 8 2 2 2 2" xfId="26344"/>
    <cellStyle name="Valuta 8 2 2 2 3" xfId="16668"/>
    <cellStyle name="Valuta 8 2 2 3" xfId="21506"/>
    <cellStyle name="Valuta 8 2 2 4" xfId="11830"/>
    <cellStyle name="Valuta 8 2 3" xfId="3364"/>
    <cellStyle name="Valuta 8 2 3 2" xfId="8202"/>
    <cellStyle name="Valuta 8 2 3 2 2" xfId="27554"/>
    <cellStyle name="Valuta 8 2 3 2 3" xfId="17878"/>
    <cellStyle name="Valuta 8 2 3 3" xfId="22716"/>
    <cellStyle name="Valuta 8 2 3 4" xfId="13040"/>
    <cellStyle name="Valuta 8 2 4" xfId="4573"/>
    <cellStyle name="Valuta 8 2 4 2" xfId="9411"/>
    <cellStyle name="Valuta 8 2 4 2 2" xfId="28763"/>
    <cellStyle name="Valuta 8 2 4 2 3" xfId="19087"/>
    <cellStyle name="Valuta 8 2 4 3" xfId="23925"/>
    <cellStyle name="Valuta 8 2 4 4" xfId="14249"/>
    <cellStyle name="Valuta 8 2 5" xfId="5782"/>
    <cellStyle name="Valuta 8 2 5 2" xfId="25134"/>
    <cellStyle name="Valuta 8 2 5 3" xfId="15458"/>
    <cellStyle name="Valuta 8 2 6" xfId="20296"/>
    <cellStyle name="Valuta 8 2 7" xfId="10620"/>
    <cellStyle name="Valuta 8 3" xfId="1550"/>
    <cellStyle name="Valuta 8 3 2" xfId="6388"/>
    <cellStyle name="Valuta 8 3 2 2" xfId="25740"/>
    <cellStyle name="Valuta 8 3 2 3" xfId="16064"/>
    <cellStyle name="Valuta 8 3 3" xfId="20902"/>
    <cellStyle name="Valuta 8 3 4" xfId="11226"/>
    <cellStyle name="Valuta 8 4" xfId="2760"/>
    <cellStyle name="Valuta 8 4 2" xfId="7598"/>
    <cellStyle name="Valuta 8 4 2 2" xfId="26950"/>
    <cellStyle name="Valuta 8 4 2 3" xfId="17274"/>
    <cellStyle name="Valuta 8 4 3" xfId="22112"/>
    <cellStyle name="Valuta 8 4 4" xfId="12436"/>
    <cellStyle name="Valuta 8 5" xfId="3969"/>
    <cellStyle name="Valuta 8 5 2" xfId="8807"/>
    <cellStyle name="Valuta 8 5 2 2" xfId="28159"/>
    <cellStyle name="Valuta 8 5 2 3" xfId="18483"/>
    <cellStyle name="Valuta 8 5 3" xfId="23321"/>
    <cellStyle name="Valuta 8 5 4" xfId="13645"/>
    <cellStyle name="Valuta 8 6" xfId="5178"/>
    <cellStyle name="Valuta 8 6 2" xfId="24530"/>
    <cellStyle name="Valuta 8 6 3" xfId="14854"/>
    <cellStyle name="Valuta 8 7" xfId="19692"/>
    <cellStyle name="Valuta 8 8" xfId="10016"/>
    <cellStyle name="Valuta 9" xfId="642"/>
    <cellStyle name="Valuta 9 2" xfId="1852"/>
    <cellStyle name="Valuta 9 2 2" xfId="6690"/>
    <cellStyle name="Valuta 9 2 2 2" xfId="26042"/>
    <cellStyle name="Valuta 9 2 2 3" xfId="16366"/>
    <cellStyle name="Valuta 9 2 3" xfId="21204"/>
    <cellStyle name="Valuta 9 2 4" xfId="11528"/>
    <cellStyle name="Valuta 9 3" xfId="3062"/>
    <cellStyle name="Valuta 9 3 2" xfId="7900"/>
    <cellStyle name="Valuta 9 3 2 2" xfId="27252"/>
    <cellStyle name="Valuta 9 3 2 3" xfId="17576"/>
    <cellStyle name="Valuta 9 3 3" xfId="22414"/>
    <cellStyle name="Valuta 9 3 4" xfId="12738"/>
    <cellStyle name="Valuta 9 4" xfId="4271"/>
    <cellStyle name="Valuta 9 4 2" xfId="9109"/>
    <cellStyle name="Valuta 9 4 2 2" xfId="28461"/>
    <cellStyle name="Valuta 9 4 2 3" xfId="18785"/>
    <cellStyle name="Valuta 9 4 3" xfId="23623"/>
    <cellStyle name="Valuta 9 4 4" xfId="13947"/>
    <cellStyle name="Valuta 9 5" xfId="5480"/>
    <cellStyle name="Valuta 9 5 2" xfId="24832"/>
    <cellStyle name="Valuta 9 5 3" xfId="15156"/>
    <cellStyle name="Valuta 9 6" xfId="19994"/>
    <cellStyle name="Valuta 9 7" xfId="10318"/>
    <cellStyle name="Zarez" xfId="1" builtinId="3"/>
    <cellStyle name="Zarez 10" xfId="288"/>
    <cellStyle name="Zarez 10 2" xfId="591"/>
    <cellStyle name="Zarez 10 2 2" xfId="1195"/>
    <cellStyle name="Zarez 10 2 2 2" xfId="2405"/>
    <cellStyle name="Zarez 10 2 2 2 2" xfId="7243"/>
    <cellStyle name="Zarez 10 2 2 2 2 2" xfId="26595"/>
    <cellStyle name="Zarez 10 2 2 2 2 3" xfId="16919"/>
    <cellStyle name="Zarez 10 2 2 2 3" xfId="21757"/>
    <cellStyle name="Zarez 10 2 2 2 4" xfId="12081"/>
    <cellStyle name="Zarez 10 2 2 3" xfId="3615"/>
    <cellStyle name="Zarez 10 2 2 3 2" xfId="8453"/>
    <cellStyle name="Zarez 10 2 2 3 2 2" xfId="27805"/>
    <cellStyle name="Zarez 10 2 2 3 2 3" xfId="18129"/>
    <cellStyle name="Zarez 10 2 2 3 3" xfId="22967"/>
    <cellStyle name="Zarez 10 2 2 3 4" xfId="13291"/>
    <cellStyle name="Zarez 10 2 2 4" xfId="4824"/>
    <cellStyle name="Zarez 10 2 2 4 2" xfId="9662"/>
    <cellStyle name="Zarez 10 2 2 4 2 2" xfId="29014"/>
    <cellStyle name="Zarez 10 2 2 4 2 3" xfId="19338"/>
    <cellStyle name="Zarez 10 2 2 4 3" xfId="24176"/>
    <cellStyle name="Zarez 10 2 2 4 4" xfId="14500"/>
    <cellStyle name="Zarez 10 2 2 5" xfId="6033"/>
    <cellStyle name="Zarez 10 2 2 5 2" xfId="25385"/>
    <cellStyle name="Zarez 10 2 2 5 3" xfId="15709"/>
    <cellStyle name="Zarez 10 2 2 6" xfId="20547"/>
    <cellStyle name="Zarez 10 2 2 7" xfId="10871"/>
    <cellStyle name="Zarez 10 2 3" xfId="1801"/>
    <cellStyle name="Zarez 10 2 3 2" xfId="6639"/>
    <cellStyle name="Zarez 10 2 3 2 2" xfId="25991"/>
    <cellStyle name="Zarez 10 2 3 2 3" xfId="16315"/>
    <cellStyle name="Zarez 10 2 3 3" xfId="21153"/>
    <cellStyle name="Zarez 10 2 3 4" xfId="11477"/>
    <cellStyle name="Zarez 10 2 4" xfId="3011"/>
    <cellStyle name="Zarez 10 2 4 2" xfId="7849"/>
    <cellStyle name="Zarez 10 2 4 2 2" xfId="27201"/>
    <cellStyle name="Zarez 10 2 4 2 3" xfId="17525"/>
    <cellStyle name="Zarez 10 2 4 3" xfId="22363"/>
    <cellStyle name="Zarez 10 2 4 4" xfId="12687"/>
    <cellStyle name="Zarez 10 2 5" xfId="4220"/>
    <cellStyle name="Zarez 10 2 5 2" xfId="9058"/>
    <cellStyle name="Zarez 10 2 5 2 2" xfId="28410"/>
    <cellStyle name="Zarez 10 2 5 2 3" xfId="18734"/>
    <cellStyle name="Zarez 10 2 5 3" xfId="23572"/>
    <cellStyle name="Zarez 10 2 5 4" xfId="13896"/>
    <cellStyle name="Zarez 10 2 6" xfId="5429"/>
    <cellStyle name="Zarez 10 2 6 2" xfId="24781"/>
    <cellStyle name="Zarez 10 2 6 3" xfId="15105"/>
    <cellStyle name="Zarez 10 2 7" xfId="19943"/>
    <cellStyle name="Zarez 10 2 8" xfId="10267"/>
    <cellStyle name="Zarez 10 3" xfId="893"/>
    <cellStyle name="Zarez 10 3 2" xfId="2103"/>
    <cellStyle name="Zarez 10 3 2 2" xfId="6941"/>
    <cellStyle name="Zarez 10 3 2 2 2" xfId="26293"/>
    <cellStyle name="Zarez 10 3 2 2 3" xfId="16617"/>
    <cellStyle name="Zarez 10 3 2 3" xfId="21455"/>
    <cellStyle name="Zarez 10 3 2 4" xfId="11779"/>
    <cellStyle name="Zarez 10 3 3" xfId="3313"/>
    <cellStyle name="Zarez 10 3 3 2" xfId="8151"/>
    <cellStyle name="Zarez 10 3 3 2 2" xfId="27503"/>
    <cellStyle name="Zarez 10 3 3 2 3" xfId="17827"/>
    <cellStyle name="Zarez 10 3 3 3" xfId="22665"/>
    <cellStyle name="Zarez 10 3 3 4" xfId="12989"/>
    <cellStyle name="Zarez 10 3 4" xfId="4522"/>
    <cellStyle name="Zarez 10 3 4 2" xfId="9360"/>
    <cellStyle name="Zarez 10 3 4 2 2" xfId="28712"/>
    <cellStyle name="Zarez 10 3 4 2 3" xfId="19036"/>
    <cellStyle name="Zarez 10 3 4 3" xfId="23874"/>
    <cellStyle name="Zarez 10 3 4 4" xfId="14198"/>
    <cellStyle name="Zarez 10 3 5" xfId="5731"/>
    <cellStyle name="Zarez 10 3 5 2" xfId="25083"/>
    <cellStyle name="Zarez 10 3 5 3" xfId="15407"/>
    <cellStyle name="Zarez 10 3 6" xfId="20245"/>
    <cellStyle name="Zarez 10 3 7" xfId="10569"/>
    <cellStyle name="Zarez 10 4" xfId="1499"/>
    <cellStyle name="Zarez 10 4 2" xfId="6337"/>
    <cellStyle name="Zarez 10 4 2 2" xfId="25689"/>
    <cellStyle name="Zarez 10 4 2 3" xfId="16013"/>
    <cellStyle name="Zarez 10 4 3" xfId="20851"/>
    <cellStyle name="Zarez 10 4 4" xfId="11175"/>
    <cellStyle name="Zarez 10 5" xfId="2709"/>
    <cellStyle name="Zarez 10 5 2" xfId="7547"/>
    <cellStyle name="Zarez 10 5 2 2" xfId="26899"/>
    <cellStyle name="Zarez 10 5 2 3" xfId="17223"/>
    <cellStyle name="Zarez 10 5 3" xfId="22061"/>
    <cellStyle name="Zarez 10 5 4" xfId="12385"/>
    <cellStyle name="Zarez 10 6" xfId="3918"/>
    <cellStyle name="Zarez 10 6 2" xfId="8756"/>
    <cellStyle name="Zarez 10 6 2 2" xfId="28108"/>
    <cellStyle name="Zarez 10 6 2 3" xfId="18432"/>
    <cellStyle name="Zarez 10 6 3" xfId="23270"/>
    <cellStyle name="Zarez 10 6 4" xfId="13594"/>
    <cellStyle name="Zarez 10 7" xfId="5127"/>
    <cellStyle name="Zarez 10 7 2" xfId="24479"/>
    <cellStyle name="Zarez 10 7 3" xfId="14803"/>
    <cellStyle name="Zarez 10 8" xfId="19641"/>
    <cellStyle name="Zarez 10 9" xfId="9965"/>
    <cellStyle name="Zarez 11" xfId="339"/>
    <cellStyle name="Zarez 11 2" xfId="943"/>
    <cellStyle name="Zarez 11 2 2" xfId="2153"/>
    <cellStyle name="Zarez 11 2 2 2" xfId="6991"/>
    <cellStyle name="Zarez 11 2 2 2 2" xfId="26343"/>
    <cellStyle name="Zarez 11 2 2 2 3" xfId="16667"/>
    <cellStyle name="Zarez 11 2 2 3" xfId="21505"/>
    <cellStyle name="Zarez 11 2 2 4" xfId="11829"/>
    <cellStyle name="Zarez 11 2 3" xfId="3363"/>
    <cellStyle name="Zarez 11 2 3 2" xfId="8201"/>
    <cellStyle name="Zarez 11 2 3 2 2" xfId="27553"/>
    <cellStyle name="Zarez 11 2 3 2 3" xfId="17877"/>
    <cellStyle name="Zarez 11 2 3 3" xfId="22715"/>
    <cellStyle name="Zarez 11 2 3 4" xfId="13039"/>
    <cellStyle name="Zarez 11 2 4" xfId="4572"/>
    <cellStyle name="Zarez 11 2 4 2" xfId="9410"/>
    <cellStyle name="Zarez 11 2 4 2 2" xfId="28762"/>
    <cellStyle name="Zarez 11 2 4 2 3" xfId="19086"/>
    <cellStyle name="Zarez 11 2 4 3" xfId="23924"/>
    <cellStyle name="Zarez 11 2 4 4" xfId="14248"/>
    <cellStyle name="Zarez 11 2 5" xfId="5781"/>
    <cellStyle name="Zarez 11 2 5 2" xfId="25133"/>
    <cellStyle name="Zarez 11 2 5 3" xfId="15457"/>
    <cellStyle name="Zarez 11 2 6" xfId="20295"/>
    <cellStyle name="Zarez 11 2 7" xfId="10619"/>
    <cellStyle name="Zarez 11 3" xfId="1549"/>
    <cellStyle name="Zarez 11 3 2" xfId="6387"/>
    <cellStyle name="Zarez 11 3 2 2" xfId="25739"/>
    <cellStyle name="Zarez 11 3 2 3" xfId="16063"/>
    <cellStyle name="Zarez 11 3 3" xfId="20901"/>
    <cellStyle name="Zarez 11 3 4" xfId="11225"/>
    <cellStyle name="Zarez 11 4" xfId="2759"/>
    <cellStyle name="Zarez 11 4 2" xfId="7597"/>
    <cellStyle name="Zarez 11 4 2 2" xfId="26949"/>
    <cellStyle name="Zarez 11 4 2 3" xfId="17273"/>
    <cellStyle name="Zarez 11 4 3" xfId="22111"/>
    <cellStyle name="Zarez 11 4 4" xfId="12435"/>
    <cellStyle name="Zarez 11 5" xfId="3968"/>
    <cellStyle name="Zarez 11 5 2" xfId="8806"/>
    <cellStyle name="Zarez 11 5 2 2" xfId="28158"/>
    <cellStyle name="Zarez 11 5 2 3" xfId="18482"/>
    <cellStyle name="Zarez 11 5 3" xfId="23320"/>
    <cellStyle name="Zarez 11 5 4" xfId="13644"/>
    <cellStyle name="Zarez 11 6" xfId="5177"/>
    <cellStyle name="Zarez 11 6 2" xfId="24529"/>
    <cellStyle name="Zarez 11 6 3" xfId="14853"/>
    <cellStyle name="Zarez 11 7" xfId="19691"/>
    <cellStyle name="Zarez 11 8" xfId="10015"/>
    <cellStyle name="Zarez 12" xfId="641"/>
    <cellStyle name="Zarez 12 2" xfId="1851"/>
    <cellStyle name="Zarez 12 2 2" xfId="6689"/>
    <cellStyle name="Zarez 12 2 2 2" xfId="26041"/>
    <cellStyle name="Zarez 12 2 2 3" xfId="16365"/>
    <cellStyle name="Zarez 12 2 3" xfId="21203"/>
    <cellStyle name="Zarez 12 2 4" xfId="11527"/>
    <cellStyle name="Zarez 12 3" xfId="3061"/>
    <cellStyle name="Zarez 12 3 2" xfId="7899"/>
    <cellStyle name="Zarez 12 3 2 2" xfId="27251"/>
    <cellStyle name="Zarez 12 3 2 3" xfId="17575"/>
    <cellStyle name="Zarez 12 3 3" xfId="22413"/>
    <cellStyle name="Zarez 12 3 4" xfId="12737"/>
    <cellStyle name="Zarez 12 4" xfId="4270"/>
    <cellStyle name="Zarez 12 4 2" xfId="9108"/>
    <cellStyle name="Zarez 12 4 2 2" xfId="28460"/>
    <cellStyle name="Zarez 12 4 2 3" xfId="18784"/>
    <cellStyle name="Zarez 12 4 3" xfId="23622"/>
    <cellStyle name="Zarez 12 4 4" xfId="13946"/>
    <cellStyle name="Zarez 12 5" xfId="5479"/>
    <cellStyle name="Zarez 12 5 2" xfId="24831"/>
    <cellStyle name="Zarez 12 5 3" xfId="15155"/>
    <cellStyle name="Zarez 12 6" xfId="19993"/>
    <cellStyle name="Zarez 12 7" xfId="10317"/>
    <cellStyle name="Zarez 13" xfId="1247"/>
    <cellStyle name="Zarez 13 2" xfId="6085"/>
    <cellStyle name="Zarez 13 2 2" xfId="25437"/>
    <cellStyle name="Zarez 13 2 3" xfId="15761"/>
    <cellStyle name="Zarez 13 3" xfId="20599"/>
    <cellStyle name="Zarez 13 4" xfId="10923"/>
    <cellStyle name="Zarez 14" xfId="2457"/>
    <cellStyle name="Zarez 14 2" xfId="7295"/>
    <cellStyle name="Zarez 14 2 2" xfId="26647"/>
    <cellStyle name="Zarez 14 2 3" xfId="16971"/>
    <cellStyle name="Zarez 14 3" xfId="21809"/>
    <cellStyle name="Zarez 14 4" xfId="12133"/>
    <cellStyle name="Zarez 15" xfId="3669"/>
    <cellStyle name="Zarez 15 2" xfId="8507"/>
    <cellStyle name="Zarez 15 2 2" xfId="27859"/>
    <cellStyle name="Zarez 15 2 3" xfId="18183"/>
    <cellStyle name="Zarez 15 3" xfId="23021"/>
    <cellStyle name="Zarez 15 4" xfId="13345"/>
    <cellStyle name="Zarez 16" xfId="4875"/>
    <cellStyle name="Zarez 16 2" xfId="24227"/>
    <cellStyle name="Zarez 16 3" xfId="14551"/>
    <cellStyle name="Zarez 17" xfId="19389"/>
    <cellStyle name="Zarez 18" xfId="9713"/>
    <cellStyle name="Zarez 19" xfId="29065"/>
    <cellStyle name="Zarez 2" xfId="4"/>
    <cellStyle name="Zarez 2 10" xfId="644"/>
    <cellStyle name="Zarez 2 10 2" xfId="1854"/>
    <cellStyle name="Zarez 2 10 2 2" xfId="6692"/>
    <cellStyle name="Zarez 2 10 2 2 2" xfId="26044"/>
    <cellStyle name="Zarez 2 10 2 2 3" xfId="16368"/>
    <cellStyle name="Zarez 2 10 2 3" xfId="21206"/>
    <cellStyle name="Zarez 2 10 2 4" xfId="11530"/>
    <cellStyle name="Zarez 2 10 3" xfId="3064"/>
    <cellStyle name="Zarez 2 10 3 2" xfId="7902"/>
    <cellStyle name="Zarez 2 10 3 2 2" xfId="27254"/>
    <cellStyle name="Zarez 2 10 3 2 3" xfId="17578"/>
    <cellStyle name="Zarez 2 10 3 3" xfId="22416"/>
    <cellStyle name="Zarez 2 10 3 4" xfId="12740"/>
    <cellStyle name="Zarez 2 10 4" xfId="4273"/>
    <cellStyle name="Zarez 2 10 4 2" xfId="9111"/>
    <cellStyle name="Zarez 2 10 4 2 2" xfId="28463"/>
    <cellStyle name="Zarez 2 10 4 2 3" xfId="18787"/>
    <cellStyle name="Zarez 2 10 4 3" xfId="23625"/>
    <cellStyle name="Zarez 2 10 4 4" xfId="13949"/>
    <cellStyle name="Zarez 2 10 5" xfId="5482"/>
    <cellStyle name="Zarez 2 10 5 2" xfId="24834"/>
    <cellStyle name="Zarez 2 10 5 3" xfId="15158"/>
    <cellStyle name="Zarez 2 10 6" xfId="19996"/>
    <cellStyle name="Zarez 2 10 7" xfId="10320"/>
    <cellStyle name="Zarez 2 11" xfId="1250"/>
    <cellStyle name="Zarez 2 11 2" xfId="6088"/>
    <cellStyle name="Zarez 2 11 2 2" xfId="25440"/>
    <cellStyle name="Zarez 2 11 2 3" xfId="15764"/>
    <cellStyle name="Zarez 2 11 3" xfId="20602"/>
    <cellStyle name="Zarez 2 11 4" xfId="10926"/>
    <cellStyle name="Zarez 2 12" xfId="2460"/>
    <cellStyle name="Zarez 2 12 2" xfId="7298"/>
    <cellStyle name="Zarez 2 12 2 2" xfId="26650"/>
    <cellStyle name="Zarez 2 12 2 3" xfId="16974"/>
    <cellStyle name="Zarez 2 12 3" xfId="21812"/>
    <cellStyle name="Zarez 2 12 4" xfId="12136"/>
    <cellStyle name="Zarez 2 13" xfId="3672"/>
    <cellStyle name="Zarez 2 13 2" xfId="8510"/>
    <cellStyle name="Zarez 2 13 2 2" xfId="27862"/>
    <cellStyle name="Zarez 2 13 2 3" xfId="18186"/>
    <cellStyle name="Zarez 2 13 3" xfId="23024"/>
    <cellStyle name="Zarez 2 13 4" xfId="13348"/>
    <cellStyle name="Zarez 2 14" xfId="4878"/>
    <cellStyle name="Zarez 2 14 2" xfId="24230"/>
    <cellStyle name="Zarez 2 14 3" xfId="14554"/>
    <cellStyle name="Zarez 2 15" xfId="19392"/>
    <cellStyle name="Zarez 2 16" xfId="9716"/>
    <cellStyle name="Zarez 2 2" xfId="9"/>
    <cellStyle name="Zarez 2 2 10" xfId="1255"/>
    <cellStyle name="Zarez 2 2 10 2" xfId="6093"/>
    <cellStyle name="Zarez 2 2 10 2 2" xfId="25445"/>
    <cellStyle name="Zarez 2 2 10 2 3" xfId="15769"/>
    <cellStyle name="Zarez 2 2 10 3" xfId="20607"/>
    <cellStyle name="Zarez 2 2 10 4" xfId="10931"/>
    <cellStyle name="Zarez 2 2 11" xfId="2465"/>
    <cellStyle name="Zarez 2 2 11 2" xfId="7303"/>
    <cellStyle name="Zarez 2 2 11 2 2" xfId="26655"/>
    <cellStyle name="Zarez 2 2 11 2 3" xfId="16979"/>
    <cellStyle name="Zarez 2 2 11 3" xfId="21817"/>
    <cellStyle name="Zarez 2 2 11 4" xfId="12141"/>
    <cellStyle name="Zarez 2 2 12" xfId="3677"/>
    <cellStyle name="Zarez 2 2 12 2" xfId="8515"/>
    <cellStyle name="Zarez 2 2 12 2 2" xfId="27867"/>
    <cellStyle name="Zarez 2 2 12 2 3" xfId="18191"/>
    <cellStyle name="Zarez 2 2 12 3" xfId="23029"/>
    <cellStyle name="Zarez 2 2 12 4" xfId="13353"/>
    <cellStyle name="Zarez 2 2 13" xfId="4883"/>
    <cellStyle name="Zarez 2 2 13 2" xfId="24235"/>
    <cellStyle name="Zarez 2 2 13 3" xfId="14559"/>
    <cellStyle name="Zarez 2 2 14" xfId="19397"/>
    <cellStyle name="Zarez 2 2 15" xfId="9721"/>
    <cellStyle name="Zarez 2 2 2" xfId="20"/>
    <cellStyle name="Zarez 2 2 2 10" xfId="2476"/>
    <cellStyle name="Zarez 2 2 2 10 2" xfId="7314"/>
    <cellStyle name="Zarez 2 2 2 10 2 2" xfId="26666"/>
    <cellStyle name="Zarez 2 2 2 10 2 3" xfId="16990"/>
    <cellStyle name="Zarez 2 2 2 10 3" xfId="21828"/>
    <cellStyle name="Zarez 2 2 2 10 4" xfId="12152"/>
    <cellStyle name="Zarez 2 2 2 11" xfId="3688"/>
    <cellStyle name="Zarez 2 2 2 11 2" xfId="8526"/>
    <cellStyle name="Zarez 2 2 2 11 2 2" xfId="27878"/>
    <cellStyle name="Zarez 2 2 2 11 2 3" xfId="18202"/>
    <cellStyle name="Zarez 2 2 2 11 3" xfId="23040"/>
    <cellStyle name="Zarez 2 2 2 11 4" xfId="13364"/>
    <cellStyle name="Zarez 2 2 2 12" xfId="4894"/>
    <cellStyle name="Zarez 2 2 2 12 2" xfId="24246"/>
    <cellStyle name="Zarez 2 2 2 12 3" xfId="14570"/>
    <cellStyle name="Zarez 2 2 2 13" xfId="19408"/>
    <cellStyle name="Zarez 2 2 2 14" xfId="9732"/>
    <cellStyle name="Zarez 2 2 2 2" xfId="44"/>
    <cellStyle name="Zarez 2 2 2 2 10" xfId="3709"/>
    <cellStyle name="Zarez 2 2 2 2 10 2" xfId="8547"/>
    <cellStyle name="Zarez 2 2 2 2 10 2 2" xfId="27899"/>
    <cellStyle name="Zarez 2 2 2 2 10 2 3" xfId="18223"/>
    <cellStyle name="Zarez 2 2 2 2 10 3" xfId="23061"/>
    <cellStyle name="Zarez 2 2 2 2 10 4" xfId="13385"/>
    <cellStyle name="Zarez 2 2 2 2 11" xfId="4915"/>
    <cellStyle name="Zarez 2 2 2 2 11 2" xfId="24267"/>
    <cellStyle name="Zarez 2 2 2 2 11 3" xfId="14591"/>
    <cellStyle name="Zarez 2 2 2 2 12" xfId="19429"/>
    <cellStyle name="Zarez 2 2 2 2 13" xfId="9753"/>
    <cellStyle name="Zarez 2 2 2 2 2" xfId="98"/>
    <cellStyle name="Zarez 2 2 2 2 2 10" xfId="9803"/>
    <cellStyle name="Zarez 2 2 2 2 2 2" xfId="209"/>
    <cellStyle name="Zarez 2 2 2 2 2 2 2" xfId="529"/>
    <cellStyle name="Zarez 2 2 2 2 2 2 2 2" xfId="1133"/>
    <cellStyle name="Zarez 2 2 2 2 2 2 2 2 2" xfId="2343"/>
    <cellStyle name="Zarez 2 2 2 2 2 2 2 2 2 2" xfId="7181"/>
    <cellStyle name="Zarez 2 2 2 2 2 2 2 2 2 2 2" xfId="26533"/>
    <cellStyle name="Zarez 2 2 2 2 2 2 2 2 2 2 3" xfId="16857"/>
    <cellStyle name="Zarez 2 2 2 2 2 2 2 2 2 3" xfId="21695"/>
    <cellStyle name="Zarez 2 2 2 2 2 2 2 2 2 4" xfId="12019"/>
    <cellStyle name="Zarez 2 2 2 2 2 2 2 2 3" xfId="3553"/>
    <cellStyle name="Zarez 2 2 2 2 2 2 2 2 3 2" xfId="8391"/>
    <cellStyle name="Zarez 2 2 2 2 2 2 2 2 3 2 2" xfId="27743"/>
    <cellStyle name="Zarez 2 2 2 2 2 2 2 2 3 2 3" xfId="18067"/>
    <cellStyle name="Zarez 2 2 2 2 2 2 2 2 3 3" xfId="22905"/>
    <cellStyle name="Zarez 2 2 2 2 2 2 2 2 3 4" xfId="13229"/>
    <cellStyle name="Zarez 2 2 2 2 2 2 2 2 4" xfId="4762"/>
    <cellStyle name="Zarez 2 2 2 2 2 2 2 2 4 2" xfId="9600"/>
    <cellStyle name="Zarez 2 2 2 2 2 2 2 2 4 2 2" xfId="28952"/>
    <cellStyle name="Zarez 2 2 2 2 2 2 2 2 4 2 3" xfId="19276"/>
    <cellStyle name="Zarez 2 2 2 2 2 2 2 2 4 3" xfId="24114"/>
    <cellStyle name="Zarez 2 2 2 2 2 2 2 2 4 4" xfId="14438"/>
    <cellStyle name="Zarez 2 2 2 2 2 2 2 2 5" xfId="5971"/>
    <cellStyle name="Zarez 2 2 2 2 2 2 2 2 5 2" xfId="25323"/>
    <cellStyle name="Zarez 2 2 2 2 2 2 2 2 5 3" xfId="15647"/>
    <cellStyle name="Zarez 2 2 2 2 2 2 2 2 6" xfId="20485"/>
    <cellStyle name="Zarez 2 2 2 2 2 2 2 2 7" xfId="10809"/>
    <cellStyle name="Zarez 2 2 2 2 2 2 2 3" xfId="1739"/>
    <cellStyle name="Zarez 2 2 2 2 2 2 2 3 2" xfId="6577"/>
    <cellStyle name="Zarez 2 2 2 2 2 2 2 3 2 2" xfId="25929"/>
    <cellStyle name="Zarez 2 2 2 2 2 2 2 3 2 3" xfId="16253"/>
    <cellStyle name="Zarez 2 2 2 2 2 2 2 3 3" xfId="21091"/>
    <cellStyle name="Zarez 2 2 2 2 2 2 2 3 4" xfId="11415"/>
    <cellStyle name="Zarez 2 2 2 2 2 2 2 4" xfId="2949"/>
    <cellStyle name="Zarez 2 2 2 2 2 2 2 4 2" xfId="7787"/>
    <cellStyle name="Zarez 2 2 2 2 2 2 2 4 2 2" xfId="27139"/>
    <cellStyle name="Zarez 2 2 2 2 2 2 2 4 2 3" xfId="17463"/>
    <cellStyle name="Zarez 2 2 2 2 2 2 2 4 3" xfId="22301"/>
    <cellStyle name="Zarez 2 2 2 2 2 2 2 4 4" xfId="12625"/>
    <cellStyle name="Zarez 2 2 2 2 2 2 2 5" xfId="4158"/>
    <cellStyle name="Zarez 2 2 2 2 2 2 2 5 2" xfId="8996"/>
    <cellStyle name="Zarez 2 2 2 2 2 2 2 5 2 2" xfId="28348"/>
    <cellStyle name="Zarez 2 2 2 2 2 2 2 5 2 3" xfId="18672"/>
    <cellStyle name="Zarez 2 2 2 2 2 2 2 5 3" xfId="23510"/>
    <cellStyle name="Zarez 2 2 2 2 2 2 2 5 4" xfId="13834"/>
    <cellStyle name="Zarez 2 2 2 2 2 2 2 6" xfId="5367"/>
    <cellStyle name="Zarez 2 2 2 2 2 2 2 6 2" xfId="24719"/>
    <cellStyle name="Zarez 2 2 2 2 2 2 2 6 3" xfId="15043"/>
    <cellStyle name="Zarez 2 2 2 2 2 2 2 7" xfId="19881"/>
    <cellStyle name="Zarez 2 2 2 2 2 2 2 8" xfId="10205"/>
    <cellStyle name="Zarez 2 2 2 2 2 2 3" xfId="831"/>
    <cellStyle name="Zarez 2 2 2 2 2 2 3 2" xfId="2041"/>
    <cellStyle name="Zarez 2 2 2 2 2 2 3 2 2" xfId="6879"/>
    <cellStyle name="Zarez 2 2 2 2 2 2 3 2 2 2" xfId="26231"/>
    <cellStyle name="Zarez 2 2 2 2 2 2 3 2 2 3" xfId="16555"/>
    <cellStyle name="Zarez 2 2 2 2 2 2 3 2 3" xfId="21393"/>
    <cellStyle name="Zarez 2 2 2 2 2 2 3 2 4" xfId="11717"/>
    <cellStyle name="Zarez 2 2 2 2 2 2 3 3" xfId="3251"/>
    <cellStyle name="Zarez 2 2 2 2 2 2 3 3 2" xfId="8089"/>
    <cellStyle name="Zarez 2 2 2 2 2 2 3 3 2 2" xfId="27441"/>
    <cellStyle name="Zarez 2 2 2 2 2 2 3 3 2 3" xfId="17765"/>
    <cellStyle name="Zarez 2 2 2 2 2 2 3 3 3" xfId="22603"/>
    <cellStyle name="Zarez 2 2 2 2 2 2 3 3 4" xfId="12927"/>
    <cellStyle name="Zarez 2 2 2 2 2 2 3 4" xfId="4460"/>
    <cellStyle name="Zarez 2 2 2 2 2 2 3 4 2" xfId="9298"/>
    <cellStyle name="Zarez 2 2 2 2 2 2 3 4 2 2" xfId="28650"/>
    <cellStyle name="Zarez 2 2 2 2 2 2 3 4 2 3" xfId="18974"/>
    <cellStyle name="Zarez 2 2 2 2 2 2 3 4 3" xfId="23812"/>
    <cellStyle name="Zarez 2 2 2 2 2 2 3 4 4" xfId="14136"/>
    <cellStyle name="Zarez 2 2 2 2 2 2 3 5" xfId="5669"/>
    <cellStyle name="Zarez 2 2 2 2 2 2 3 5 2" xfId="25021"/>
    <cellStyle name="Zarez 2 2 2 2 2 2 3 5 3" xfId="15345"/>
    <cellStyle name="Zarez 2 2 2 2 2 2 3 6" xfId="20183"/>
    <cellStyle name="Zarez 2 2 2 2 2 2 3 7" xfId="10507"/>
    <cellStyle name="Zarez 2 2 2 2 2 2 4" xfId="1437"/>
    <cellStyle name="Zarez 2 2 2 2 2 2 4 2" xfId="6275"/>
    <cellStyle name="Zarez 2 2 2 2 2 2 4 2 2" xfId="25627"/>
    <cellStyle name="Zarez 2 2 2 2 2 2 4 2 3" xfId="15951"/>
    <cellStyle name="Zarez 2 2 2 2 2 2 4 3" xfId="20789"/>
    <cellStyle name="Zarez 2 2 2 2 2 2 4 4" xfId="11113"/>
    <cellStyle name="Zarez 2 2 2 2 2 2 5" xfId="2647"/>
    <cellStyle name="Zarez 2 2 2 2 2 2 5 2" xfId="7485"/>
    <cellStyle name="Zarez 2 2 2 2 2 2 5 2 2" xfId="26837"/>
    <cellStyle name="Zarez 2 2 2 2 2 2 5 2 3" xfId="17161"/>
    <cellStyle name="Zarez 2 2 2 2 2 2 5 3" xfId="21999"/>
    <cellStyle name="Zarez 2 2 2 2 2 2 5 4" xfId="12323"/>
    <cellStyle name="Zarez 2 2 2 2 2 2 6" xfId="3857"/>
    <cellStyle name="Zarez 2 2 2 2 2 2 6 2" xfId="8695"/>
    <cellStyle name="Zarez 2 2 2 2 2 2 6 2 2" xfId="28047"/>
    <cellStyle name="Zarez 2 2 2 2 2 2 6 2 3" xfId="18371"/>
    <cellStyle name="Zarez 2 2 2 2 2 2 6 3" xfId="23209"/>
    <cellStyle name="Zarez 2 2 2 2 2 2 6 4" xfId="13533"/>
    <cellStyle name="Zarez 2 2 2 2 2 2 7" xfId="5065"/>
    <cellStyle name="Zarez 2 2 2 2 2 2 7 2" xfId="24417"/>
    <cellStyle name="Zarez 2 2 2 2 2 2 7 3" xfId="14741"/>
    <cellStyle name="Zarez 2 2 2 2 2 2 8" xfId="19579"/>
    <cellStyle name="Zarez 2 2 2 2 2 2 9" xfId="9903"/>
    <cellStyle name="Zarez 2 2 2 2 2 3" xfId="429"/>
    <cellStyle name="Zarez 2 2 2 2 2 3 2" xfId="1033"/>
    <cellStyle name="Zarez 2 2 2 2 2 3 2 2" xfId="2243"/>
    <cellStyle name="Zarez 2 2 2 2 2 3 2 2 2" xfId="7081"/>
    <cellStyle name="Zarez 2 2 2 2 2 3 2 2 2 2" xfId="26433"/>
    <cellStyle name="Zarez 2 2 2 2 2 3 2 2 2 3" xfId="16757"/>
    <cellStyle name="Zarez 2 2 2 2 2 3 2 2 3" xfId="21595"/>
    <cellStyle name="Zarez 2 2 2 2 2 3 2 2 4" xfId="11919"/>
    <cellStyle name="Zarez 2 2 2 2 2 3 2 3" xfId="3453"/>
    <cellStyle name="Zarez 2 2 2 2 2 3 2 3 2" xfId="8291"/>
    <cellStyle name="Zarez 2 2 2 2 2 3 2 3 2 2" xfId="27643"/>
    <cellStyle name="Zarez 2 2 2 2 2 3 2 3 2 3" xfId="17967"/>
    <cellStyle name="Zarez 2 2 2 2 2 3 2 3 3" xfId="22805"/>
    <cellStyle name="Zarez 2 2 2 2 2 3 2 3 4" xfId="13129"/>
    <cellStyle name="Zarez 2 2 2 2 2 3 2 4" xfId="4662"/>
    <cellStyle name="Zarez 2 2 2 2 2 3 2 4 2" xfId="9500"/>
    <cellStyle name="Zarez 2 2 2 2 2 3 2 4 2 2" xfId="28852"/>
    <cellStyle name="Zarez 2 2 2 2 2 3 2 4 2 3" xfId="19176"/>
    <cellStyle name="Zarez 2 2 2 2 2 3 2 4 3" xfId="24014"/>
    <cellStyle name="Zarez 2 2 2 2 2 3 2 4 4" xfId="14338"/>
    <cellStyle name="Zarez 2 2 2 2 2 3 2 5" xfId="5871"/>
    <cellStyle name="Zarez 2 2 2 2 2 3 2 5 2" xfId="25223"/>
    <cellStyle name="Zarez 2 2 2 2 2 3 2 5 3" xfId="15547"/>
    <cellStyle name="Zarez 2 2 2 2 2 3 2 6" xfId="20385"/>
    <cellStyle name="Zarez 2 2 2 2 2 3 2 7" xfId="10709"/>
    <cellStyle name="Zarez 2 2 2 2 2 3 3" xfId="1639"/>
    <cellStyle name="Zarez 2 2 2 2 2 3 3 2" xfId="6477"/>
    <cellStyle name="Zarez 2 2 2 2 2 3 3 2 2" xfId="25829"/>
    <cellStyle name="Zarez 2 2 2 2 2 3 3 2 3" xfId="16153"/>
    <cellStyle name="Zarez 2 2 2 2 2 3 3 3" xfId="20991"/>
    <cellStyle name="Zarez 2 2 2 2 2 3 3 4" xfId="11315"/>
    <cellStyle name="Zarez 2 2 2 2 2 3 4" xfId="2849"/>
    <cellStyle name="Zarez 2 2 2 2 2 3 4 2" xfId="7687"/>
    <cellStyle name="Zarez 2 2 2 2 2 3 4 2 2" xfId="27039"/>
    <cellStyle name="Zarez 2 2 2 2 2 3 4 2 3" xfId="17363"/>
    <cellStyle name="Zarez 2 2 2 2 2 3 4 3" xfId="22201"/>
    <cellStyle name="Zarez 2 2 2 2 2 3 4 4" xfId="12525"/>
    <cellStyle name="Zarez 2 2 2 2 2 3 5" xfId="4058"/>
    <cellStyle name="Zarez 2 2 2 2 2 3 5 2" xfId="8896"/>
    <cellStyle name="Zarez 2 2 2 2 2 3 5 2 2" xfId="28248"/>
    <cellStyle name="Zarez 2 2 2 2 2 3 5 2 3" xfId="18572"/>
    <cellStyle name="Zarez 2 2 2 2 2 3 5 3" xfId="23410"/>
    <cellStyle name="Zarez 2 2 2 2 2 3 5 4" xfId="13734"/>
    <cellStyle name="Zarez 2 2 2 2 2 3 6" xfId="5267"/>
    <cellStyle name="Zarez 2 2 2 2 2 3 6 2" xfId="24619"/>
    <cellStyle name="Zarez 2 2 2 2 2 3 6 3" xfId="14943"/>
    <cellStyle name="Zarez 2 2 2 2 2 3 7" xfId="19781"/>
    <cellStyle name="Zarez 2 2 2 2 2 3 8" xfId="10105"/>
    <cellStyle name="Zarez 2 2 2 2 2 4" xfId="731"/>
    <cellStyle name="Zarez 2 2 2 2 2 4 2" xfId="1941"/>
    <cellStyle name="Zarez 2 2 2 2 2 4 2 2" xfId="6779"/>
    <cellStyle name="Zarez 2 2 2 2 2 4 2 2 2" xfId="26131"/>
    <cellStyle name="Zarez 2 2 2 2 2 4 2 2 3" xfId="16455"/>
    <cellStyle name="Zarez 2 2 2 2 2 4 2 3" xfId="21293"/>
    <cellStyle name="Zarez 2 2 2 2 2 4 2 4" xfId="11617"/>
    <cellStyle name="Zarez 2 2 2 2 2 4 3" xfId="3151"/>
    <cellStyle name="Zarez 2 2 2 2 2 4 3 2" xfId="7989"/>
    <cellStyle name="Zarez 2 2 2 2 2 4 3 2 2" xfId="27341"/>
    <cellStyle name="Zarez 2 2 2 2 2 4 3 2 3" xfId="17665"/>
    <cellStyle name="Zarez 2 2 2 2 2 4 3 3" xfId="22503"/>
    <cellStyle name="Zarez 2 2 2 2 2 4 3 4" xfId="12827"/>
    <cellStyle name="Zarez 2 2 2 2 2 4 4" xfId="4360"/>
    <cellStyle name="Zarez 2 2 2 2 2 4 4 2" xfId="9198"/>
    <cellStyle name="Zarez 2 2 2 2 2 4 4 2 2" xfId="28550"/>
    <cellStyle name="Zarez 2 2 2 2 2 4 4 2 3" xfId="18874"/>
    <cellStyle name="Zarez 2 2 2 2 2 4 4 3" xfId="23712"/>
    <cellStyle name="Zarez 2 2 2 2 2 4 4 4" xfId="14036"/>
    <cellStyle name="Zarez 2 2 2 2 2 4 5" xfId="5569"/>
    <cellStyle name="Zarez 2 2 2 2 2 4 5 2" xfId="24921"/>
    <cellStyle name="Zarez 2 2 2 2 2 4 5 3" xfId="15245"/>
    <cellStyle name="Zarez 2 2 2 2 2 4 6" xfId="20083"/>
    <cellStyle name="Zarez 2 2 2 2 2 4 7" xfId="10407"/>
    <cellStyle name="Zarez 2 2 2 2 2 5" xfId="1337"/>
    <cellStyle name="Zarez 2 2 2 2 2 5 2" xfId="6175"/>
    <cellStyle name="Zarez 2 2 2 2 2 5 2 2" xfId="25527"/>
    <cellStyle name="Zarez 2 2 2 2 2 5 2 3" xfId="15851"/>
    <cellStyle name="Zarez 2 2 2 2 2 5 3" xfId="20689"/>
    <cellStyle name="Zarez 2 2 2 2 2 5 4" xfId="11013"/>
    <cellStyle name="Zarez 2 2 2 2 2 6" xfId="2547"/>
    <cellStyle name="Zarez 2 2 2 2 2 6 2" xfId="7385"/>
    <cellStyle name="Zarez 2 2 2 2 2 6 2 2" xfId="26737"/>
    <cellStyle name="Zarez 2 2 2 2 2 6 2 3" xfId="17061"/>
    <cellStyle name="Zarez 2 2 2 2 2 6 3" xfId="21899"/>
    <cellStyle name="Zarez 2 2 2 2 2 6 4" xfId="12223"/>
    <cellStyle name="Zarez 2 2 2 2 2 7" xfId="3757"/>
    <cellStyle name="Zarez 2 2 2 2 2 7 2" xfId="8595"/>
    <cellStyle name="Zarez 2 2 2 2 2 7 2 2" xfId="27947"/>
    <cellStyle name="Zarez 2 2 2 2 2 7 2 3" xfId="18271"/>
    <cellStyle name="Zarez 2 2 2 2 2 7 3" xfId="23109"/>
    <cellStyle name="Zarez 2 2 2 2 2 7 4" xfId="13433"/>
    <cellStyle name="Zarez 2 2 2 2 2 8" xfId="4965"/>
    <cellStyle name="Zarez 2 2 2 2 2 8 2" xfId="24317"/>
    <cellStyle name="Zarez 2 2 2 2 2 8 3" xfId="14641"/>
    <cellStyle name="Zarez 2 2 2 2 2 9" xfId="19479"/>
    <cellStyle name="Zarez 2 2 2 2 3" xfId="159"/>
    <cellStyle name="Zarez 2 2 2 2 3 2" xfId="479"/>
    <cellStyle name="Zarez 2 2 2 2 3 2 2" xfId="1083"/>
    <cellStyle name="Zarez 2 2 2 2 3 2 2 2" xfId="2293"/>
    <cellStyle name="Zarez 2 2 2 2 3 2 2 2 2" xfId="7131"/>
    <cellStyle name="Zarez 2 2 2 2 3 2 2 2 2 2" xfId="26483"/>
    <cellStyle name="Zarez 2 2 2 2 3 2 2 2 2 3" xfId="16807"/>
    <cellStyle name="Zarez 2 2 2 2 3 2 2 2 3" xfId="21645"/>
    <cellStyle name="Zarez 2 2 2 2 3 2 2 2 4" xfId="11969"/>
    <cellStyle name="Zarez 2 2 2 2 3 2 2 3" xfId="3503"/>
    <cellStyle name="Zarez 2 2 2 2 3 2 2 3 2" xfId="8341"/>
    <cellStyle name="Zarez 2 2 2 2 3 2 2 3 2 2" xfId="27693"/>
    <cellStyle name="Zarez 2 2 2 2 3 2 2 3 2 3" xfId="18017"/>
    <cellStyle name="Zarez 2 2 2 2 3 2 2 3 3" xfId="22855"/>
    <cellStyle name="Zarez 2 2 2 2 3 2 2 3 4" xfId="13179"/>
    <cellStyle name="Zarez 2 2 2 2 3 2 2 4" xfId="4712"/>
    <cellStyle name="Zarez 2 2 2 2 3 2 2 4 2" xfId="9550"/>
    <cellStyle name="Zarez 2 2 2 2 3 2 2 4 2 2" xfId="28902"/>
    <cellStyle name="Zarez 2 2 2 2 3 2 2 4 2 3" xfId="19226"/>
    <cellStyle name="Zarez 2 2 2 2 3 2 2 4 3" xfId="24064"/>
    <cellStyle name="Zarez 2 2 2 2 3 2 2 4 4" xfId="14388"/>
    <cellStyle name="Zarez 2 2 2 2 3 2 2 5" xfId="5921"/>
    <cellStyle name="Zarez 2 2 2 2 3 2 2 5 2" xfId="25273"/>
    <cellStyle name="Zarez 2 2 2 2 3 2 2 5 3" xfId="15597"/>
    <cellStyle name="Zarez 2 2 2 2 3 2 2 6" xfId="20435"/>
    <cellStyle name="Zarez 2 2 2 2 3 2 2 7" xfId="10759"/>
    <cellStyle name="Zarez 2 2 2 2 3 2 3" xfId="1689"/>
    <cellStyle name="Zarez 2 2 2 2 3 2 3 2" xfId="6527"/>
    <cellStyle name="Zarez 2 2 2 2 3 2 3 2 2" xfId="25879"/>
    <cellStyle name="Zarez 2 2 2 2 3 2 3 2 3" xfId="16203"/>
    <cellStyle name="Zarez 2 2 2 2 3 2 3 3" xfId="21041"/>
    <cellStyle name="Zarez 2 2 2 2 3 2 3 4" xfId="11365"/>
    <cellStyle name="Zarez 2 2 2 2 3 2 4" xfId="2899"/>
    <cellStyle name="Zarez 2 2 2 2 3 2 4 2" xfId="7737"/>
    <cellStyle name="Zarez 2 2 2 2 3 2 4 2 2" xfId="27089"/>
    <cellStyle name="Zarez 2 2 2 2 3 2 4 2 3" xfId="17413"/>
    <cellStyle name="Zarez 2 2 2 2 3 2 4 3" xfId="22251"/>
    <cellStyle name="Zarez 2 2 2 2 3 2 4 4" xfId="12575"/>
    <cellStyle name="Zarez 2 2 2 2 3 2 5" xfId="4108"/>
    <cellStyle name="Zarez 2 2 2 2 3 2 5 2" xfId="8946"/>
    <cellStyle name="Zarez 2 2 2 2 3 2 5 2 2" xfId="28298"/>
    <cellStyle name="Zarez 2 2 2 2 3 2 5 2 3" xfId="18622"/>
    <cellStyle name="Zarez 2 2 2 2 3 2 5 3" xfId="23460"/>
    <cellStyle name="Zarez 2 2 2 2 3 2 5 4" xfId="13784"/>
    <cellStyle name="Zarez 2 2 2 2 3 2 6" xfId="5317"/>
    <cellStyle name="Zarez 2 2 2 2 3 2 6 2" xfId="24669"/>
    <cellStyle name="Zarez 2 2 2 2 3 2 6 3" xfId="14993"/>
    <cellStyle name="Zarez 2 2 2 2 3 2 7" xfId="19831"/>
    <cellStyle name="Zarez 2 2 2 2 3 2 8" xfId="10155"/>
    <cellStyle name="Zarez 2 2 2 2 3 3" xfId="781"/>
    <cellStyle name="Zarez 2 2 2 2 3 3 2" xfId="1991"/>
    <cellStyle name="Zarez 2 2 2 2 3 3 2 2" xfId="6829"/>
    <cellStyle name="Zarez 2 2 2 2 3 3 2 2 2" xfId="26181"/>
    <cellStyle name="Zarez 2 2 2 2 3 3 2 2 3" xfId="16505"/>
    <cellStyle name="Zarez 2 2 2 2 3 3 2 3" xfId="21343"/>
    <cellStyle name="Zarez 2 2 2 2 3 3 2 4" xfId="11667"/>
    <cellStyle name="Zarez 2 2 2 2 3 3 3" xfId="3201"/>
    <cellStyle name="Zarez 2 2 2 2 3 3 3 2" xfId="8039"/>
    <cellStyle name="Zarez 2 2 2 2 3 3 3 2 2" xfId="27391"/>
    <cellStyle name="Zarez 2 2 2 2 3 3 3 2 3" xfId="17715"/>
    <cellStyle name="Zarez 2 2 2 2 3 3 3 3" xfId="22553"/>
    <cellStyle name="Zarez 2 2 2 2 3 3 3 4" xfId="12877"/>
    <cellStyle name="Zarez 2 2 2 2 3 3 4" xfId="4410"/>
    <cellStyle name="Zarez 2 2 2 2 3 3 4 2" xfId="9248"/>
    <cellStyle name="Zarez 2 2 2 2 3 3 4 2 2" xfId="28600"/>
    <cellStyle name="Zarez 2 2 2 2 3 3 4 2 3" xfId="18924"/>
    <cellStyle name="Zarez 2 2 2 2 3 3 4 3" xfId="23762"/>
    <cellStyle name="Zarez 2 2 2 2 3 3 4 4" xfId="14086"/>
    <cellStyle name="Zarez 2 2 2 2 3 3 5" xfId="5619"/>
    <cellStyle name="Zarez 2 2 2 2 3 3 5 2" xfId="24971"/>
    <cellStyle name="Zarez 2 2 2 2 3 3 5 3" xfId="15295"/>
    <cellStyle name="Zarez 2 2 2 2 3 3 6" xfId="20133"/>
    <cellStyle name="Zarez 2 2 2 2 3 3 7" xfId="10457"/>
    <cellStyle name="Zarez 2 2 2 2 3 4" xfId="1387"/>
    <cellStyle name="Zarez 2 2 2 2 3 4 2" xfId="6225"/>
    <cellStyle name="Zarez 2 2 2 2 3 4 2 2" xfId="25577"/>
    <cellStyle name="Zarez 2 2 2 2 3 4 2 3" xfId="15901"/>
    <cellStyle name="Zarez 2 2 2 2 3 4 3" xfId="20739"/>
    <cellStyle name="Zarez 2 2 2 2 3 4 4" xfId="11063"/>
    <cellStyle name="Zarez 2 2 2 2 3 5" xfId="2597"/>
    <cellStyle name="Zarez 2 2 2 2 3 5 2" xfId="7435"/>
    <cellStyle name="Zarez 2 2 2 2 3 5 2 2" xfId="26787"/>
    <cellStyle name="Zarez 2 2 2 2 3 5 2 3" xfId="17111"/>
    <cellStyle name="Zarez 2 2 2 2 3 5 3" xfId="21949"/>
    <cellStyle name="Zarez 2 2 2 2 3 5 4" xfId="12273"/>
    <cellStyle name="Zarez 2 2 2 2 3 6" xfId="3807"/>
    <cellStyle name="Zarez 2 2 2 2 3 6 2" xfId="8645"/>
    <cellStyle name="Zarez 2 2 2 2 3 6 2 2" xfId="27997"/>
    <cellStyle name="Zarez 2 2 2 2 3 6 2 3" xfId="18321"/>
    <cellStyle name="Zarez 2 2 2 2 3 6 3" xfId="23159"/>
    <cellStyle name="Zarez 2 2 2 2 3 6 4" xfId="13483"/>
    <cellStyle name="Zarez 2 2 2 2 3 7" xfId="5015"/>
    <cellStyle name="Zarez 2 2 2 2 3 7 2" xfId="24367"/>
    <cellStyle name="Zarez 2 2 2 2 3 7 3" xfId="14691"/>
    <cellStyle name="Zarez 2 2 2 2 3 8" xfId="19529"/>
    <cellStyle name="Zarez 2 2 2 2 3 9" xfId="9853"/>
    <cellStyle name="Zarez 2 2 2 2 4" xfId="275"/>
    <cellStyle name="Zarez 2 2 2 2 4 2" xfId="579"/>
    <cellStyle name="Zarez 2 2 2 2 4 2 2" xfId="1183"/>
    <cellStyle name="Zarez 2 2 2 2 4 2 2 2" xfId="2393"/>
    <cellStyle name="Zarez 2 2 2 2 4 2 2 2 2" xfId="7231"/>
    <cellStyle name="Zarez 2 2 2 2 4 2 2 2 2 2" xfId="26583"/>
    <cellStyle name="Zarez 2 2 2 2 4 2 2 2 2 3" xfId="16907"/>
    <cellStyle name="Zarez 2 2 2 2 4 2 2 2 3" xfId="21745"/>
    <cellStyle name="Zarez 2 2 2 2 4 2 2 2 4" xfId="12069"/>
    <cellStyle name="Zarez 2 2 2 2 4 2 2 3" xfId="3603"/>
    <cellStyle name="Zarez 2 2 2 2 4 2 2 3 2" xfId="8441"/>
    <cellStyle name="Zarez 2 2 2 2 4 2 2 3 2 2" xfId="27793"/>
    <cellStyle name="Zarez 2 2 2 2 4 2 2 3 2 3" xfId="18117"/>
    <cellStyle name="Zarez 2 2 2 2 4 2 2 3 3" xfId="22955"/>
    <cellStyle name="Zarez 2 2 2 2 4 2 2 3 4" xfId="13279"/>
    <cellStyle name="Zarez 2 2 2 2 4 2 2 4" xfId="4812"/>
    <cellStyle name="Zarez 2 2 2 2 4 2 2 4 2" xfId="9650"/>
    <cellStyle name="Zarez 2 2 2 2 4 2 2 4 2 2" xfId="29002"/>
    <cellStyle name="Zarez 2 2 2 2 4 2 2 4 2 3" xfId="19326"/>
    <cellStyle name="Zarez 2 2 2 2 4 2 2 4 3" xfId="24164"/>
    <cellStyle name="Zarez 2 2 2 2 4 2 2 4 4" xfId="14488"/>
    <cellStyle name="Zarez 2 2 2 2 4 2 2 5" xfId="6021"/>
    <cellStyle name="Zarez 2 2 2 2 4 2 2 5 2" xfId="25373"/>
    <cellStyle name="Zarez 2 2 2 2 4 2 2 5 3" xfId="15697"/>
    <cellStyle name="Zarez 2 2 2 2 4 2 2 6" xfId="20535"/>
    <cellStyle name="Zarez 2 2 2 2 4 2 2 7" xfId="10859"/>
    <cellStyle name="Zarez 2 2 2 2 4 2 3" xfId="1789"/>
    <cellStyle name="Zarez 2 2 2 2 4 2 3 2" xfId="6627"/>
    <cellStyle name="Zarez 2 2 2 2 4 2 3 2 2" xfId="25979"/>
    <cellStyle name="Zarez 2 2 2 2 4 2 3 2 3" xfId="16303"/>
    <cellStyle name="Zarez 2 2 2 2 4 2 3 3" xfId="21141"/>
    <cellStyle name="Zarez 2 2 2 2 4 2 3 4" xfId="11465"/>
    <cellStyle name="Zarez 2 2 2 2 4 2 4" xfId="2999"/>
    <cellStyle name="Zarez 2 2 2 2 4 2 4 2" xfId="7837"/>
    <cellStyle name="Zarez 2 2 2 2 4 2 4 2 2" xfId="27189"/>
    <cellStyle name="Zarez 2 2 2 2 4 2 4 2 3" xfId="17513"/>
    <cellStyle name="Zarez 2 2 2 2 4 2 4 3" xfId="22351"/>
    <cellStyle name="Zarez 2 2 2 2 4 2 4 4" xfId="12675"/>
    <cellStyle name="Zarez 2 2 2 2 4 2 5" xfId="4208"/>
    <cellStyle name="Zarez 2 2 2 2 4 2 5 2" xfId="9046"/>
    <cellStyle name="Zarez 2 2 2 2 4 2 5 2 2" xfId="28398"/>
    <cellStyle name="Zarez 2 2 2 2 4 2 5 2 3" xfId="18722"/>
    <cellStyle name="Zarez 2 2 2 2 4 2 5 3" xfId="23560"/>
    <cellStyle name="Zarez 2 2 2 2 4 2 5 4" xfId="13884"/>
    <cellStyle name="Zarez 2 2 2 2 4 2 6" xfId="5417"/>
    <cellStyle name="Zarez 2 2 2 2 4 2 6 2" xfId="24769"/>
    <cellStyle name="Zarez 2 2 2 2 4 2 6 3" xfId="15093"/>
    <cellStyle name="Zarez 2 2 2 2 4 2 7" xfId="19931"/>
    <cellStyle name="Zarez 2 2 2 2 4 2 8" xfId="10255"/>
    <cellStyle name="Zarez 2 2 2 2 4 3" xfId="881"/>
    <cellStyle name="Zarez 2 2 2 2 4 3 2" xfId="2091"/>
    <cellStyle name="Zarez 2 2 2 2 4 3 2 2" xfId="6929"/>
    <cellStyle name="Zarez 2 2 2 2 4 3 2 2 2" xfId="26281"/>
    <cellStyle name="Zarez 2 2 2 2 4 3 2 2 3" xfId="16605"/>
    <cellStyle name="Zarez 2 2 2 2 4 3 2 3" xfId="21443"/>
    <cellStyle name="Zarez 2 2 2 2 4 3 2 4" xfId="11767"/>
    <cellStyle name="Zarez 2 2 2 2 4 3 3" xfId="3301"/>
    <cellStyle name="Zarez 2 2 2 2 4 3 3 2" xfId="8139"/>
    <cellStyle name="Zarez 2 2 2 2 4 3 3 2 2" xfId="27491"/>
    <cellStyle name="Zarez 2 2 2 2 4 3 3 2 3" xfId="17815"/>
    <cellStyle name="Zarez 2 2 2 2 4 3 3 3" xfId="22653"/>
    <cellStyle name="Zarez 2 2 2 2 4 3 3 4" xfId="12977"/>
    <cellStyle name="Zarez 2 2 2 2 4 3 4" xfId="4510"/>
    <cellStyle name="Zarez 2 2 2 2 4 3 4 2" xfId="9348"/>
    <cellStyle name="Zarez 2 2 2 2 4 3 4 2 2" xfId="28700"/>
    <cellStyle name="Zarez 2 2 2 2 4 3 4 2 3" xfId="19024"/>
    <cellStyle name="Zarez 2 2 2 2 4 3 4 3" xfId="23862"/>
    <cellStyle name="Zarez 2 2 2 2 4 3 4 4" xfId="14186"/>
    <cellStyle name="Zarez 2 2 2 2 4 3 5" xfId="5719"/>
    <cellStyle name="Zarez 2 2 2 2 4 3 5 2" xfId="25071"/>
    <cellStyle name="Zarez 2 2 2 2 4 3 5 3" xfId="15395"/>
    <cellStyle name="Zarez 2 2 2 2 4 3 6" xfId="20233"/>
    <cellStyle name="Zarez 2 2 2 2 4 3 7" xfId="10557"/>
    <cellStyle name="Zarez 2 2 2 2 4 4" xfId="1487"/>
    <cellStyle name="Zarez 2 2 2 2 4 4 2" xfId="6325"/>
    <cellStyle name="Zarez 2 2 2 2 4 4 2 2" xfId="25677"/>
    <cellStyle name="Zarez 2 2 2 2 4 4 2 3" xfId="16001"/>
    <cellStyle name="Zarez 2 2 2 2 4 4 3" xfId="20839"/>
    <cellStyle name="Zarez 2 2 2 2 4 4 4" xfId="11163"/>
    <cellStyle name="Zarez 2 2 2 2 4 5" xfId="2697"/>
    <cellStyle name="Zarez 2 2 2 2 4 5 2" xfId="7535"/>
    <cellStyle name="Zarez 2 2 2 2 4 5 2 2" xfId="26887"/>
    <cellStyle name="Zarez 2 2 2 2 4 5 2 3" xfId="17211"/>
    <cellStyle name="Zarez 2 2 2 2 4 5 3" xfId="22049"/>
    <cellStyle name="Zarez 2 2 2 2 4 5 4" xfId="12373"/>
    <cellStyle name="Zarez 2 2 2 2 4 6" xfId="3907"/>
    <cellStyle name="Zarez 2 2 2 2 4 6 2" xfId="8745"/>
    <cellStyle name="Zarez 2 2 2 2 4 6 2 2" xfId="28097"/>
    <cellStyle name="Zarez 2 2 2 2 4 6 2 3" xfId="18421"/>
    <cellStyle name="Zarez 2 2 2 2 4 6 3" xfId="23259"/>
    <cellStyle name="Zarez 2 2 2 2 4 6 4" xfId="13583"/>
    <cellStyle name="Zarez 2 2 2 2 4 7" xfId="5115"/>
    <cellStyle name="Zarez 2 2 2 2 4 7 2" xfId="24467"/>
    <cellStyle name="Zarez 2 2 2 2 4 7 3" xfId="14791"/>
    <cellStyle name="Zarez 2 2 2 2 4 8" xfId="19629"/>
    <cellStyle name="Zarez 2 2 2 2 4 9" xfId="9953"/>
    <cellStyle name="Zarez 2 2 2 2 5" xfId="328"/>
    <cellStyle name="Zarez 2 2 2 2 5 2" xfId="631"/>
    <cellStyle name="Zarez 2 2 2 2 5 2 2" xfId="1235"/>
    <cellStyle name="Zarez 2 2 2 2 5 2 2 2" xfId="2445"/>
    <cellStyle name="Zarez 2 2 2 2 5 2 2 2 2" xfId="7283"/>
    <cellStyle name="Zarez 2 2 2 2 5 2 2 2 2 2" xfId="26635"/>
    <cellStyle name="Zarez 2 2 2 2 5 2 2 2 2 3" xfId="16959"/>
    <cellStyle name="Zarez 2 2 2 2 5 2 2 2 3" xfId="21797"/>
    <cellStyle name="Zarez 2 2 2 2 5 2 2 2 4" xfId="12121"/>
    <cellStyle name="Zarez 2 2 2 2 5 2 2 3" xfId="3655"/>
    <cellStyle name="Zarez 2 2 2 2 5 2 2 3 2" xfId="8493"/>
    <cellStyle name="Zarez 2 2 2 2 5 2 2 3 2 2" xfId="27845"/>
    <cellStyle name="Zarez 2 2 2 2 5 2 2 3 2 3" xfId="18169"/>
    <cellStyle name="Zarez 2 2 2 2 5 2 2 3 3" xfId="23007"/>
    <cellStyle name="Zarez 2 2 2 2 5 2 2 3 4" xfId="13331"/>
    <cellStyle name="Zarez 2 2 2 2 5 2 2 4" xfId="4864"/>
    <cellStyle name="Zarez 2 2 2 2 5 2 2 4 2" xfId="9702"/>
    <cellStyle name="Zarez 2 2 2 2 5 2 2 4 2 2" xfId="29054"/>
    <cellStyle name="Zarez 2 2 2 2 5 2 2 4 2 3" xfId="19378"/>
    <cellStyle name="Zarez 2 2 2 2 5 2 2 4 3" xfId="24216"/>
    <cellStyle name="Zarez 2 2 2 2 5 2 2 4 4" xfId="14540"/>
    <cellStyle name="Zarez 2 2 2 2 5 2 2 5" xfId="6073"/>
    <cellStyle name="Zarez 2 2 2 2 5 2 2 5 2" xfId="25425"/>
    <cellStyle name="Zarez 2 2 2 2 5 2 2 5 3" xfId="15749"/>
    <cellStyle name="Zarez 2 2 2 2 5 2 2 6" xfId="20587"/>
    <cellStyle name="Zarez 2 2 2 2 5 2 2 7" xfId="10911"/>
    <cellStyle name="Zarez 2 2 2 2 5 2 3" xfId="1841"/>
    <cellStyle name="Zarez 2 2 2 2 5 2 3 2" xfId="6679"/>
    <cellStyle name="Zarez 2 2 2 2 5 2 3 2 2" xfId="26031"/>
    <cellStyle name="Zarez 2 2 2 2 5 2 3 2 3" xfId="16355"/>
    <cellStyle name="Zarez 2 2 2 2 5 2 3 3" xfId="21193"/>
    <cellStyle name="Zarez 2 2 2 2 5 2 3 4" xfId="11517"/>
    <cellStyle name="Zarez 2 2 2 2 5 2 4" xfId="3051"/>
    <cellStyle name="Zarez 2 2 2 2 5 2 4 2" xfId="7889"/>
    <cellStyle name="Zarez 2 2 2 2 5 2 4 2 2" xfId="27241"/>
    <cellStyle name="Zarez 2 2 2 2 5 2 4 2 3" xfId="17565"/>
    <cellStyle name="Zarez 2 2 2 2 5 2 4 3" xfId="22403"/>
    <cellStyle name="Zarez 2 2 2 2 5 2 4 4" xfId="12727"/>
    <cellStyle name="Zarez 2 2 2 2 5 2 5" xfId="4260"/>
    <cellStyle name="Zarez 2 2 2 2 5 2 5 2" xfId="9098"/>
    <cellStyle name="Zarez 2 2 2 2 5 2 5 2 2" xfId="28450"/>
    <cellStyle name="Zarez 2 2 2 2 5 2 5 2 3" xfId="18774"/>
    <cellStyle name="Zarez 2 2 2 2 5 2 5 3" xfId="23612"/>
    <cellStyle name="Zarez 2 2 2 2 5 2 5 4" xfId="13936"/>
    <cellStyle name="Zarez 2 2 2 2 5 2 6" xfId="5469"/>
    <cellStyle name="Zarez 2 2 2 2 5 2 6 2" xfId="24821"/>
    <cellStyle name="Zarez 2 2 2 2 5 2 6 3" xfId="15145"/>
    <cellStyle name="Zarez 2 2 2 2 5 2 7" xfId="19983"/>
    <cellStyle name="Zarez 2 2 2 2 5 2 8" xfId="10307"/>
    <cellStyle name="Zarez 2 2 2 2 5 3" xfId="933"/>
    <cellStyle name="Zarez 2 2 2 2 5 3 2" xfId="2143"/>
    <cellStyle name="Zarez 2 2 2 2 5 3 2 2" xfId="6981"/>
    <cellStyle name="Zarez 2 2 2 2 5 3 2 2 2" xfId="26333"/>
    <cellStyle name="Zarez 2 2 2 2 5 3 2 2 3" xfId="16657"/>
    <cellStyle name="Zarez 2 2 2 2 5 3 2 3" xfId="21495"/>
    <cellStyle name="Zarez 2 2 2 2 5 3 2 4" xfId="11819"/>
    <cellStyle name="Zarez 2 2 2 2 5 3 3" xfId="3353"/>
    <cellStyle name="Zarez 2 2 2 2 5 3 3 2" xfId="8191"/>
    <cellStyle name="Zarez 2 2 2 2 5 3 3 2 2" xfId="27543"/>
    <cellStyle name="Zarez 2 2 2 2 5 3 3 2 3" xfId="17867"/>
    <cellStyle name="Zarez 2 2 2 2 5 3 3 3" xfId="22705"/>
    <cellStyle name="Zarez 2 2 2 2 5 3 3 4" xfId="13029"/>
    <cellStyle name="Zarez 2 2 2 2 5 3 4" xfId="4562"/>
    <cellStyle name="Zarez 2 2 2 2 5 3 4 2" xfId="9400"/>
    <cellStyle name="Zarez 2 2 2 2 5 3 4 2 2" xfId="28752"/>
    <cellStyle name="Zarez 2 2 2 2 5 3 4 2 3" xfId="19076"/>
    <cellStyle name="Zarez 2 2 2 2 5 3 4 3" xfId="23914"/>
    <cellStyle name="Zarez 2 2 2 2 5 3 4 4" xfId="14238"/>
    <cellStyle name="Zarez 2 2 2 2 5 3 5" xfId="5771"/>
    <cellStyle name="Zarez 2 2 2 2 5 3 5 2" xfId="25123"/>
    <cellStyle name="Zarez 2 2 2 2 5 3 5 3" xfId="15447"/>
    <cellStyle name="Zarez 2 2 2 2 5 3 6" xfId="20285"/>
    <cellStyle name="Zarez 2 2 2 2 5 3 7" xfId="10609"/>
    <cellStyle name="Zarez 2 2 2 2 5 4" xfId="1539"/>
    <cellStyle name="Zarez 2 2 2 2 5 4 2" xfId="6377"/>
    <cellStyle name="Zarez 2 2 2 2 5 4 2 2" xfId="25729"/>
    <cellStyle name="Zarez 2 2 2 2 5 4 2 3" xfId="16053"/>
    <cellStyle name="Zarez 2 2 2 2 5 4 3" xfId="20891"/>
    <cellStyle name="Zarez 2 2 2 2 5 4 4" xfId="11215"/>
    <cellStyle name="Zarez 2 2 2 2 5 5" xfId="2749"/>
    <cellStyle name="Zarez 2 2 2 2 5 5 2" xfId="7587"/>
    <cellStyle name="Zarez 2 2 2 2 5 5 2 2" xfId="26939"/>
    <cellStyle name="Zarez 2 2 2 2 5 5 2 3" xfId="17263"/>
    <cellStyle name="Zarez 2 2 2 2 5 5 3" xfId="22101"/>
    <cellStyle name="Zarez 2 2 2 2 5 5 4" xfId="12425"/>
    <cellStyle name="Zarez 2 2 2 2 5 6" xfId="3958"/>
    <cellStyle name="Zarez 2 2 2 2 5 6 2" xfId="8796"/>
    <cellStyle name="Zarez 2 2 2 2 5 6 2 2" xfId="28148"/>
    <cellStyle name="Zarez 2 2 2 2 5 6 2 3" xfId="18472"/>
    <cellStyle name="Zarez 2 2 2 2 5 6 3" xfId="23310"/>
    <cellStyle name="Zarez 2 2 2 2 5 6 4" xfId="13634"/>
    <cellStyle name="Zarez 2 2 2 2 5 7" xfId="5167"/>
    <cellStyle name="Zarez 2 2 2 2 5 7 2" xfId="24519"/>
    <cellStyle name="Zarez 2 2 2 2 5 7 3" xfId="14843"/>
    <cellStyle name="Zarez 2 2 2 2 5 8" xfId="19681"/>
    <cellStyle name="Zarez 2 2 2 2 5 9" xfId="10005"/>
    <cellStyle name="Zarez 2 2 2 2 6" xfId="379"/>
    <cellStyle name="Zarez 2 2 2 2 6 2" xfId="983"/>
    <cellStyle name="Zarez 2 2 2 2 6 2 2" xfId="2193"/>
    <cellStyle name="Zarez 2 2 2 2 6 2 2 2" xfId="7031"/>
    <cellStyle name="Zarez 2 2 2 2 6 2 2 2 2" xfId="26383"/>
    <cellStyle name="Zarez 2 2 2 2 6 2 2 2 3" xfId="16707"/>
    <cellStyle name="Zarez 2 2 2 2 6 2 2 3" xfId="21545"/>
    <cellStyle name="Zarez 2 2 2 2 6 2 2 4" xfId="11869"/>
    <cellStyle name="Zarez 2 2 2 2 6 2 3" xfId="3403"/>
    <cellStyle name="Zarez 2 2 2 2 6 2 3 2" xfId="8241"/>
    <cellStyle name="Zarez 2 2 2 2 6 2 3 2 2" xfId="27593"/>
    <cellStyle name="Zarez 2 2 2 2 6 2 3 2 3" xfId="17917"/>
    <cellStyle name="Zarez 2 2 2 2 6 2 3 3" xfId="22755"/>
    <cellStyle name="Zarez 2 2 2 2 6 2 3 4" xfId="13079"/>
    <cellStyle name="Zarez 2 2 2 2 6 2 4" xfId="4612"/>
    <cellStyle name="Zarez 2 2 2 2 6 2 4 2" xfId="9450"/>
    <cellStyle name="Zarez 2 2 2 2 6 2 4 2 2" xfId="28802"/>
    <cellStyle name="Zarez 2 2 2 2 6 2 4 2 3" xfId="19126"/>
    <cellStyle name="Zarez 2 2 2 2 6 2 4 3" xfId="23964"/>
    <cellStyle name="Zarez 2 2 2 2 6 2 4 4" xfId="14288"/>
    <cellStyle name="Zarez 2 2 2 2 6 2 5" xfId="5821"/>
    <cellStyle name="Zarez 2 2 2 2 6 2 5 2" xfId="25173"/>
    <cellStyle name="Zarez 2 2 2 2 6 2 5 3" xfId="15497"/>
    <cellStyle name="Zarez 2 2 2 2 6 2 6" xfId="20335"/>
    <cellStyle name="Zarez 2 2 2 2 6 2 7" xfId="10659"/>
    <cellStyle name="Zarez 2 2 2 2 6 3" xfId="1589"/>
    <cellStyle name="Zarez 2 2 2 2 6 3 2" xfId="6427"/>
    <cellStyle name="Zarez 2 2 2 2 6 3 2 2" xfId="25779"/>
    <cellStyle name="Zarez 2 2 2 2 6 3 2 3" xfId="16103"/>
    <cellStyle name="Zarez 2 2 2 2 6 3 3" xfId="20941"/>
    <cellStyle name="Zarez 2 2 2 2 6 3 4" xfId="11265"/>
    <cellStyle name="Zarez 2 2 2 2 6 4" xfId="2799"/>
    <cellStyle name="Zarez 2 2 2 2 6 4 2" xfId="7637"/>
    <cellStyle name="Zarez 2 2 2 2 6 4 2 2" xfId="26989"/>
    <cellStyle name="Zarez 2 2 2 2 6 4 2 3" xfId="17313"/>
    <cellStyle name="Zarez 2 2 2 2 6 4 3" xfId="22151"/>
    <cellStyle name="Zarez 2 2 2 2 6 4 4" xfId="12475"/>
    <cellStyle name="Zarez 2 2 2 2 6 5" xfId="4008"/>
    <cellStyle name="Zarez 2 2 2 2 6 5 2" xfId="8846"/>
    <cellStyle name="Zarez 2 2 2 2 6 5 2 2" xfId="28198"/>
    <cellStyle name="Zarez 2 2 2 2 6 5 2 3" xfId="18522"/>
    <cellStyle name="Zarez 2 2 2 2 6 5 3" xfId="23360"/>
    <cellStyle name="Zarez 2 2 2 2 6 5 4" xfId="13684"/>
    <cellStyle name="Zarez 2 2 2 2 6 6" xfId="5217"/>
    <cellStyle name="Zarez 2 2 2 2 6 6 2" xfId="24569"/>
    <cellStyle name="Zarez 2 2 2 2 6 6 3" xfId="14893"/>
    <cellStyle name="Zarez 2 2 2 2 6 7" xfId="19731"/>
    <cellStyle name="Zarez 2 2 2 2 6 8" xfId="10055"/>
    <cellStyle name="Zarez 2 2 2 2 7" xfId="681"/>
    <cellStyle name="Zarez 2 2 2 2 7 2" xfId="1891"/>
    <cellStyle name="Zarez 2 2 2 2 7 2 2" xfId="6729"/>
    <cellStyle name="Zarez 2 2 2 2 7 2 2 2" xfId="26081"/>
    <cellStyle name="Zarez 2 2 2 2 7 2 2 3" xfId="16405"/>
    <cellStyle name="Zarez 2 2 2 2 7 2 3" xfId="21243"/>
    <cellStyle name="Zarez 2 2 2 2 7 2 4" xfId="11567"/>
    <cellStyle name="Zarez 2 2 2 2 7 3" xfId="3101"/>
    <cellStyle name="Zarez 2 2 2 2 7 3 2" xfId="7939"/>
    <cellStyle name="Zarez 2 2 2 2 7 3 2 2" xfId="27291"/>
    <cellStyle name="Zarez 2 2 2 2 7 3 2 3" xfId="17615"/>
    <cellStyle name="Zarez 2 2 2 2 7 3 3" xfId="22453"/>
    <cellStyle name="Zarez 2 2 2 2 7 3 4" xfId="12777"/>
    <cellStyle name="Zarez 2 2 2 2 7 4" xfId="4310"/>
    <cellStyle name="Zarez 2 2 2 2 7 4 2" xfId="9148"/>
    <cellStyle name="Zarez 2 2 2 2 7 4 2 2" xfId="28500"/>
    <cellStyle name="Zarez 2 2 2 2 7 4 2 3" xfId="18824"/>
    <cellStyle name="Zarez 2 2 2 2 7 4 3" xfId="23662"/>
    <cellStyle name="Zarez 2 2 2 2 7 4 4" xfId="13986"/>
    <cellStyle name="Zarez 2 2 2 2 7 5" xfId="5519"/>
    <cellStyle name="Zarez 2 2 2 2 7 5 2" xfId="24871"/>
    <cellStyle name="Zarez 2 2 2 2 7 5 3" xfId="15195"/>
    <cellStyle name="Zarez 2 2 2 2 7 6" xfId="20033"/>
    <cellStyle name="Zarez 2 2 2 2 7 7" xfId="10357"/>
    <cellStyle name="Zarez 2 2 2 2 8" xfId="1287"/>
    <cellStyle name="Zarez 2 2 2 2 8 2" xfId="6125"/>
    <cellStyle name="Zarez 2 2 2 2 8 2 2" xfId="25477"/>
    <cellStyle name="Zarez 2 2 2 2 8 2 3" xfId="15801"/>
    <cellStyle name="Zarez 2 2 2 2 8 3" xfId="20639"/>
    <cellStyle name="Zarez 2 2 2 2 8 4" xfId="10963"/>
    <cellStyle name="Zarez 2 2 2 2 9" xfId="2497"/>
    <cellStyle name="Zarez 2 2 2 2 9 2" xfId="7335"/>
    <cellStyle name="Zarez 2 2 2 2 9 2 2" xfId="26687"/>
    <cellStyle name="Zarez 2 2 2 2 9 2 3" xfId="17011"/>
    <cellStyle name="Zarez 2 2 2 2 9 3" xfId="21849"/>
    <cellStyle name="Zarez 2 2 2 2 9 4" xfId="12173"/>
    <cellStyle name="Zarez 2 2 2 3" xfId="75"/>
    <cellStyle name="Zarez 2 2 2 3 10" xfId="9782"/>
    <cellStyle name="Zarez 2 2 2 3 2" xfId="188"/>
    <cellStyle name="Zarez 2 2 2 3 2 2" xfId="508"/>
    <cellStyle name="Zarez 2 2 2 3 2 2 2" xfId="1112"/>
    <cellStyle name="Zarez 2 2 2 3 2 2 2 2" xfId="2322"/>
    <cellStyle name="Zarez 2 2 2 3 2 2 2 2 2" xfId="7160"/>
    <cellStyle name="Zarez 2 2 2 3 2 2 2 2 2 2" xfId="26512"/>
    <cellStyle name="Zarez 2 2 2 3 2 2 2 2 2 3" xfId="16836"/>
    <cellStyle name="Zarez 2 2 2 3 2 2 2 2 3" xfId="21674"/>
    <cellStyle name="Zarez 2 2 2 3 2 2 2 2 4" xfId="11998"/>
    <cellStyle name="Zarez 2 2 2 3 2 2 2 3" xfId="3532"/>
    <cellStyle name="Zarez 2 2 2 3 2 2 2 3 2" xfId="8370"/>
    <cellStyle name="Zarez 2 2 2 3 2 2 2 3 2 2" xfId="27722"/>
    <cellStyle name="Zarez 2 2 2 3 2 2 2 3 2 3" xfId="18046"/>
    <cellStyle name="Zarez 2 2 2 3 2 2 2 3 3" xfId="22884"/>
    <cellStyle name="Zarez 2 2 2 3 2 2 2 3 4" xfId="13208"/>
    <cellStyle name="Zarez 2 2 2 3 2 2 2 4" xfId="4741"/>
    <cellStyle name="Zarez 2 2 2 3 2 2 2 4 2" xfId="9579"/>
    <cellStyle name="Zarez 2 2 2 3 2 2 2 4 2 2" xfId="28931"/>
    <cellStyle name="Zarez 2 2 2 3 2 2 2 4 2 3" xfId="19255"/>
    <cellStyle name="Zarez 2 2 2 3 2 2 2 4 3" xfId="24093"/>
    <cellStyle name="Zarez 2 2 2 3 2 2 2 4 4" xfId="14417"/>
    <cellStyle name="Zarez 2 2 2 3 2 2 2 5" xfId="5950"/>
    <cellStyle name="Zarez 2 2 2 3 2 2 2 5 2" xfId="25302"/>
    <cellStyle name="Zarez 2 2 2 3 2 2 2 5 3" xfId="15626"/>
    <cellStyle name="Zarez 2 2 2 3 2 2 2 6" xfId="20464"/>
    <cellStyle name="Zarez 2 2 2 3 2 2 2 7" xfId="10788"/>
    <cellStyle name="Zarez 2 2 2 3 2 2 3" xfId="1718"/>
    <cellStyle name="Zarez 2 2 2 3 2 2 3 2" xfId="6556"/>
    <cellStyle name="Zarez 2 2 2 3 2 2 3 2 2" xfId="25908"/>
    <cellStyle name="Zarez 2 2 2 3 2 2 3 2 3" xfId="16232"/>
    <cellStyle name="Zarez 2 2 2 3 2 2 3 3" xfId="21070"/>
    <cellStyle name="Zarez 2 2 2 3 2 2 3 4" xfId="11394"/>
    <cellStyle name="Zarez 2 2 2 3 2 2 4" xfId="2928"/>
    <cellStyle name="Zarez 2 2 2 3 2 2 4 2" xfId="7766"/>
    <cellStyle name="Zarez 2 2 2 3 2 2 4 2 2" xfId="27118"/>
    <cellStyle name="Zarez 2 2 2 3 2 2 4 2 3" xfId="17442"/>
    <cellStyle name="Zarez 2 2 2 3 2 2 4 3" xfId="22280"/>
    <cellStyle name="Zarez 2 2 2 3 2 2 4 4" xfId="12604"/>
    <cellStyle name="Zarez 2 2 2 3 2 2 5" xfId="4137"/>
    <cellStyle name="Zarez 2 2 2 3 2 2 5 2" xfId="8975"/>
    <cellStyle name="Zarez 2 2 2 3 2 2 5 2 2" xfId="28327"/>
    <cellStyle name="Zarez 2 2 2 3 2 2 5 2 3" xfId="18651"/>
    <cellStyle name="Zarez 2 2 2 3 2 2 5 3" xfId="23489"/>
    <cellStyle name="Zarez 2 2 2 3 2 2 5 4" xfId="13813"/>
    <cellStyle name="Zarez 2 2 2 3 2 2 6" xfId="5346"/>
    <cellStyle name="Zarez 2 2 2 3 2 2 6 2" xfId="24698"/>
    <cellStyle name="Zarez 2 2 2 3 2 2 6 3" xfId="15022"/>
    <cellStyle name="Zarez 2 2 2 3 2 2 7" xfId="19860"/>
    <cellStyle name="Zarez 2 2 2 3 2 2 8" xfId="10184"/>
    <cellStyle name="Zarez 2 2 2 3 2 3" xfId="810"/>
    <cellStyle name="Zarez 2 2 2 3 2 3 2" xfId="2020"/>
    <cellStyle name="Zarez 2 2 2 3 2 3 2 2" xfId="6858"/>
    <cellStyle name="Zarez 2 2 2 3 2 3 2 2 2" xfId="26210"/>
    <cellStyle name="Zarez 2 2 2 3 2 3 2 2 3" xfId="16534"/>
    <cellStyle name="Zarez 2 2 2 3 2 3 2 3" xfId="21372"/>
    <cellStyle name="Zarez 2 2 2 3 2 3 2 4" xfId="11696"/>
    <cellStyle name="Zarez 2 2 2 3 2 3 3" xfId="3230"/>
    <cellStyle name="Zarez 2 2 2 3 2 3 3 2" xfId="8068"/>
    <cellStyle name="Zarez 2 2 2 3 2 3 3 2 2" xfId="27420"/>
    <cellStyle name="Zarez 2 2 2 3 2 3 3 2 3" xfId="17744"/>
    <cellStyle name="Zarez 2 2 2 3 2 3 3 3" xfId="22582"/>
    <cellStyle name="Zarez 2 2 2 3 2 3 3 4" xfId="12906"/>
    <cellStyle name="Zarez 2 2 2 3 2 3 4" xfId="4439"/>
    <cellStyle name="Zarez 2 2 2 3 2 3 4 2" xfId="9277"/>
    <cellStyle name="Zarez 2 2 2 3 2 3 4 2 2" xfId="28629"/>
    <cellStyle name="Zarez 2 2 2 3 2 3 4 2 3" xfId="18953"/>
    <cellStyle name="Zarez 2 2 2 3 2 3 4 3" xfId="23791"/>
    <cellStyle name="Zarez 2 2 2 3 2 3 4 4" xfId="14115"/>
    <cellStyle name="Zarez 2 2 2 3 2 3 5" xfId="5648"/>
    <cellStyle name="Zarez 2 2 2 3 2 3 5 2" xfId="25000"/>
    <cellStyle name="Zarez 2 2 2 3 2 3 5 3" xfId="15324"/>
    <cellStyle name="Zarez 2 2 2 3 2 3 6" xfId="20162"/>
    <cellStyle name="Zarez 2 2 2 3 2 3 7" xfId="10486"/>
    <cellStyle name="Zarez 2 2 2 3 2 4" xfId="1416"/>
    <cellStyle name="Zarez 2 2 2 3 2 4 2" xfId="6254"/>
    <cellStyle name="Zarez 2 2 2 3 2 4 2 2" xfId="25606"/>
    <cellStyle name="Zarez 2 2 2 3 2 4 2 3" xfId="15930"/>
    <cellStyle name="Zarez 2 2 2 3 2 4 3" xfId="20768"/>
    <cellStyle name="Zarez 2 2 2 3 2 4 4" xfId="11092"/>
    <cellStyle name="Zarez 2 2 2 3 2 5" xfId="2626"/>
    <cellStyle name="Zarez 2 2 2 3 2 5 2" xfId="7464"/>
    <cellStyle name="Zarez 2 2 2 3 2 5 2 2" xfId="26816"/>
    <cellStyle name="Zarez 2 2 2 3 2 5 2 3" xfId="17140"/>
    <cellStyle name="Zarez 2 2 2 3 2 5 3" xfId="21978"/>
    <cellStyle name="Zarez 2 2 2 3 2 5 4" xfId="12302"/>
    <cellStyle name="Zarez 2 2 2 3 2 6" xfId="3836"/>
    <cellStyle name="Zarez 2 2 2 3 2 6 2" xfId="8674"/>
    <cellStyle name="Zarez 2 2 2 3 2 6 2 2" xfId="28026"/>
    <cellStyle name="Zarez 2 2 2 3 2 6 2 3" xfId="18350"/>
    <cellStyle name="Zarez 2 2 2 3 2 6 3" xfId="23188"/>
    <cellStyle name="Zarez 2 2 2 3 2 6 4" xfId="13512"/>
    <cellStyle name="Zarez 2 2 2 3 2 7" xfId="5044"/>
    <cellStyle name="Zarez 2 2 2 3 2 7 2" xfId="24396"/>
    <cellStyle name="Zarez 2 2 2 3 2 7 3" xfId="14720"/>
    <cellStyle name="Zarez 2 2 2 3 2 8" xfId="19558"/>
    <cellStyle name="Zarez 2 2 2 3 2 9" xfId="9882"/>
    <cellStyle name="Zarez 2 2 2 3 3" xfId="408"/>
    <cellStyle name="Zarez 2 2 2 3 3 2" xfId="1012"/>
    <cellStyle name="Zarez 2 2 2 3 3 2 2" xfId="2222"/>
    <cellStyle name="Zarez 2 2 2 3 3 2 2 2" xfId="7060"/>
    <cellStyle name="Zarez 2 2 2 3 3 2 2 2 2" xfId="26412"/>
    <cellStyle name="Zarez 2 2 2 3 3 2 2 2 3" xfId="16736"/>
    <cellStyle name="Zarez 2 2 2 3 3 2 2 3" xfId="21574"/>
    <cellStyle name="Zarez 2 2 2 3 3 2 2 4" xfId="11898"/>
    <cellStyle name="Zarez 2 2 2 3 3 2 3" xfId="3432"/>
    <cellStyle name="Zarez 2 2 2 3 3 2 3 2" xfId="8270"/>
    <cellStyle name="Zarez 2 2 2 3 3 2 3 2 2" xfId="27622"/>
    <cellStyle name="Zarez 2 2 2 3 3 2 3 2 3" xfId="17946"/>
    <cellStyle name="Zarez 2 2 2 3 3 2 3 3" xfId="22784"/>
    <cellStyle name="Zarez 2 2 2 3 3 2 3 4" xfId="13108"/>
    <cellStyle name="Zarez 2 2 2 3 3 2 4" xfId="4641"/>
    <cellStyle name="Zarez 2 2 2 3 3 2 4 2" xfId="9479"/>
    <cellStyle name="Zarez 2 2 2 3 3 2 4 2 2" xfId="28831"/>
    <cellStyle name="Zarez 2 2 2 3 3 2 4 2 3" xfId="19155"/>
    <cellStyle name="Zarez 2 2 2 3 3 2 4 3" xfId="23993"/>
    <cellStyle name="Zarez 2 2 2 3 3 2 4 4" xfId="14317"/>
    <cellStyle name="Zarez 2 2 2 3 3 2 5" xfId="5850"/>
    <cellStyle name="Zarez 2 2 2 3 3 2 5 2" xfId="25202"/>
    <cellStyle name="Zarez 2 2 2 3 3 2 5 3" xfId="15526"/>
    <cellStyle name="Zarez 2 2 2 3 3 2 6" xfId="20364"/>
    <cellStyle name="Zarez 2 2 2 3 3 2 7" xfId="10688"/>
    <cellStyle name="Zarez 2 2 2 3 3 3" xfId="1618"/>
    <cellStyle name="Zarez 2 2 2 3 3 3 2" xfId="6456"/>
    <cellStyle name="Zarez 2 2 2 3 3 3 2 2" xfId="25808"/>
    <cellStyle name="Zarez 2 2 2 3 3 3 2 3" xfId="16132"/>
    <cellStyle name="Zarez 2 2 2 3 3 3 3" xfId="20970"/>
    <cellStyle name="Zarez 2 2 2 3 3 3 4" xfId="11294"/>
    <cellStyle name="Zarez 2 2 2 3 3 4" xfId="2828"/>
    <cellStyle name="Zarez 2 2 2 3 3 4 2" xfId="7666"/>
    <cellStyle name="Zarez 2 2 2 3 3 4 2 2" xfId="27018"/>
    <cellStyle name="Zarez 2 2 2 3 3 4 2 3" xfId="17342"/>
    <cellStyle name="Zarez 2 2 2 3 3 4 3" xfId="22180"/>
    <cellStyle name="Zarez 2 2 2 3 3 4 4" xfId="12504"/>
    <cellStyle name="Zarez 2 2 2 3 3 5" xfId="4037"/>
    <cellStyle name="Zarez 2 2 2 3 3 5 2" xfId="8875"/>
    <cellStyle name="Zarez 2 2 2 3 3 5 2 2" xfId="28227"/>
    <cellStyle name="Zarez 2 2 2 3 3 5 2 3" xfId="18551"/>
    <cellStyle name="Zarez 2 2 2 3 3 5 3" xfId="23389"/>
    <cellStyle name="Zarez 2 2 2 3 3 5 4" xfId="13713"/>
    <cellStyle name="Zarez 2 2 2 3 3 6" xfId="5246"/>
    <cellStyle name="Zarez 2 2 2 3 3 6 2" xfId="24598"/>
    <cellStyle name="Zarez 2 2 2 3 3 6 3" xfId="14922"/>
    <cellStyle name="Zarez 2 2 2 3 3 7" xfId="19760"/>
    <cellStyle name="Zarez 2 2 2 3 3 8" xfId="10084"/>
    <cellStyle name="Zarez 2 2 2 3 4" xfId="710"/>
    <cellStyle name="Zarez 2 2 2 3 4 2" xfId="1920"/>
    <cellStyle name="Zarez 2 2 2 3 4 2 2" xfId="6758"/>
    <cellStyle name="Zarez 2 2 2 3 4 2 2 2" xfId="26110"/>
    <cellStyle name="Zarez 2 2 2 3 4 2 2 3" xfId="16434"/>
    <cellStyle name="Zarez 2 2 2 3 4 2 3" xfId="21272"/>
    <cellStyle name="Zarez 2 2 2 3 4 2 4" xfId="11596"/>
    <cellStyle name="Zarez 2 2 2 3 4 3" xfId="3130"/>
    <cellStyle name="Zarez 2 2 2 3 4 3 2" xfId="7968"/>
    <cellStyle name="Zarez 2 2 2 3 4 3 2 2" xfId="27320"/>
    <cellStyle name="Zarez 2 2 2 3 4 3 2 3" xfId="17644"/>
    <cellStyle name="Zarez 2 2 2 3 4 3 3" xfId="22482"/>
    <cellStyle name="Zarez 2 2 2 3 4 3 4" xfId="12806"/>
    <cellStyle name="Zarez 2 2 2 3 4 4" xfId="4339"/>
    <cellStyle name="Zarez 2 2 2 3 4 4 2" xfId="9177"/>
    <cellStyle name="Zarez 2 2 2 3 4 4 2 2" xfId="28529"/>
    <cellStyle name="Zarez 2 2 2 3 4 4 2 3" xfId="18853"/>
    <cellStyle name="Zarez 2 2 2 3 4 4 3" xfId="23691"/>
    <cellStyle name="Zarez 2 2 2 3 4 4 4" xfId="14015"/>
    <cellStyle name="Zarez 2 2 2 3 4 5" xfId="5548"/>
    <cellStyle name="Zarez 2 2 2 3 4 5 2" xfId="24900"/>
    <cellStyle name="Zarez 2 2 2 3 4 5 3" xfId="15224"/>
    <cellStyle name="Zarez 2 2 2 3 4 6" xfId="20062"/>
    <cellStyle name="Zarez 2 2 2 3 4 7" xfId="10386"/>
    <cellStyle name="Zarez 2 2 2 3 5" xfId="1316"/>
    <cellStyle name="Zarez 2 2 2 3 5 2" xfId="6154"/>
    <cellStyle name="Zarez 2 2 2 3 5 2 2" xfId="25506"/>
    <cellStyle name="Zarez 2 2 2 3 5 2 3" xfId="15830"/>
    <cellStyle name="Zarez 2 2 2 3 5 3" xfId="20668"/>
    <cellStyle name="Zarez 2 2 2 3 5 4" xfId="10992"/>
    <cellStyle name="Zarez 2 2 2 3 6" xfId="2526"/>
    <cellStyle name="Zarez 2 2 2 3 6 2" xfId="7364"/>
    <cellStyle name="Zarez 2 2 2 3 6 2 2" xfId="26716"/>
    <cellStyle name="Zarez 2 2 2 3 6 2 3" xfId="17040"/>
    <cellStyle name="Zarez 2 2 2 3 6 3" xfId="21878"/>
    <cellStyle name="Zarez 2 2 2 3 6 4" xfId="12202"/>
    <cellStyle name="Zarez 2 2 2 3 7" xfId="3736"/>
    <cellStyle name="Zarez 2 2 2 3 7 2" xfId="8574"/>
    <cellStyle name="Zarez 2 2 2 3 7 2 2" xfId="27926"/>
    <cellStyle name="Zarez 2 2 2 3 7 2 3" xfId="18250"/>
    <cellStyle name="Zarez 2 2 2 3 7 3" xfId="23088"/>
    <cellStyle name="Zarez 2 2 2 3 7 4" xfId="13412"/>
    <cellStyle name="Zarez 2 2 2 3 8" xfId="4944"/>
    <cellStyle name="Zarez 2 2 2 3 8 2" xfId="24296"/>
    <cellStyle name="Zarez 2 2 2 3 8 3" xfId="14620"/>
    <cellStyle name="Zarez 2 2 2 3 9" xfId="19458"/>
    <cellStyle name="Zarez 2 2 2 4" xfId="137"/>
    <cellStyle name="Zarez 2 2 2 4 2" xfId="458"/>
    <cellStyle name="Zarez 2 2 2 4 2 2" xfId="1062"/>
    <cellStyle name="Zarez 2 2 2 4 2 2 2" xfId="2272"/>
    <cellStyle name="Zarez 2 2 2 4 2 2 2 2" xfId="7110"/>
    <cellStyle name="Zarez 2 2 2 4 2 2 2 2 2" xfId="26462"/>
    <cellStyle name="Zarez 2 2 2 4 2 2 2 2 3" xfId="16786"/>
    <cellStyle name="Zarez 2 2 2 4 2 2 2 3" xfId="21624"/>
    <cellStyle name="Zarez 2 2 2 4 2 2 2 4" xfId="11948"/>
    <cellStyle name="Zarez 2 2 2 4 2 2 3" xfId="3482"/>
    <cellStyle name="Zarez 2 2 2 4 2 2 3 2" xfId="8320"/>
    <cellStyle name="Zarez 2 2 2 4 2 2 3 2 2" xfId="27672"/>
    <cellStyle name="Zarez 2 2 2 4 2 2 3 2 3" xfId="17996"/>
    <cellStyle name="Zarez 2 2 2 4 2 2 3 3" xfId="22834"/>
    <cellStyle name="Zarez 2 2 2 4 2 2 3 4" xfId="13158"/>
    <cellStyle name="Zarez 2 2 2 4 2 2 4" xfId="4691"/>
    <cellStyle name="Zarez 2 2 2 4 2 2 4 2" xfId="9529"/>
    <cellStyle name="Zarez 2 2 2 4 2 2 4 2 2" xfId="28881"/>
    <cellStyle name="Zarez 2 2 2 4 2 2 4 2 3" xfId="19205"/>
    <cellStyle name="Zarez 2 2 2 4 2 2 4 3" xfId="24043"/>
    <cellStyle name="Zarez 2 2 2 4 2 2 4 4" xfId="14367"/>
    <cellStyle name="Zarez 2 2 2 4 2 2 5" xfId="5900"/>
    <cellStyle name="Zarez 2 2 2 4 2 2 5 2" xfId="25252"/>
    <cellStyle name="Zarez 2 2 2 4 2 2 5 3" xfId="15576"/>
    <cellStyle name="Zarez 2 2 2 4 2 2 6" xfId="20414"/>
    <cellStyle name="Zarez 2 2 2 4 2 2 7" xfId="10738"/>
    <cellStyle name="Zarez 2 2 2 4 2 3" xfId="1668"/>
    <cellStyle name="Zarez 2 2 2 4 2 3 2" xfId="6506"/>
    <cellStyle name="Zarez 2 2 2 4 2 3 2 2" xfId="25858"/>
    <cellStyle name="Zarez 2 2 2 4 2 3 2 3" xfId="16182"/>
    <cellStyle name="Zarez 2 2 2 4 2 3 3" xfId="21020"/>
    <cellStyle name="Zarez 2 2 2 4 2 3 4" xfId="11344"/>
    <cellStyle name="Zarez 2 2 2 4 2 4" xfId="2878"/>
    <cellStyle name="Zarez 2 2 2 4 2 4 2" xfId="7716"/>
    <cellStyle name="Zarez 2 2 2 4 2 4 2 2" xfId="27068"/>
    <cellStyle name="Zarez 2 2 2 4 2 4 2 3" xfId="17392"/>
    <cellStyle name="Zarez 2 2 2 4 2 4 3" xfId="22230"/>
    <cellStyle name="Zarez 2 2 2 4 2 4 4" xfId="12554"/>
    <cellStyle name="Zarez 2 2 2 4 2 5" xfId="4087"/>
    <cellStyle name="Zarez 2 2 2 4 2 5 2" xfId="8925"/>
    <cellStyle name="Zarez 2 2 2 4 2 5 2 2" xfId="28277"/>
    <cellStyle name="Zarez 2 2 2 4 2 5 2 3" xfId="18601"/>
    <cellStyle name="Zarez 2 2 2 4 2 5 3" xfId="23439"/>
    <cellStyle name="Zarez 2 2 2 4 2 5 4" xfId="13763"/>
    <cellStyle name="Zarez 2 2 2 4 2 6" xfId="5296"/>
    <cellStyle name="Zarez 2 2 2 4 2 6 2" xfId="24648"/>
    <cellStyle name="Zarez 2 2 2 4 2 6 3" xfId="14972"/>
    <cellStyle name="Zarez 2 2 2 4 2 7" xfId="19810"/>
    <cellStyle name="Zarez 2 2 2 4 2 8" xfId="10134"/>
    <cellStyle name="Zarez 2 2 2 4 3" xfId="760"/>
    <cellStyle name="Zarez 2 2 2 4 3 2" xfId="1970"/>
    <cellStyle name="Zarez 2 2 2 4 3 2 2" xfId="6808"/>
    <cellStyle name="Zarez 2 2 2 4 3 2 2 2" xfId="26160"/>
    <cellStyle name="Zarez 2 2 2 4 3 2 2 3" xfId="16484"/>
    <cellStyle name="Zarez 2 2 2 4 3 2 3" xfId="21322"/>
    <cellStyle name="Zarez 2 2 2 4 3 2 4" xfId="11646"/>
    <cellStyle name="Zarez 2 2 2 4 3 3" xfId="3180"/>
    <cellStyle name="Zarez 2 2 2 4 3 3 2" xfId="8018"/>
    <cellStyle name="Zarez 2 2 2 4 3 3 2 2" xfId="27370"/>
    <cellStyle name="Zarez 2 2 2 4 3 3 2 3" xfId="17694"/>
    <cellStyle name="Zarez 2 2 2 4 3 3 3" xfId="22532"/>
    <cellStyle name="Zarez 2 2 2 4 3 3 4" xfId="12856"/>
    <cellStyle name="Zarez 2 2 2 4 3 4" xfId="4389"/>
    <cellStyle name="Zarez 2 2 2 4 3 4 2" xfId="9227"/>
    <cellStyle name="Zarez 2 2 2 4 3 4 2 2" xfId="28579"/>
    <cellStyle name="Zarez 2 2 2 4 3 4 2 3" xfId="18903"/>
    <cellStyle name="Zarez 2 2 2 4 3 4 3" xfId="23741"/>
    <cellStyle name="Zarez 2 2 2 4 3 4 4" xfId="14065"/>
    <cellStyle name="Zarez 2 2 2 4 3 5" xfId="5598"/>
    <cellStyle name="Zarez 2 2 2 4 3 5 2" xfId="24950"/>
    <cellStyle name="Zarez 2 2 2 4 3 5 3" xfId="15274"/>
    <cellStyle name="Zarez 2 2 2 4 3 6" xfId="20112"/>
    <cellStyle name="Zarez 2 2 2 4 3 7" xfId="10436"/>
    <cellStyle name="Zarez 2 2 2 4 4" xfId="1366"/>
    <cellStyle name="Zarez 2 2 2 4 4 2" xfId="6204"/>
    <cellStyle name="Zarez 2 2 2 4 4 2 2" xfId="25556"/>
    <cellStyle name="Zarez 2 2 2 4 4 2 3" xfId="15880"/>
    <cellStyle name="Zarez 2 2 2 4 4 3" xfId="20718"/>
    <cellStyle name="Zarez 2 2 2 4 4 4" xfId="11042"/>
    <cellStyle name="Zarez 2 2 2 4 5" xfId="2576"/>
    <cellStyle name="Zarez 2 2 2 4 5 2" xfId="7414"/>
    <cellStyle name="Zarez 2 2 2 4 5 2 2" xfId="26766"/>
    <cellStyle name="Zarez 2 2 2 4 5 2 3" xfId="17090"/>
    <cellStyle name="Zarez 2 2 2 4 5 3" xfId="21928"/>
    <cellStyle name="Zarez 2 2 2 4 5 4" xfId="12252"/>
    <cellStyle name="Zarez 2 2 2 4 6" xfId="3786"/>
    <cellStyle name="Zarez 2 2 2 4 6 2" xfId="8624"/>
    <cellStyle name="Zarez 2 2 2 4 6 2 2" xfId="27976"/>
    <cellStyle name="Zarez 2 2 2 4 6 2 3" xfId="18300"/>
    <cellStyle name="Zarez 2 2 2 4 6 3" xfId="23138"/>
    <cellStyle name="Zarez 2 2 2 4 6 4" xfId="13462"/>
    <cellStyle name="Zarez 2 2 2 4 7" xfId="4994"/>
    <cellStyle name="Zarez 2 2 2 4 7 2" xfId="24346"/>
    <cellStyle name="Zarez 2 2 2 4 7 3" xfId="14670"/>
    <cellStyle name="Zarez 2 2 2 4 8" xfId="19508"/>
    <cellStyle name="Zarez 2 2 2 4 9" xfId="9832"/>
    <cellStyle name="Zarez 2 2 2 5" xfId="254"/>
    <cellStyle name="Zarez 2 2 2 5 2" xfId="558"/>
    <cellStyle name="Zarez 2 2 2 5 2 2" xfId="1162"/>
    <cellStyle name="Zarez 2 2 2 5 2 2 2" xfId="2372"/>
    <cellStyle name="Zarez 2 2 2 5 2 2 2 2" xfId="7210"/>
    <cellStyle name="Zarez 2 2 2 5 2 2 2 2 2" xfId="26562"/>
    <cellStyle name="Zarez 2 2 2 5 2 2 2 2 3" xfId="16886"/>
    <cellStyle name="Zarez 2 2 2 5 2 2 2 3" xfId="21724"/>
    <cellStyle name="Zarez 2 2 2 5 2 2 2 4" xfId="12048"/>
    <cellStyle name="Zarez 2 2 2 5 2 2 3" xfId="3582"/>
    <cellStyle name="Zarez 2 2 2 5 2 2 3 2" xfId="8420"/>
    <cellStyle name="Zarez 2 2 2 5 2 2 3 2 2" xfId="27772"/>
    <cellStyle name="Zarez 2 2 2 5 2 2 3 2 3" xfId="18096"/>
    <cellStyle name="Zarez 2 2 2 5 2 2 3 3" xfId="22934"/>
    <cellStyle name="Zarez 2 2 2 5 2 2 3 4" xfId="13258"/>
    <cellStyle name="Zarez 2 2 2 5 2 2 4" xfId="4791"/>
    <cellStyle name="Zarez 2 2 2 5 2 2 4 2" xfId="9629"/>
    <cellStyle name="Zarez 2 2 2 5 2 2 4 2 2" xfId="28981"/>
    <cellStyle name="Zarez 2 2 2 5 2 2 4 2 3" xfId="19305"/>
    <cellStyle name="Zarez 2 2 2 5 2 2 4 3" xfId="24143"/>
    <cellStyle name="Zarez 2 2 2 5 2 2 4 4" xfId="14467"/>
    <cellStyle name="Zarez 2 2 2 5 2 2 5" xfId="6000"/>
    <cellStyle name="Zarez 2 2 2 5 2 2 5 2" xfId="25352"/>
    <cellStyle name="Zarez 2 2 2 5 2 2 5 3" xfId="15676"/>
    <cellStyle name="Zarez 2 2 2 5 2 2 6" xfId="20514"/>
    <cellStyle name="Zarez 2 2 2 5 2 2 7" xfId="10838"/>
    <cellStyle name="Zarez 2 2 2 5 2 3" xfId="1768"/>
    <cellStyle name="Zarez 2 2 2 5 2 3 2" xfId="6606"/>
    <cellStyle name="Zarez 2 2 2 5 2 3 2 2" xfId="25958"/>
    <cellStyle name="Zarez 2 2 2 5 2 3 2 3" xfId="16282"/>
    <cellStyle name="Zarez 2 2 2 5 2 3 3" xfId="21120"/>
    <cellStyle name="Zarez 2 2 2 5 2 3 4" xfId="11444"/>
    <cellStyle name="Zarez 2 2 2 5 2 4" xfId="2978"/>
    <cellStyle name="Zarez 2 2 2 5 2 4 2" xfId="7816"/>
    <cellStyle name="Zarez 2 2 2 5 2 4 2 2" xfId="27168"/>
    <cellStyle name="Zarez 2 2 2 5 2 4 2 3" xfId="17492"/>
    <cellStyle name="Zarez 2 2 2 5 2 4 3" xfId="22330"/>
    <cellStyle name="Zarez 2 2 2 5 2 4 4" xfId="12654"/>
    <cellStyle name="Zarez 2 2 2 5 2 5" xfId="4187"/>
    <cellStyle name="Zarez 2 2 2 5 2 5 2" xfId="9025"/>
    <cellStyle name="Zarez 2 2 2 5 2 5 2 2" xfId="28377"/>
    <cellStyle name="Zarez 2 2 2 5 2 5 2 3" xfId="18701"/>
    <cellStyle name="Zarez 2 2 2 5 2 5 3" xfId="23539"/>
    <cellStyle name="Zarez 2 2 2 5 2 5 4" xfId="13863"/>
    <cellStyle name="Zarez 2 2 2 5 2 6" xfId="5396"/>
    <cellStyle name="Zarez 2 2 2 5 2 6 2" xfId="24748"/>
    <cellStyle name="Zarez 2 2 2 5 2 6 3" xfId="15072"/>
    <cellStyle name="Zarez 2 2 2 5 2 7" xfId="19910"/>
    <cellStyle name="Zarez 2 2 2 5 2 8" xfId="10234"/>
    <cellStyle name="Zarez 2 2 2 5 3" xfId="860"/>
    <cellStyle name="Zarez 2 2 2 5 3 2" xfId="2070"/>
    <cellStyle name="Zarez 2 2 2 5 3 2 2" xfId="6908"/>
    <cellStyle name="Zarez 2 2 2 5 3 2 2 2" xfId="26260"/>
    <cellStyle name="Zarez 2 2 2 5 3 2 2 3" xfId="16584"/>
    <cellStyle name="Zarez 2 2 2 5 3 2 3" xfId="21422"/>
    <cellStyle name="Zarez 2 2 2 5 3 2 4" xfId="11746"/>
    <cellStyle name="Zarez 2 2 2 5 3 3" xfId="3280"/>
    <cellStyle name="Zarez 2 2 2 5 3 3 2" xfId="8118"/>
    <cellStyle name="Zarez 2 2 2 5 3 3 2 2" xfId="27470"/>
    <cellStyle name="Zarez 2 2 2 5 3 3 2 3" xfId="17794"/>
    <cellStyle name="Zarez 2 2 2 5 3 3 3" xfId="22632"/>
    <cellStyle name="Zarez 2 2 2 5 3 3 4" xfId="12956"/>
    <cellStyle name="Zarez 2 2 2 5 3 4" xfId="4489"/>
    <cellStyle name="Zarez 2 2 2 5 3 4 2" xfId="9327"/>
    <cellStyle name="Zarez 2 2 2 5 3 4 2 2" xfId="28679"/>
    <cellStyle name="Zarez 2 2 2 5 3 4 2 3" xfId="19003"/>
    <cellStyle name="Zarez 2 2 2 5 3 4 3" xfId="23841"/>
    <cellStyle name="Zarez 2 2 2 5 3 4 4" xfId="14165"/>
    <cellStyle name="Zarez 2 2 2 5 3 5" xfId="5698"/>
    <cellStyle name="Zarez 2 2 2 5 3 5 2" xfId="25050"/>
    <cellStyle name="Zarez 2 2 2 5 3 5 3" xfId="15374"/>
    <cellStyle name="Zarez 2 2 2 5 3 6" xfId="20212"/>
    <cellStyle name="Zarez 2 2 2 5 3 7" xfId="10536"/>
    <cellStyle name="Zarez 2 2 2 5 4" xfId="1466"/>
    <cellStyle name="Zarez 2 2 2 5 4 2" xfId="6304"/>
    <cellStyle name="Zarez 2 2 2 5 4 2 2" xfId="25656"/>
    <cellStyle name="Zarez 2 2 2 5 4 2 3" xfId="15980"/>
    <cellStyle name="Zarez 2 2 2 5 4 3" xfId="20818"/>
    <cellStyle name="Zarez 2 2 2 5 4 4" xfId="11142"/>
    <cellStyle name="Zarez 2 2 2 5 5" xfId="2676"/>
    <cellStyle name="Zarez 2 2 2 5 5 2" xfId="7514"/>
    <cellStyle name="Zarez 2 2 2 5 5 2 2" xfId="26866"/>
    <cellStyle name="Zarez 2 2 2 5 5 2 3" xfId="17190"/>
    <cellStyle name="Zarez 2 2 2 5 5 3" xfId="22028"/>
    <cellStyle name="Zarez 2 2 2 5 5 4" xfId="12352"/>
    <cellStyle name="Zarez 2 2 2 5 6" xfId="3886"/>
    <cellStyle name="Zarez 2 2 2 5 6 2" xfId="8724"/>
    <cellStyle name="Zarez 2 2 2 5 6 2 2" xfId="28076"/>
    <cellStyle name="Zarez 2 2 2 5 6 2 3" xfId="18400"/>
    <cellStyle name="Zarez 2 2 2 5 6 3" xfId="23238"/>
    <cellStyle name="Zarez 2 2 2 5 6 4" xfId="13562"/>
    <cellStyle name="Zarez 2 2 2 5 7" xfId="5094"/>
    <cellStyle name="Zarez 2 2 2 5 7 2" xfId="24446"/>
    <cellStyle name="Zarez 2 2 2 5 7 3" xfId="14770"/>
    <cellStyle name="Zarez 2 2 2 5 8" xfId="19608"/>
    <cellStyle name="Zarez 2 2 2 5 9" xfId="9932"/>
    <cellStyle name="Zarez 2 2 2 6" xfId="307"/>
    <cellStyle name="Zarez 2 2 2 6 2" xfId="610"/>
    <cellStyle name="Zarez 2 2 2 6 2 2" xfId="1214"/>
    <cellStyle name="Zarez 2 2 2 6 2 2 2" xfId="2424"/>
    <cellStyle name="Zarez 2 2 2 6 2 2 2 2" xfId="7262"/>
    <cellStyle name="Zarez 2 2 2 6 2 2 2 2 2" xfId="26614"/>
    <cellStyle name="Zarez 2 2 2 6 2 2 2 2 3" xfId="16938"/>
    <cellStyle name="Zarez 2 2 2 6 2 2 2 3" xfId="21776"/>
    <cellStyle name="Zarez 2 2 2 6 2 2 2 4" xfId="12100"/>
    <cellStyle name="Zarez 2 2 2 6 2 2 3" xfId="3634"/>
    <cellStyle name="Zarez 2 2 2 6 2 2 3 2" xfId="8472"/>
    <cellStyle name="Zarez 2 2 2 6 2 2 3 2 2" xfId="27824"/>
    <cellStyle name="Zarez 2 2 2 6 2 2 3 2 3" xfId="18148"/>
    <cellStyle name="Zarez 2 2 2 6 2 2 3 3" xfId="22986"/>
    <cellStyle name="Zarez 2 2 2 6 2 2 3 4" xfId="13310"/>
    <cellStyle name="Zarez 2 2 2 6 2 2 4" xfId="4843"/>
    <cellStyle name="Zarez 2 2 2 6 2 2 4 2" xfId="9681"/>
    <cellStyle name="Zarez 2 2 2 6 2 2 4 2 2" xfId="29033"/>
    <cellStyle name="Zarez 2 2 2 6 2 2 4 2 3" xfId="19357"/>
    <cellStyle name="Zarez 2 2 2 6 2 2 4 3" xfId="24195"/>
    <cellStyle name="Zarez 2 2 2 6 2 2 4 4" xfId="14519"/>
    <cellStyle name="Zarez 2 2 2 6 2 2 5" xfId="6052"/>
    <cellStyle name="Zarez 2 2 2 6 2 2 5 2" xfId="25404"/>
    <cellStyle name="Zarez 2 2 2 6 2 2 5 3" xfId="15728"/>
    <cellStyle name="Zarez 2 2 2 6 2 2 6" xfId="20566"/>
    <cellStyle name="Zarez 2 2 2 6 2 2 7" xfId="10890"/>
    <cellStyle name="Zarez 2 2 2 6 2 3" xfId="1820"/>
    <cellStyle name="Zarez 2 2 2 6 2 3 2" xfId="6658"/>
    <cellStyle name="Zarez 2 2 2 6 2 3 2 2" xfId="26010"/>
    <cellStyle name="Zarez 2 2 2 6 2 3 2 3" xfId="16334"/>
    <cellStyle name="Zarez 2 2 2 6 2 3 3" xfId="21172"/>
    <cellStyle name="Zarez 2 2 2 6 2 3 4" xfId="11496"/>
    <cellStyle name="Zarez 2 2 2 6 2 4" xfId="3030"/>
    <cellStyle name="Zarez 2 2 2 6 2 4 2" xfId="7868"/>
    <cellStyle name="Zarez 2 2 2 6 2 4 2 2" xfId="27220"/>
    <cellStyle name="Zarez 2 2 2 6 2 4 2 3" xfId="17544"/>
    <cellStyle name="Zarez 2 2 2 6 2 4 3" xfId="22382"/>
    <cellStyle name="Zarez 2 2 2 6 2 4 4" xfId="12706"/>
    <cellStyle name="Zarez 2 2 2 6 2 5" xfId="4239"/>
    <cellStyle name="Zarez 2 2 2 6 2 5 2" xfId="9077"/>
    <cellStyle name="Zarez 2 2 2 6 2 5 2 2" xfId="28429"/>
    <cellStyle name="Zarez 2 2 2 6 2 5 2 3" xfId="18753"/>
    <cellStyle name="Zarez 2 2 2 6 2 5 3" xfId="23591"/>
    <cellStyle name="Zarez 2 2 2 6 2 5 4" xfId="13915"/>
    <cellStyle name="Zarez 2 2 2 6 2 6" xfId="5448"/>
    <cellStyle name="Zarez 2 2 2 6 2 6 2" xfId="24800"/>
    <cellStyle name="Zarez 2 2 2 6 2 6 3" xfId="15124"/>
    <cellStyle name="Zarez 2 2 2 6 2 7" xfId="19962"/>
    <cellStyle name="Zarez 2 2 2 6 2 8" xfId="10286"/>
    <cellStyle name="Zarez 2 2 2 6 3" xfId="912"/>
    <cellStyle name="Zarez 2 2 2 6 3 2" xfId="2122"/>
    <cellStyle name="Zarez 2 2 2 6 3 2 2" xfId="6960"/>
    <cellStyle name="Zarez 2 2 2 6 3 2 2 2" xfId="26312"/>
    <cellStyle name="Zarez 2 2 2 6 3 2 2 3" xfId="16636"/>
    <cellStyle name="Zarez 2 2 2 6 3 2 3" xfId="21474"/>
    <cellStyle name="Zarez 2 2 2 6 3 2 4" xfId="11798"/>
    <cellStyle name="Zarez 2 2 2 6 3 3" xfId="3332"/>
    <cellStyle name="Zarez 2 2 2 6 3 3 2" xfId="8170"/>
    <cellStyle name="Zarez 2 2 2 6 3 3 2 2" xfId="27522"/>
    <cellStyle name="Zarez 2 2 2 6 3 3 2 3" xfId="17846"/>
    <cellStyle name="Zarez 2 2 2 6 3 3 3" xfId="22684"/>
    <cellStyle name="Zarez 2 2 2 6 3 3 4" xfId="13008"/>
    <cellStyle name="Zarez 2 2 2 6 3 4" xfId="4541"/>
    <cellStyle name="Zarez 2 2 2 6 3 4 2" xfId="9379"/>
    <cellStyle name="Zarez 2 2 2 6 3 4 2 2" xfId="28731"/>
    <cellStyle name="Zarez 2 2 2 6 3 4 2 3" xfId="19055"/>
    <cellStyle name="Zarez 2 2 2 6 3 4 3" xfId="23893"/>
    <cellStyle name="Zarez 2 2 2 6 3 4 4" xfId="14217"/>
    <cellStyle name="Zarez 2 2 2 6 3 5" xfId="5750"/>
    <cellStyle name="Zarez 2 2 2 6 3 5 2" xfId="25102"/>
    <cellStyle name="Zarez 2 2 2 6 3 5 3" xfId="15426"/>
    <cellStyle name="Zarez 2 2 2 6 3 6" xfId="20264"/>
    <cellStyle name="Zarez 2 2 2 6 3 7" xfId="10588"/>
    <cellStyle name="Zarez 2 2 2 6 4" xfId="1518"/>
    <cellStyle name="Zarez 2 2 2 6 4 2" xfId="6356"/>
    <cellStyle name="Zarez 2 2 2 6 4 2 2" xfId="25708"/>
    <cellStyle name="Zarez 2 2 2 6 4 2 3" xfId="16032"/>
    <cellStyle name="Zarez 2 2 2 6 4 3" xfId="20870"/>
    <cellStyle name="Zarez 2 2 2 6 4 4" xfId="11194"/>
    <cellStyle name="Zarez 2 2 2 6 5" xfId="2728"/>
    <cellStyle name="Zarez 2 2 2 6 5 2" xfId="7566"/>
    <cellStyle name="Zarez 2 2 2 6 5 2 2" xfId="26918"/>
    <cellStyle name="Zarez 2 2 2 6 5 2 3" xfId="17242"/>
    <cellStyle name="Zarez 2 2 2 6 5 3" xfId="22080"/>
    <cellStyle name="Zarez 2 2 2 6 5 4" xfId="12404"/>
    <cellStyle name="Zarez 2 2 2 6 6" xfId="3937"/>
    <cellStyle name="Zarez 2 2 2 6 6 2" xfId="8775"/>
    <cellStyle name="Zarez 2 2 2 6 6 2 2" xfId="28127"/>
    <cellStyle name="Zarez 2 2 2 6 6 2 3" xfId="18451"/>
    <cellStyle name="Zarez 2 2 2 6 6 3" xfId="23289"/>
    <cellStyle name="Zarez 2 2 2 6 6 4" xfId="13613"/>
    <cellStyle name="Zarez 2 2 2 6 7" xfId="5146"/>
    <cellStyle name="Zarez 2 2 2 6 7 2" xfId="24498"/>
    <cellStyle name="Zarez 2 2 2 6 7 3" xfId="14822"/>
    <cellStyle name="Zarez 2 2 2 6 8" xfId="19660"/>
    <cellStyle name="Zarez 2 2 2 6 9" xfId="9984"/>
    <cellStyle name="Zarez 2 2 2 7" xfId="358"/>
    <cellStyle name="Zarez 2 2 2 7 2" xfId="962"/>
    <cellStyle name="Zarez 2 2 2 7 2 2" xfId="2172"/>
    <cellStyle name="Zarez 2 2 2 7 2 2 2" xfId="7010"/>
    <cellStyle name="Zarez 2 2 2 7 2 2 2 2" xfId="26362"/>
    <cellStyle name="Zarez 2 2 2 7 2 2 2 3" xfId="16686"/>
    <cellStyle name="Zarez 2 2 2 7 2 2 3" xfId="21524"/>
    <cellStyle name="Zarez 2 2 2 7 2 2 4" xfId="11848"/>
    <cellStyle name="Zarez 2 2 2 7 2 3" xfId="3382"/>
    <cellStyle name="Zarez 2 2 2 7 2 3 2" xfId="8220"/>
    <cellStyle name="Zarez 2 2 2 7 2 3 2 2" xfId="27572"/>
    <cellStyle name="Zarez 2 2 2 7 2 3 2 3" xfId="17896"/>
    <cellStyle name="Zarez 2 2 2 7 2 3 3" xfId="22734"/>
    <cellStyle name="Zarez 2 2 2 7 2 3 4" xfId="13058"/>
    <cellStyle name="Zarez 2 2 2 7 2 4" xfId="4591"/>
    <cellStyle name="Zarez 2 2 2 7 2 4 2" xfId="9429"/>
    <cellStyle name="Zarez 2 2 2 7 2 4 2 2" xfId="28781"/>
    <cellStyle name="Zarez 2 2 2 7 2 4 2 3" xfId="19105"/>
    <cellStyle name="Zarez 2 2 2 7 2 4 3" xfId="23943"/>
    <cellStyle name="Zarez 2 2 2 7 2 4 4" xfId="14267"/>
    <cellStyle name="Zarez 2 2 2 7 2 5" xfId="5800"/>
    <cellStyle name="Zarez 2 2 2 7 2 5 2" xfId="25152"/>
    <cellStyle name="Zarez 2 2 2 7 2 5 3" xfId="15476"/>
    <cellStyle name="Zarez 2 2 2 7 2 6" xfId="20314"/>
    <cellStyle name="Zarez 2 2 2 7 2 7" xfId="10638"/>
    <cellStyle name="Zarez 2 2 2 7 3" xfId="1568"/>
    <cellStyle name="Zarez 2 2 2 7 3 2" xfId="6406"/>
    <cellStyle name="Zarez 2 2 2 7 3 2 2" xfId="25758"/>
    <cellStyle name="Zarez 2 2 2 7 3 2 3" xfId="16082"/>
    <cellStyle name="Zarez 2 2 2 7 3 3" xfId="20920"/>
    <cellStyle name="Zarez 2 2 2 7 3 4" xfId="11244"/>
    <cellStyle name="Zarez 2 2 2 7 4" xfId="2778"/>
    <cellStyle name="Zarez 2 2 2 7 4 2" xfId="7616"/>
    <cellStyle name="Zarez 2 2 2 7 4 2 2" xfId="26968"/>
    <cellStyle name="Zarez 2 2 2 7 4 2 3" xfId="17292"/>
    <cellStyle name="Zarez 2 2 2 7 4 3" xfId="22130"/>
    <cellStyle name="Zarez 2 2 2 7 4 4" xfId="12454"/>
    <cellStyle name="Zarez 2 2 2 7 5" xfId="3987"/>
    <cellStyle name="Zarez 2 2 2 7 5 2" xfId="8825"/>
    <cellStyle name="Zarez 2 2 2 7 5 2 2" xfId="28177"/>
    <cellStyle name="Zarez 2 2 2 7 5 2 3" xfId="18501"/>
    <cellStyle name="Zarez 2 2 2 7 5 3" xfId="23339"/>
    <cellStyle name="Zarez 2 2 2 7 5 4" xfId="13663"/>
    <cellStyle name="Zarez 2 2 2 7 6" xfId="5196"/>
    <cellStyle name="Zarez 2 2 2 7 6 2" xfId="24548"/>
    <cellStyle name="Zarez 2 2 2 7 6 3" xfId="14872"/>
    <cellStyle name="Zarez 2 2 2 7 7" xfId="19710"/>
    <cellStyle name="Zarez 2 2 2 7 8" xfId="10034"/>
    <cellStyle name="Zarez 2 2 2 8" xfId="660"/>
    <cellStyle name="Zarez 2 2 2 8 2" xfId="1870"/>
    <cellStyle name="Zarez 2 2 2 8 2 2" xfId="6708"/>
    <cellStyle name="Zarez 2 2 2 8 2 2 2" xfId="26060"/>
    <cellStyle name="Zarez 2 2 2 8 2 2 3" xfId="16384"/>
    <cellStyle name="Zarez 2 2 2 8 2 3" xfId="21222"/>
    <cellStyle name="Zarez 2 2 2 8 2 4" xfId="11546"/>
    <cellStyle name="Zarez 2 2 2 8 3" xfId="3080"/>
    <cellStyle name="Zarez 2 2 2 8 3 2" xfId="7918"/>
    <cellStyle name="Zarez 2 2 2 8 3 2 2" xfId="27270"/>
    <cellStyle name="Zarez 2 2 2 8 3 2 3" xfId="17594"/>
    <cellStyle name="Zarez 2 2 2 8 3 3" xfId="22432"/>
    <cellStyle name="Zarez 2 2 2 8 3 4" xfId="12756"/>
    <cellStyle name="Zarez 2 2 2 8 4" xfId="4289"/>
    <cellStyle name="Zarez 2 2 2 8 4 2" xfId="9127"/>
    <cellStyle name="Zarez 2 2 2 8 4 2 2" xfId="28479"/>
    <cellStyle name="Zarez 2 2 2 8 4 2 3" xfId="18803"/>
    <cellStyle name="Zarez 2 2 2 8 4 3" xfId="23641"/>
    <cellStyle name="Zarez 2 2 2 8 4 4" xfId="13965"/>
    <cellStyle name="Zarez 2 2 2 8 5" xfId="5498"/>
    <cellStyle name="Zarez 2 2 2 8 5 2" xfId="24850"/>
    <cellStyle name="Zarez 2 2 2 8 5 3" xfId="15174"/>
    <cellStyle name="Zarez 2 2 2 8 6" xfId="20012"/>
    <cellStyle name="Zarez 2 2 2 8 7" xfId="10336"/>
    <cellStyle name="Zarez 2 2 2 9" xfId="1266"/>
    <cellStyle name="Zarez 2 2 2 9 2" xfId="6104"/>
    <cellStyle name="Zarez 2 2 2 9 2 2" xfId="25456"/>
    <cellStyle name="Zarez 2 2 2 9 2 3" xfId="15780"/>
    <cellStyle name="Zarez 2 2 2 9 3" xfId="20618"/>
    <cellStyle name="Zarez 2 2 2 9 4" xfId="10942"/>
    <cellStyle name="Zarez 2 2 3" xfId="33"/>
    <cellStyle name="Zarez 2 2 3 10" xfId="3698"/>
    <cellStyle name="Zarez 2 2 3 10 2" xfId="8536"/>
    <cellStyle name="Zarez 2 2 3 10 2 2" xfId="27888"/>
    <cellStyle name="Zarez 2 2 3 10 2 3" xfId="18212"/>
    <cellStyle name="Zarez 2 2 3 10 3" xfId="23050"/>
    <cellStyle name="Zarez 2 2 3 10 4" xfId="13374"/>
    <cellStyle name="Zarez 2 2 3 11" xfId="4904"/>
    <cellStyle name="Zarez 2 2 3 11 2" xfId="24256"/>
    <cellStyle name="Zarez 2 2 3 11 3" xfId="14580"/>
    <cellStyle name="Zarez 2 2 3 12" xfId="19418"/>
    <cellStyle name="Zarez 2 2 3 13" xfId="9742"/>
    <cellStyle name="Zarez 2 2 3 2" xfId="87"/>
    <cellStyle name="Zarez 2 2 3 2 10" xfId="9792"/>
    <cellStyle name="Zarez 2 2 3 2 2" xfId="198"/>
    <cellStyle name="Zarez 2 2 3 2 2 2" xfId="518"/>
    <cellStyle name="Zarez 2 2 3 2 2 2 2" xfId="1122"/>
    <cellStyle name="Zarez 2 2 3 2 2 2 2 2" xfId="2332"/>
    <cellStyle name="Zarez 2 2 3 2 2 2 2 2 2" xfId="7170"/>
    <cellStyle name="Zarez 2 2 3 2 2 2 2 2 2 2" xfId="26522"/>
    <cellStyle name="Zarez 2 2 3 2 2 2 2 2 2 3" xfId="16846"/>
    <cellStyle name="Zarez 2 2 3 2 2 2 2 2 3" xfId="21684"/>
    <cellStyle name="Zarez 2 2 3 2 2 2 2 2 4" xfId="12008"/>
    <cellStyle name="Zarez 2 2 3 2 2 2 2 3" xfId="3542"/>
    <cellStyle name="Zarez 2 2 3 2 2 2 2 3 2" xfId="8380"/>
    <cellStyle name="Zarez 2 2 3 2 2 2 2 3 2 2" xfId="27732"/>
    <cellStyle name="Zarez 2 2 3 2 2 2 2 3 2 3" xfId="18056"/>
    <cellStyle name="Zarez 2 2 3 2 2 2 2 3 3" xfId="22894"/>
    <cellStyle name="Zarez 2 2 3 2 2 2 2 3 4" xfId="13218"/>
    <cellStyle name="Zarez 2 2 3 2 2 2 2 4" xfId="4751"/>
    <cellStyle name="Zarez 2 2 3 2 2 2 2 4 2" xfId="9589"/>
    <cellStyle name="Zarez 2 2 3 2 2 2 2 4 2 2" xfId="28941"/>
    <cellStyle name="Zarez 2 2 3 2 2 2 2 4 2 3" xfId="19265"/>
    <cellStyle name="Zarez 2 2 3 2 2 2 2 4 3" xfId="24103"/>
    <cellStyle name="Zarez 2 2 3 2 2 2 2 4 4" xfId="14427"/>
    <cellStyle name="Zarez 2 2 3 2 2 2 2 5" xfId="5960"/>
    <cellStyle name="Zarez 2 2 3 2 2 2 2 5 2" xfId="25312"/>
    <cellStyle name="Zarez 2 2 3 2 2 2 2 5 3" xfId="15636"/>
    <cellStyle name="Zarez 2 2 3 2 2 2 2 6" xfId="20474"/>
    <cellStyle name="Zarez 2 2 3 2 2 2 2 7" xfId="10798"/>
    <cellStyle name="Zarez 2 2 3 2 2 2 3" xfId="1728"/>
    <cellStyle name="Zarez 2 2 3 2 2 2 3 2" xfId="6566"/>
    <cellStyle name="Zarez 2 2 3 2 2 2 3 2 2" xfId="25918"/>
    <cellStyle name="Zarez 2 2 3 2 2 2 3 2 3" xfId="16242"/>
    <cellStyle name="Zarez 2 2 3 2 2 2 3 3" xfId="21080"/>
    <cellStyle name="Zarez 2 2 3 2 2 2 3 4" xfId="11404"/>
    <cellStyle name="Zarez 2 2 3 2 2 2 4" xfId="2938"/>
    <cellStyle name="Zarez 2 2 3 2 2 2 4 2" xfId="7776"/>
    <cellStyle name="Zarez 2 2 3 2 2 2 4 2 2" xfId="27128"/>
    <cellStyle name="Zarez 2 2 3 2 2 2 4 2 3" xfId="17452"/>
    <cellStyle name="Zarez 2 2 3 2 2 2 4 3" xfId="22290"/>
    <cellStyle name="Zarez 2 2 3 2 2 2 4 4" xfId="12614"/>
    <cellStyle name="Zarez 2 2 3 2 2 2 5" xfId="4147"/>
    <cellStyle name="Zarez 2 2 3 2 2 2 5 2" xfId="8985"/>
    <cellStyle name="Zarez 2 2 3 2 2 2 5 2 2" xfId="28337"/>
    <cellStyle name="Zarez 2 2 3 2 2 2 5 2 3" xfId="18661"/>
    <cellStyle name="Zarez 2 2 3 2 2 2 5 3" xfId="23499"/>
    <cellStyle name="Zarez 2 2 3 2 2 2 5 4" xfId="13823"/>
    <cellStyle name="Zarez 2 2 3 2 2 2 6" xfId="5356"/>
    <cellStyle name="Zarez 2 2 3 2 2 2 6 2" xfId="24708"/>
    <cellStyle name="Zarez 2 2 3 2 2 2 6 3" xfId="15032"/>
    <cellStyle name="Zarez 2 2 3 2 2 2 7" xfId="19870"/>
    <cellStyle name="Zarez 2 2 3 2 2 2 8" xfId="10194"/>
    <cellStyle name="Zarez 2 2 3 2 2 3" xfId="820"/>
    <cellStyle name="Zarez 2 2 3 2 2 3 2" xfId="2030"/>
    <cellStyle name="Zarez 2 2 3 2 2 3 2 2" xfId="6868"/>
    <cellStyle name="Zarez 2 2 3 2 2 3 2 2 2" xfId="26220"/>
    <cellStyle name="Zarez 2 2 3 2 2 3 2 2 3" xfId="16544"/>
    <cellStyle name="Zarez 2 2 3 2 2 3 2 3" xfId="21382"/>
    <cellStyle name="Zarez 2 2 3 2 2 3 2 4" xfId="11706"/>
    <cellStyle name="Zarez 2 2 3 2 2 3 3" xfId="3240"/>
    <cellStyle name="Zarez 2 2 3 2 2 3 3 2" xfId="8078"/>
    <cellStyle name="Zarez 2 2 3 2 2 3 3 2 2" xfId="27430"/>
    <cellStyle name="Zarez 2 2 3 2 2 3 3 2 3" xfId="17754"/>
    <cellStyle name="Zarez 2 2 3 2 2 3 3 3" xfId="22592"/>
    <cellStyle name="Zarez 2 2 3 2 2 3 3 4" xfId="12916"/>
    <cellStyle name="Zarez 2 2 3 2 2 3 4" xfId="4449"/>
    <cellStyle name="Zarez 2 2 3 2 2 3 4 2" xfId="9287"/>
    <cellStyle name="Zarez 2 2 3 2 2 3 4 2 2" xfId="28639"/>
    <cellStyle name="Zarez 2 2 3 2 2 3 4 2 3" xfId="18963"/>
    <cellStyle name="Zarez 2 2 3 2 2 3 4 3" xfId="23801"/>
    <cellStyle name="Zarez 2 2 3 2 2 3 4 4" xfId="14125"/>
    <cellStyle name="Zarez 2 2 3 2 2 3 5" xfId="5658"/>
    <cellStyle name="Zarez 2 2 3 2 2 3 5 2" xfId="25010"/>
    <cellStyle name="Zarez 2 2 3 2 2 3 5 3" xfId="15334"/>
    <cellStyle name="Zarez 2 2 3 2 2 3 6" xfId="20172"/>
    <cellStyle name="Zarez 2 2 3 2 2 3 7" xfId="10496"/>
    <cellStyle name="Zarez 2 2 3 2 2 4" xfId="1426"/>
    <cellStyle name="Zarez 2 2 3 2 2 4 2" xfId="6264"/>
    <cellStyle name="Zarez 2 2 3 2 2 4 2 2" xfId="25616"/>
    <cellStyle name="Zarez 2 2 3 2 2 4 2 3" xfId="15940"/>
    <cellStyle name="Zarez 2 2 3 2 2 4 3" xfId="20778"/>
    <cellStyle name="Zarez 2 2 3 2 2 4 4" xfId="11102"/>
    <cellStyle name="Zarez 2 2 3 2 2 5" xfId="2636"/>
    <cellStyle name="Zarez 2 2 3 2 2 5 2" xfId="7474"/>
    <cellStyle name="Zarez 2 2 3 2 2 5 2 2" xfId="26826"/>
    <cellStyle name="Zarez 2 2 3 2 2 5 2 3" xfId="17150"/>
    <cellStyle name="Zarez 2 2 3 2 2 5 3" xfId="21988"/>
    <cellStyle name="Zarez 2 2 3 2 2 5 4" xfId="12312"/>
    <cellStyle name="Zarez 2 2 3 2 2 6" xfId="3846"/>
    <cellStyle name="Zarez 2 2 3 2 2 6 2" xfId="8684"/>
    <cellStyle name="Zarez 2 2 3 2 2 6 2 2" xfId="28036"/>
    <cellStyle name="Zarez 2 2 3 2 2 6 2 3" xfId="18360"/>
    <cellStyle name="Zarez 2 2 3 2 2 6 3" xfId="23198"/>
    <cellStyle name="Zarez 2 2 3 2 2 6 4" xfId="13522"/>
    <cellStyle name="Zarez 2 2 3 2 2 7" xfId="5054"/>
    <cellStyle name="Zarez 2 2 3 2 2 7 2" xfId="24406"/>
    <cellStyle name="Zarez 2 2 3 2 2 7 3" xfId="14730"/>
    <cellStyle name="Zarez 2 2 3 2 2 8" xfId="19568"/>
    <cellStyle name="Zarez 2 2 3 2 2 9" xfId="9892"/>
    <cellStyle name="Zarez 2 2 3 2 3" xfId="418"/>
    <cellStyle name="Zarez 2 2 3 2 3 2" xfId="1022"/>
    <cellStyle name="Zarez 2 2 3 2 3 2 2" xfId="2232"/>
    <cellStyle name="Zarez 2 2 3 2 3 2 2 2" xfId="7070"/>
    <cellStyle name="Zarez 2 2 3 2 3 2 2 2 2" xfId="26422"/>
    <cellStyle name="Zarez 2 2 3 2 3 2 2 2 3" xfId="16746"/>
    <cellStyle name="Zarez 2 2 3 2 3 2 2 3" xfId="21584"/>
    <cellStyle name="Zarez 2 2 3 2 3 2 2 4" xfId="11908"/>
    <cellStyle name="Zarez 2 2 3 2 3 2 3" xfId="3442"/>
    <cellStyle name="Zarez 2 2 3 2 3 2 3 2" xfId="8280"/>
    <cellStyle name="Zarez 2 2 3 2 3 2 3 2 2" xfId="27632"/>
    <cellStyle name="Zarez 2 2 3 2 3 2 3 2 3" xfId="17956"/>
    <cellStyle name="Zarez 2 2 3 2 3 2 3 3" xfId="22794"/>
    <cellStyle name="Zarez 2 2 3 2 3 2 3 4" xfId="13118"/>
    <cellStyle name="Zarez 2 2 3 2 3 2 4" xfId="4651"/>
    <cellStyle name="Zarez 2 2 3 2 3 2 4 2" xfId="9489"/>
    <cellStyle name="Zarez 2 2 3 2 3 2 4 2 2" xfId="28841"/>
    <cellStyle name="Zarez 2 2 3 2 3 2 4 2 3" xfId="19165"/>
    <cellStyle name="Zarez 2 2 3 2 3 2 4 3" xfId="24003"/>
    <cellStyle name="Zarez 2 2 3 2 3 2 4 4" xfId="14327"/>
    <cellStyle name="Zarez 2 2 3 2 3 2 5" xfId="5860"/>
    <cellStyle name="Zarez 2 2 3 2 3 2 5 2" xfId="25212"/>
    <cellStyle name="Zarez 2 2 3 2 3 2 5 3" xfId="15536"/>
    <cellStyle name="Zarez 2 2 3 2 3 2 6" xfId="20374"/>
    <cellStyle name="Zarez 2 2 3 2 3 2 7" xfId="10698"/>
    <cellStyle name="Zarez 2 2 3 2 3 3" xfId="1628"/>
    <cellStyle name="Zarez 2 2 3 2 3 3 2" xfId="6466"/>
    <cellStyle name="Zarez 2 2 3 2 3 3 2 2" xfId="25818"/>
    <cellStyle name="Zarez 2 2 3 2 3 3 2 3" xfId="16142"/>
    <cellStyle name="Zarez 2 2 3 2 3 3 3" xfId="20980"/>
    <cellStyle name="Zarez 2 2 3 2 3 3 4" xfId="11304"/>
    <cellStyle name="Zarez 2 2 3 2 3 4" xfId="2838"/>
    <cellStyle name="Zarez 2 2 3 2 3 4 2" xfId="7676"/>
    <cellStyle name="Zarez 2 2 3 2 3 4 2 2" xfId="27028"/>
    <cellStyle name="Zarez 2 2 3 2 3 4 2 3" xfId="17352"/>
    <cellStyle name="Zarez 2 2 3 2 3 4 3" xfId="22190"/>
    <cellStyle name="Zarez 2 2 3 2 3 4 4" xfId="12514"/>
    <cellStyle name="Zarez 2 2 3 2 3 5" xfId="4047"/>
    <cellStyle name="Zarez 2 2 3 2 3 5 2" xfId="8885"/>
    <cellStyle name="Zarez 2 2 3 2 3 5 2 2" xfId="28237"/>
    <cellStyle name="Zarez 2 2 3 2 3 5 2 3" xfId="18561"/>
    <cellStyle name="Zarez 2 2 3 2 3 5 3" xfId="23399"/>
    <cellStyle name="Zarez 2 2 3 2 3 5 4" xfId="13723"/>
    <cellStyle name="Zarez 2 2 3 2 3 6" xfId="5256"/>
    <cellStyle name="Zarez 2 2 3 2 3 6 2" xfId="24608"/>
    <cellStyle name="Zarez 2 2 3 2 3 6 3" xfId="14932"/>
    <cellStyle name="Zarez 2 2 3 2 3 7" xfId="19770"/>
    <cellStyle name="Zarez 2 2 3 2 3 8" xfId="10094"/>
    <cellStyle name="Zarez 2 2 3 2 4" xfId="720"/>
    <cellStyle name="Zarez 2 2 3 2 4 2" xfId="1930"/>
    <cellStyle name="Zarez 2 2 3 2 4 2 2" xfId="6768"/>
    <cellStyle name="Zarez 2 2 3 2 4 2 2 2" xfId="26120"/>
    <cellStyle name="Zarez 2 2 3 2 4 2 2 3" xfId="16444"/>
    <cellStyle name="Zarez 2 2 3 2 4 2 3" xfId="21282"/>
    <cellStyle name="Zarez 2 2 3 2 4 2 4" xfId="11606"/>
    <cellStyle name="Zarez 2 2 3 2 4 3" xfId="3140"/>
    <cellStyle name="Zarez 2 2 3 2 4 3 2" xfId="7978"/>
    <cellStyle name="Zarez 2 2 3 2 4 3 2 2" xfId="27330"/>
    <cellStyle name="Zarez 2 2 3 2 4 3 2 3" xfId="17654"/>
    <cellStyle name="Zarez 2 2 3 2 4 3 3" xfId="22492"/>
    <cellStyle name="Zarez 2 2 3 2 4 3 4" xfId="12816"/>
    <cellStyle name="Zarez 2 2 3 2 4 4" xfId="4349"/>
    <cellStyle name="Zarez 2 2 3 2 4 4 2" xfId="9187"/>
    <cellStyle name="Zarez 2 2 3 2 4 4 2 2" xfId="28539"/>
    <cellStyle name="Zarez 2 2 3 2 4 4 2 3" xfId="18863"/>
    <cellStyle name="Zarez 2 2 3 2 4 4 3" xfId="23701"/>
    <cellStyle name="Zarez 2 2 3 2 4 4 4" xfId="14025"/>
    <cellStyle name="Zarez 2 2 3 2 4 5" xfId="5558"/>
    <cellStyle name="Zarez 2 2 3 2 4 5 2" xfId="24910"/>
    <cellStyle name="Zarez 2 2 3 2 4 5 3" xfId="15234"/>
    <cellStyle name="Zarez 2 2 3 2 4 6" xfId="20072"/>
    <cellStyle name="Zarez 2 2 3 2 4 7" xfId="10396"/>
    <cellStyle name="Zarez 2 2 3 2 5" xfId="1326"/>
    <cellStyle name="Zarez 2 2 3 2 5 2" xfId="6164"/>
    <cellStyle name="Zarez 2 2 3 2 5 2 2" xfId="25516"/>
    <cellStyle name="Zarez 2 2 3 2 5 2 3" xfId="15840"/>
    <cellStyle name="Zarez 2 2 3 2 5 3" xfId="20678"/>
    <cellStyle name="Zarez 2 2 3 2 5 4" xfId="11002"/>
    <cellStyle name="Zarez 2 2 3 2 6" xfId="2536"/>
    <cellStyle name="Zarez 2 2 3 2 6 2" xfId="7374"/>
    <cellStyle name="Zarez 2 2 3 2 6 2 2" xfId="26726"/>
    <cellStyle name="Zarez 2 2 3 2 6 2 3" xfId="17050"/>
    <cellStyle name="Zarez 2 2 3 2 6 3" xfId="21888"/>
    <cellStyle name="Zarez 2 2 3 2 6 4" xfId="12212"/>
    <cellStyle name="Zarez 2 2 3 2 7" xfId="3746"/>
    <cellStyle name="Zarez 2 2 3 2 7 2" xfId="8584"/>
    <cellStyle name="Zarez 2 2 3 2 7 2 2" xfId="27936"/>
    <cellStyle name="Zarez 2 2 3 2 7 2 3" xfId="18260"/>
    <cellStyle name="Zarez 2 2 3 2 7 3" xfId="23098"/>
    <cellStyle name="Zarez 2 2 3 2 7 4" xfId="13422"/>
    <cellStyle name="Zarez 2 2 3 2 8" xfId="4954"/>
    <cellStyle name="Zarez 2 2 3 2 8 2" xfId="24306"/>
    <cellStyle name="Zarez 2 2 3 2 8 3" xfId="14630"/>
    <cellStyle name="Zarez 2 2 3 2 9" xfId="19468"/>
    <cellStyle name="Zarez 2 2 3 3" xfId="148"/>
    <cellStyle name="Zarez 2 2 3 3 2" xfId="468"/>
    <cellStyle name="Zarez 2 2 3 3 2 2" xfId="1072"/>
    <cellStyle name="Zarez 2 2 3 3 2 2 2" xfId="2282"/>
    <cellStyle name="Zarez 2 2 3 3 2 2 2 2" xfId="7120"/>
    <cellStyle name="Zarez 2 2 3 3 2 2 2 2 2" xfId="26472"/>
    <cellStyle name="Zarez 2 2 3 3 2 2 2 2 3" xfId="16796"/>
    <cellStyle name="Zarez 2 2 3 3 2 2 2 3" xfId="21634"/>
    <cellStyle name="Zarez 2 2 3 3 2 2 2 4" xfId="11958"/>
    <cellStyle name="Zarez 2 2 3 3 2 2 3" xfId="3492"/>
    <cellStyle name="Zarez 2 2 3 3 2 2 3 2" xfId="8330"/>
    <cellStyle name="Zarez 2 2 3 3 2 2 3 2 2" xfId="27682"/>
    <cellStyle name="Zarez 2 2 3 3 2 2 3 2 3" xfId="18006"/>
    <cellStyle name="Zarez 2 2 3 3 2 2 3 3" xfId="22844"/>
    <cellStyle name="Zarez 2 2 3 3 2 2 3 4" xfId="13168"/>
    <cellStyle name="Zarez 2 2 3 3 2 2 4" xfId="4701"/>
    <cellStyle name="Zarez 2 2 3 3 2 2 4 2" xfId="9539"/>
    <cellStyle name="Zarez 2 2 3 3 2 2 4 2 2" xfId="28891"/>
    <cellStyle name="Zarez 2 2 3 3 2 2 4 2 3" xfId="19215"/>
    <cellStyle name="Zarez 2 2 3 3 2 2 4 3" xfId="24053"/>
    <cellStyle name="Zarez 2 2 3 3 2 2 4 4" xfId="14377"/>
    <cellStyle name="Zarez 2 2 3 3 2 2 5" xfId="5910"/>
    <cellStyle name="Zarez 2 2 3 3 2 2 5 2" xfId="25262"/>
    <cellStyle name="Zarez 2 2 3 3 2 2 5 3" xfId="15586"/>
    <cellStyle name="Zarez 2 2 3 3 2 2 6" xfId="20424"/>
    <cellStyle name="Zarez 2 2 3 3 2 2 7" xfId="10748"/>
    <cellStyle name="Zarez 2 2 3 3 2 3" xfId="1678"/>
    <cellStyle name="Zarez 2 2 3 3 2 3 2" xfId="6516"/>
    <cellStyle name="Zarez 2 2 3 3 2 3 2 2" xfId="25868"/>
    <cellStyle name="Zarez 2 2 3 3 2 3 2 3" xfId="16192"/>
    <cellStyle name="Zarez 2 2 3 3 2 3 3" xfId="21030"/>
    <cellStyle name="Zarez 2 2 3 3 2 3 4" xfId="11354"/>
    <cellStyle name="Zarez 2 2 3 3 2 4" xfId="2888"/>
    <cellStyle name="Zarez 2 2 3 3 2 4 2" xfId="7726"/>
    <cellStyle name="Zarez 2 2 3 3 2 4 2 2" xfId="27078"/>
    <cellStyle name="Zarez 2 2 3 3 2 4 2 3" xfId="17402"/>
    <cellStyle name="Zarez 2 2 3 3 2 4 3" xfId="22240"/>
    <cellStyle name="Zarez 2 2 3 3 2 4 4" xfId="12564"/>
    <cellStyle name="Zarez 2 2 3 3 2 5" xfId="4097"/>
    <cellStyle name="Zarez 2 2 3 3 2 5 2" xfId="8935"/>
    <cellStyle name="Zarez 2 2 3 3 2 5 2 2" xfId="28287"/>
    <cellStyle name="Zarez 2 2 3 3 2 5 2 3" xfId="18611"/>
    <cellStyle name="Zarez 2 2 3 3 2 5 3" xfId="23449"/>
    <cellStyle name="Zarez 2 2 3 3 2 5 4" xfId="13773"/>
    <cellStyle name="Zarez 2 2 3 3 2 6" xfId="5306"/>
    <cellStyle name="Zarez 2 2 3 3 2 6 2" xfId="24658"/>
    <cellStyle name="Zarez 2 2 3 3 2 6 3" xfId="14982"/>
    <cellStyle name="Zarez 2 2 3 3 2 7" xfId="19820"/>
    <cellStyle name="Zarez 2 2 3 3 2 8" xfId="10144"/>
    <cellStyle name="Zarez 2 2 3 3 3" xfId="770"/>
    <cellStyle name="Zarez 2 2 3 3 3 2" xfId="1980"/>
    <cellStyle name="Zarez 2 2 3 3 3 2 2" xfId="6818"/>
    <cellStyle name="Zarez 2 2 3 3 3 2 2 2" xfId="26170"/>
    <cellStyle name="Zarez 2 2 3 3 3 2 2 3" xfId="16494"/>
    <cellStyle name="Zarez 2 2 3 3 3 2 3" xfId="21332"/>
    <cellStyle name="Zarez 2 2 3 3 3 2 4" xfId="11656"/>
    <cellStyle name="Zarez 2 2 3 3 3 3" xfId="3190"/>
    <cellStyle name="Zarez 2 2 3 3 3 3 2" xfId="8028"/>
    <cellStyle name="Zarez 2 2 3 3 3 3 2 2" xfId="27380"/>
    <cellStyle name="Zarez 2 2 3 3 3 3 2 3" xfId="17704"/>
    <cellStyle name="Zarez 2 2 3 3 3 3 3" xfId="22542"/>
    <cellStyle name="Zarez 2 2 3 3 3 3 4" xfId="12866"/>
    <cellStyle name="Zarez 2 2 3 3 3 4" xfId="4399"/>
    <cellStyle name="Zarez 2 2 3 3 3 4 2" xfId="9237"/>
    <cellStyle name="Zarez 2 2 3 3 3 4 2 2" xfId="28589"/>
    <cellStyle name="Zarez 2 2 3 3 3 4 2 3" xfId="18913"/>
    <cellStyle name="Zarez 2 2 3 3 3 4 3" xfId="23751"/>
    <cellStyle name="Zarez 2 2 3 3 3 4 4" xfId="14075"/>
    <cellStyle name="Zarez 2 2 3 3 3 5" xfId="5608"/>
    <cellStyle name="Zarez 2 2 3 3 3 5 2" xfId="24960"/>
    <cellStyle name="Zarez 2 2 3 3 3 5 3" xfId="15284"/>
    <cellStyle name="Zarez 2 2 3 3 3 6" xfId="20122"/>
    <cellStyle name="Zarez 2 2 3 3 3 7" xfId="10446"/>
    <cellStyle name="Zarez 2 2 3 3 4" xfId="1376"/>
    <cellStyle name="Zarez 2 2 3 3 4 2" xfId="6214"/>
    <cellStyle name="Zarez 2 2 3 3 4 2 2" xfId="25566"/>
    <cellStyle name="Zarez 2 2 3 3 4 2 3" xfId="15890"/>
    <cellStyle name="Zarez 2 2 3 3 4 3" xfId="20728"/>
    <cellStyle name="Zarez 2 2 3 3 4 4" xfId="11052"/>
    <cellStyle name="Zarez 2 2 3 3 5" xfId="2586"/>
    <cellStyle name="Zarez 2 2 3 3 5 2" xfId="7424"/>
    <cellStyle name="Zarez 2 2 3 3 5 2 2" xfId="26776"/>
    <cellStyle name="Zarez 2 2 3 3 5 2 3" xfId="17100"/>
    <cellStyle name="Zarez 2 2 3 3 5 3" xfId="21938"/>
    <cellStyle name="Zarez 2 2 3 3 5 4" xfId="12262"/>
    <cellStyle name="Zarez 2 2 3 3 6" xfId="3796"/>
    <cellStyle name="Zarez 2 2 3 3 6 2" xfId="8634"/>
    <cellStyle name="Zarez 2 2 3 3 6 2 2" xfId="27986"/>
    <cellStyle name="Zarez 2 2 3 3 6 2 3" xfId="18310"/>
    <cellStyle name="Zarez 2 2 3 3 6 3" xfId="23148"/>
    <cellStyle name="Zarez 2 2 3 3 6 4" xfId="13472"/>
    <cellStyle name="Zarez 2 2 3 3 7" xfId="5004"/>
    <cellStyle name="Zarez 2 2 3 3 7 2" xfId="24356"/>
    <cellStyle name="Zarez 2 2 3 3 7 3" xfId="14680"/>
    <cellStyle name="Zarez 2 2 3 3 8" xfId="19518"/>
    <cellStyle name="Zarez 2 2 3 3 9" xfId="9842"/>
    <cellStyle name="Zarez 2 2 3 4" xfId="264"/>
    <cellStyle name="Zarez 2 2 3 4 2" xfId="568"/>
    <cellStyle name="Zarez 2 2 3 4 2 2" xfId="1172"/>
    <cellStyle name="Zarez 2 2 3 4 2 2 2" xfId="2382"/>
    <cellStyle name="Zarez 2 2 3 4 2 2 2 2" xfId="7220"/>
    <cellStyle name="Zarez 2 2 3 4 2 2 2 2 2" xfId="26572"/>
    <cellStyle name="Zarez 2 2 3 4 2 2 2 2 3" xfId="16896"/>
    <cellStyle name="Zarez 2 2 3 4 2 2 2 3" xfId="21734"/>
    <cellStyle name="Zarez 2 2 3 4 2 2 2 4" xfId="12058"/>
    <cellStyle name="Zarez 2 2 3 4 2 2 3" xfId="3592"/>
    <cellStyle name="Zarez 2 2 3 4 2 2 3 2" xfId="8430"/>
    <cellStyle name="Zarez 2 2 3 4 2 2 3 2 2" xfId="27782"/>
    <cellStyle name="Zarez 2 2 3 4 2 2 3 2 3" xfId="18106"/>
    <cellStyle name="Zarez 2 2 3 4 2 2 3 3" xfId="22944"/>
    <cellStyle name="Zarez 2 2 3 4 2 2 3 4" xfId="13268"/>
    <cellStyle name="Zarez 2 2 3 4 2 2 4" xfId="4801"/>
    <cellStyle name="Zarez 2 2 3 4 2 2 4 2" xfId="9639"/>
    <cellStyle name="Zarez 2 2 3 4 2 2 4 2 2" xfId="28991"/>
    <cellStyle name="Zarez 2 2 3 4 2 2 4 2 3" xfId="19315"/>
    <cellStyle name="Zarez 2 2 3 4 2 2 4 3" xfId="24153"/>
    <cellStyle name="Zarez 2 2 3 4 2 2 4 4" xfId="14477"/>
    <cellStyle name="Zarez 2 2 3 4 2 2 5" xfId="6010"/>
    <cellStyle name="Zarez 2 2 3 4 2 2 5 2" xfId="25362"/>
    <cellStyle name="Zarez 2 2 3 4 2 2 5 3" xfId="15686"/>
    <cellStyle name="Zarez 2 2 3 4 2 2 6" xfId="20524"/>
    <cellStyle name="Zarez 2 2 3 4 2 2 7" xfId="10848"/>
    <cellStyle name="Zarez 2 2 3 4 2 3" xfId="1778"/>
    <cellStyle name="Zarez 2 2 3 4 2 3 2" xfId="6616"/>
    <cellStyle name="Zarez 2 2 3 4 2 3 2 2" xfId="25968"/>
    <cellStyle name="Zarez 2 2 3 4 2 3 2 3" xfId="16292"/>
    <cellStyle name="Zarez 2 2 3 4 2 3 3" xfId="21130"/>
    <cellStyle name="Zarez 2 2 3 4 2 3 4" xfId="11454"/>
    <cellStyle name="Zarez 2 2 3 4 2 4" xfId="2988"/>
    <cellStyle name="Zarez 2 2 3 4 2 4 2" xfId="7826"/>
    <cellStyle name="Zarez 2 2 3 4 2 4 2 2" xfId="27178"/>
    <cellStyle name="Zarez 2 2 3 4 2 4 2 3" xfId="17502"/>
    <cellStyle name="Zarez 2 2 3 4 2 4 3" xfId="22340"/>
    <cellStyle name="Zarez 2 2 3 4 2 4 4" xfId="12664"/>
    <cellStyle name="Zarez 2 2 3 4 2 5" xfId="4197"/>
    <cellStyle name="Zarez 2 2 3 4 2 5 2" xfId="9035"/>
    <cellStyle name="Zarez 2 2 3 4 2 5 2 2" xfId="28387"/>
    <cellStyle name="Zarez 2 2 3 4 2 5 2 3" xfId="18711"/>
    <cellStyle name="Zarez 2 2 3 4 2 5 3" xfId="23549"/>
    <cellStyle name="Zarez 2 2 3 4 2 5 4" xfId="13873"/>
    <cellStyle name="Zarez 2 2 3 4 2 6" xfId="5406"/>
    <cellStyle name="Zarez 2 2 3 4 2 6 2" xfId="24758"/>
    <cellStyle name="Zarez 2 2 3 4 2 6 3" xfId="15082"/>
    <cellStyle name="Zarez 2 2 3 4 2 7" xfId="19920"/>
    <cellStyle name="Zarez 2 2 3 4 2 8" xfId="10244"/>
    <cellStyle name="Zarez 2 2 3 4 3" xfId="870"/>
    <cellStyle name="Zarez 2 2 3 4 3 2" xfId="2080"/>
    <cellStyle name="Zarez 2 2 3 4 3 2 2" xfId="6918"/>
    <cellStyle name="Zarez 2 2 3 4 3 2 2 2" xfId="26270"/>
    <cellStyle name="Zarez 2 2 3 4 3 2 2 3" xfId="16594"/>
    <cellStyle name="Zarez 2 2 3 4 3 2 3" xfId="21432"/>
    <cellStyle name="Zarez 2 2 3 4 3 2 4" xfId="11756"/>
    <cellStyle name="Zarez 2 2 3 4 3 3" xfId="3290"/>
    <cellStyle name="Zarez 2 2 3 4 3 3 2" xfId="8128"/>
    <cellStyle name="Zarez 2 2 3 4 3 3 2 2" xfId="27480"/>
    <cellStyle name="Zarez 2 2 3 4 3 3 2 3" xfId="17804"/>
    <cellStyle name="Zarez 2 2 3 4 3 3 3" xfId="22642"/>
    <cellStyle name="Zarez 2 2 3 4 3 3 4" xfId="12966"/>
    <cellStyle name="Zarez 2 2 3 4 3 4" xfId="4499"/>
    <cellStyle name="Zarez 2 2 3 4 3 4 2" xfId="9337"/>
    <cellStyle name="Zarez 2 2 3 4 3 4 2 2" xfId="28689"/>
    <cellStyle name="Zarez 2 2 3 4 3 4 2 3" xfId="19013"/>
    <cellStyle name="Zarez 2 2 3 4 3 4 3" xfId="23851"/>
    <cellStyle name="Zarez 2 2 3 4 3 4 4" xfId="14175"/>
    <cellStyle name="Zarez 2 2 3 4 3 5" xfId="5708"/>
    <cellStyle name="Zarez 2 2 3 4 3 5 2" xfId="25060"/>
    <cellStyle name="Zarez 2 2 3 4 3 5 3" xfId="15384"/>
    <cellStyle name="Zarez 2 2 3 4 3 6" xfId="20222"/>
    <cellStyle name="Zarez 2 2 3 4 3 7" xfId="10546"/>
    <cellStyle name="Zarez 2 2 3 4 4" xfId="1476"/>
    <cellStyle name="Zarez 2 2 3 4 4 2" xfId="6314"/>
    <cellStyle name="Zarez 2 2 3 4 4 2 2" xfId="25666"/>
    <cellStyle name="Zarez 2 2 3 4 4 2 3" xfId="15990"/>
    <cellStyle name="Zarez 2 2 3 4 4 3" xfId="20828"/>
    <cellStyle name="Zarez 2 2 3 4 4 4" xfId="11152"/>
    <cellStyle name="Zarez 2 2 3 4 5" xfId="2686"/>
    <cellStyle name="Zarez 2 2 3 4 5 2" xfId="7524"/>
    <cellStyle name="Zarez 2 2 3 4 5 2 2" xfId="26876"/>
    <cellStyle name="Zarez 2 2 3 4 5 2 3" xfId="17200"/>
    <cellStyle name="Zarez 2 2 3 4 5 3" xfId="22038"/>
    <cellStyle name="Zarez 2 2 3 4 5 4" xfId="12362"/>
    <cellStyle name="Zarez 2 2 3 4 6" xfId="3896"/>
    <cellStyle name="Zarez 2 2 3 4 6 2" xfId="8734"/>
    <cellStyle name="Zarez 2 2 3 4 6 2 2" xfId="28086"/>
    <cellStyle name="Zarez 2 2 3 4 6 2 3" xfId="18410"/>
    <cellStyle name="Zarez 2 2 3 4 6 3" xfId="23248"/>
    <cellStyle name="Zarez 2 2 3 4 6 4" xfId="13572"/>
    <cellStyle name="Zarez 2 2 3 4 7" xfId="5104"/>
    <cellStyle name="Zarez 2 2 3 4 7 2" xfId="24456"/>
    <cellStyle name="Zarez 2 2 3 4 7 3" xfId="14780"/>
    <cellStyle name="Zarez 2 2 3 4 8" xfId="19618"/>
    <cellStyle name="Zarez 2 2 3 4 9" xfId="9942"/>
    <cellStyle name="Zarez 2 2 3 5" xfId="317"/>
    <cellStyle name="Zarez 2 2 3 5 2" xfId="620"/>
    <cellStyle name="Zarez 2 2 3 5 2 2" xfId="1224"/>
    <cellStyle name="Zarez 2 2 3 5 2 2 2" xfId="2434"/>
    <cellStyle name="Zarez 2 2 3 5 2 2 2 2" xfId="7272"/>
    <cellStyle name="Zarez 2 2 3 5 2 2 2 2 2" xfId="26624"/>
    <cellStyle name="Zarez 2 2 3 5 2 2 2 2 3" xfId="16948"/>
    <cellStyle name="Zarez 2 2 3 5 2 2 2 3" xfId="21786"/>
    <cellStyle name="Zarez 2 2 3 5 2 2 2 4" xfId="12110"/>
    <cellStyle name="Zarez 2 2 3 5 2 2 3" xfId="3644"/>
    <cellStyle name="Zarez 2 2 3 5 2 2 3 2" xfId="8482"/>
    <cellStyle name="Zarez 2 2 3 5 2 2 3 2 2" xfId="27834"/>
    <cellStyle name="Zarez 2 2 3 5 2 2 3 2 3" xfId="18158"/>
    <cellStyle name="Zarez 2 2 3 5 2 2 3 3" xfId="22996"/>
    <cellStyle name="Zarez 2 2 3 5 2 2 3 4" xfId="13320"/>
    <cellStyle name="Zarez 2 2 3 5 2 2 4" xfId="4853"/>
    <cellStyle name="Zarez 2 2 3 5 2 2 4 2" xfId="9691"/>
    <cellStyle name="Zarez 2 2 3 5 2 2 4 2 2" xfId="29043"/>
    <cellStyle name="Zarez 2 2 3 5 2 2 4 2 3" xfId="19367"/>
    <cellStyle name="Zarez 2 2 3 5 2 2 4 3" xfId="24205"/>
    <cellStyle name="Zarez 2 2 3 5 2 2 4 4" xfId="14529"/>
    <cellStyle name="Zarez 2 2 3 5 2 2 5" xfId="6062"/>
    <cellStyle name="Zarez 2 2 3 5 2 2 5 2" xfId="25414"/>
    <cellStyle name="Zarez 2 2 3 5 2 2 5 3" xfId="15738"/>
    <cellStyle name="Zarez 2 2 3 5 2 2 6" xfId="20576"/>
    <cellStyle name="Zarez 2 2 3 5 2 2 7" xfId="10900"/>
    <cellStyle name="Zarez 2 2 3 5 2 3" xfId="1830"/>
    <cellStyle name="Zarez 2 2 3 5 2 3 2" xfId="6668"/>
    <cellStyle name="Zarez 2 2 3 5 2 3 2 2" xfId="26020"/>
    <cellStyle name="Zarez 2 2 3 5 2 3 2 3" xfId="16344"/>
    <cellStyle name="Zarez 2 2 3 5 2 3 3" xfId="21182"/>
    <cellStyle name="Zarez 2 2 3 5 2 3 4" xfId="11506"/>
    <cellStyle name="Zarez 2 2 3 5 2 4" xfId="3040"/>
    <cellStyle name="Zarez 2 2 3 5 2 4 2" xfId="7878"/>
    <cellStyle name="Zarez 2 2 3 5 2 4 2 2" xfId="27230"/>
    <cellStyle name="Zarez 2 2 3 5 2 4 2 3" xfId="17554"/>
    <cellStyle name="Zarez 2 2 3 5 2 4 3" xfId="22392"/>
    <cellStyle name="Zarez 2 2 3 5 2 4 4" xfId="12716"/>
    <cellStyle name="Zarez 2 2 3 5 2 5" xfId="4249"/>
    <cellStyle name="Zarez 2 2 3 5 2 5 2" xfId="9087"/>
    <cellStyle name="Zarez 2 2 3 5 2 5 2 2" xfId="28439"/>
    <cellStyle name="Zarez 2 2 3 5 2 5 2 3" xfId="18763"/>
    <cellStyle name="Zarez 2 2 3 5 2 5 3" xfId="23601"/>
    <cellStyle name="Zarez 2 2 3 5 2 5 4" xfId="13925"/>
    <cellStyle name="Zarez 2 2 3 5 2 6" xfId="5458"/>
    <cellStyle name="Zarez 2 2 3 5 2 6 2" xfId="24810"/>
    <cellStyle name="Zarez 2 2 3 5 2 6 3" xfId="15134"/>
    <cellStyle name="Zarez 2 2 3 5 2 7" xfId="19972"/>
    <cellStyle name="Zarez 2 2 3 5 2 8" xfId="10296"/>
    <cellStyle name="Zarez 2 2 3 5 3" xfId="922"/>
    <cellStyle name="Zarez 2 2 3 5 3 2" xfId="2132"/>
    <cellStyle name="Zarez 2 2 3 5 3 2 2" xfId="6970"/>
    <cellStyle name="Zarez 2 2 3 5 3 2 2 2" xfId="26322"/>
    <cellStyle name="Zarez 2 2 3 5 3 2 2 3" xfId="16646"/>
    <cellStyle name="Zarez 2 2 3 5 3 2 3" xfId="21484"/>
    <cellStyle name="Zarez 2 2 3 5 3 2 4" xfId="11808"/>
    <cellStyle name="Zarez 2 2 3 5 3 3" xfId="3342"/>
    <cellStyle name="Zarez 2 2 3 5 3 3 2" xfId="8180"/>
    <cellStyle name="Zarez 2 2 3 5 3 3 2 2" xfId="27532"/>
    <cellStyle name="Zarez 2 2 3 5 3 3 2 3" xfId="17856"/>
    <cellStyle name="Zarez 2 2 3 5 3 3 3" xfId="22694"/>
    <cellStyle name="Zarez 2 2 3 5 3 3 4" xfId="13018"/>
    <cellStyle name="Zarez 2 2 3 5 3 4" xfId="4551"/>
    <cellStyle name="Zarez 2 2 3 5 3 4 2" xfId="9389"/>
    <cellStyle name="Zarez 2 2 3 5 3 4 2 2" xfId="28741"/>
    <cellStyle name="Zarez 2 2 3 5 3 4 2 3" xfId="19065"/>
    <cellStyle name="Zarez 2 2 3 5 3 4 3" xfId="23903"/>
    <cellStyle name="Zarez 2 2 3 5 3 4 4" xfId="14227"/>
    <cellStyle name="Zarez 2 2 3 5 3 5" xfId="5760"/>
    <cellStyle name="Zarez 2 2 3 5 3 5 2" xfId="25112"/>
    <cellStyle name="Zarez 2 2 3 5 3 5 3" xfId="15436"/>
    <cellStyle name="Zarez 2 2 3 5 3 6" xfId="20274"/>
    <cellStyle name="Zarez 2 2 3 5 3 7" xfId="10598"/>
    <cellStyle name="Zarez 2 2 3 5 4" xfId="1528"/>
    <cellStyle name="Zarez 2 2 3 5 4 2" xfId="6366"/>
    <cellStyle name="Zarez 2 2 3 5 4 2 2" xfId="25718"/>
    <cellStyle name="Zarez 2 2 3 5 4 2 3" xfId="16042"/>
    <cellStyle name="Zarez 2 2 3 5 4 3" xfId="20880"/>
    <cellStyle name="Zarez 2 2 3 5 4 4" xfId="11204"/>
    <cellStyle name="Zarez 2 2 3 5 5" xfId="2738"/>
    <cellStyle name="Zarez 2 2 3 5 5 2" xfId="7576"/>
    <cellStyle name="Zarez 2 2 3 5 5 2 2" xfId="26928"/>
    <cellStyle name="Zarez 2 2 3 5 5 2 3" xfId="17252"/>
    <cellStyle name="Zarez 2 2 3 5 5 3" xfId="22090"/>
    <cellStyle name="Zarez 2 2 3 5 5 4" xfId="12414"/>
    <cellStyle name="Zarez 2 2 3 5 6" xfId="3947"/>
    <cellStyle name="Zarez 2 2 3 5 6 2" xfId="8785"/>
    <cellStyle name="Zarez 2 2 3 5 6 2 2" xfId="28137"/>
    <cellStyle name="Zarez 2 2 3 5 6 2 3" xfId="18461"/>
    <cellStyle name="Zarez 2 2 3 5 6 3" xfId="23299"/>
    <cellStyle name="Zarez 2 2 3 5 6 4" xfId="13623"/>
    <cellStyle name="Zarez 2 2 3 5 7" xfId="5156"/>
    <cellStyle name="Zarez 2 2 3 5 7 2" xfId="24508"/>
    <cellStyle name="Zarez 2 2 3 5 7 3" xfId="14832"/>
    <cellStyle name="Zarez 2 2 3 5 8" xfId="19670"/>
    <cellStyle name="Zarez 2 2 3 5 9" xfId="9994"/>
    <cellStyle name="Zarez 2 2 3 6" xfId="368"/>
    <cellStyle name="Zarez 2 2 3 6 2" xfId="972"/>
    <cellStyle name="Zarez 2 2 3 6 2 2" xfId="2182"/>
    <cellStyle name="Zarez 2 2 3 6 2 2 2" xfId="7020"/>
    <cellStyle name="Zarez 2 2 3 6 2 2 2 2" xfId="26372"/>
    <cellStyle name="Zarez 2 2 3 6 2 2 2 3" xfId="16696"/>
    <cellStyle name="Zarez 2 2 3 6 2 2 3" xfId="21534"/>
    <cellStyle name="Zarez 2 2 3 6 2 2 4" xfId="11858"/>
    <cellStyle name="Zarez 2 2 3 6 2 3" xfId="3392"/>
    <cellStyle name="Zarez 2 2 3 6 2 3 2" xfId="8230"/>
    <cellStyle name="Zarez 2 2 3 6 2 3 2 2" xfId="27582"/>
    <cellStyle name="Zarez 2 2 3 6 2 3 2 3" xfId="17906"/>
    <cellStyle name="Zarez 2 2 3 6 2 3 3" xfId="22744"/>
    <cellStyle name="Zarez 2 2 3 6 2 3 4" xfId="13068"/>
    <cellStyle name="Zarez 2 2 3 6 2 4" xfId="4601"/>
    <cellStyle name="Zarez 2 2 3 6 2 4 2" xfId="9439"/>
    <cellStyle name="Zarez 2 2 3 6 2 4 2 2" xfId="28791"/>
    <cellStyle name="Zarez 2 2 3 6 2 4 2 3" xfId="19115"/>
    <cellStyle name="Zarez 2 2 3 6 2 4 3" xfId="23953"/>
    <cellStyle name="Zarez 2 2 3 6 2 4 4" xfId="14277"/>
    <cellStyle name="Zarez 2 2 3 6 2 5" xfId="5810"/>
    <cellStyle name="Zarez 2 2 3 6 2 5 2" xfId="25162"/>
    <cellStyle name="Zarez 2 2 3 6 2 5 3" xfId="15486"/>
    <cellStyle name="Zarez 2 2 3 6 2 6" xfId="20324"/>
    <cellStyle name="Zarez 2 2 3 6 2 7" xfId="10648"/>
    <cellStyle name="Zarez 2 2 3 6 3" xfId="1578"/>
    <cellStyle name="Zarez 2 2 3 6 3 2" xfId="6416"/>
    <cellStyle name="Zarez 2 2 3 6 3 2 2" xfId="25768"/>
    <cellStyle name="Zarez 2 2 3 6 3 2 3" xfId="16092"/>
    <cellStyle name="Zarez 2 2 3 6 3 3" xfId="20930"/>
    <cellStyle name="Zarez 2 2 3 6 3 4" xfId="11254"/>
    <cellStyle name="Zarez 2 2 3 6 4" xfId="2788"/>
    <cellStyle name="Zarez 2 2 3 6 4 2" xfId="7626"/>
    <cellStyle name="Zarez 2 2 3 6 4 2 2" xfId="26978"/>
    <cellStyle name="Zarez 2 2 3 6 4 2 3" xfId="17302"/>
    <cellStyle name="Zarez 2 2 3 6 4 3" xfId="22140"/>
    <cellStyle name="Zarez 2 2 3 6 4 4" xfId="12464"/>
    <cellStyle name="Zarez 2 2 3 6 5" xfId="3997"/>
    <cellStyle name="Zarez 2 2 3 6 5 2" xfId="8835"/>
    <cellStyle name="Zarez 2 2 3 6 5 2 2" xfId="28187"/>
    <cellStyle name="Zarez 2 2 3 6 5 2 3" xfId="18511"/>
    <cellStyle name="Zarez 2 2 3 6 5 3" xfId="23349"/>
    <cellStyle name="Zarez 2 2 3 6 5 4" xfId="13673"/>
    <cellStyle name="Zarez 2 2 3 6 6" xfId="5206"/>
    <cellStyle name="Zarez 2 2 3 6 6 2" xfId="24558"/>
    <cellStyle name="Zarez 2 2 3 6 6 3" xfId="14882"/>
    <cellStyle name="Zarez 2 2 3 6 7" xfId="19720"/>
    <cellStyle name="Zarez 2 2 3 6 8" xfId="10044"/>
    <cellStyle name="Zarez 2 2 3 7" xfId="670"/>
    <cellStyle name="Zarez 2 2 3 7 2" xfId="1880"/>
    <cellStyle name="Zarez 2 2 3 7 2 2" xfId="6718"/>
    <cellStyle name="Zarez 2 2 3 7 2 2 2" xfId="26070"/>
    <cellStyle name="Zarez 2 2 3 7 2 2 3" xfId="16394"/>
    <cellStyle name="Zarez 2 2 3 7 2 3" xfId="21232"/>
    <cellStyle name="Zarez 2 2 3 7 2 4" xfId="11556"/>
    <cellStyle name="Zarez 2 2 3 7 3" xfId="3090"/>
    <cellStyle name="Zarez 2 2 3 7 3 2" xfId="7928"/>
    <cellStyle name="Zarez 2 2 3 7 3 2 2" xfId="27280"/>
    <cellStyle name="Zarez 2 2 3 7 3 2 3" xfId="17604"/>
    <cellStyle name="Zarez 2 2 3 7 3 3" xfId="22442"/>
    <cellStyle name="Zarez 2 2 3 7 3 4" xfId="12766"/>
    <cellStyle name="Zarez 2 2 3 7 4" xfId="4299"/>
    <cellStyle name="Zarez 2 2 3 7 4 2" xfId="9137"/>
    <cellStyle name="Zarez 2 2 3 7 4 2 2" xfId="28489"/>
    <cellStyle name="Zarez 2 2 3 7 4 2 3" xfId="18813"/>
    <cellStyle name="Zarez 2 2 3 7 4 3" xfId="23651"/>
    <cellStyle name="Zarez 2 2 3 7 4 4" xfId="13975"/>
    <cellStyle name="Zarez 2 2 3 7 5" xfId="5508"/>
    <cellStyle name="Zarez 2 2 3 7 5 2" xfId="24860"/>
    <cellStyle name="Zarez 2 2 3 7 5 3" xfId="15184"/>
    <cellStyle name="Zarez 2 2 3 7 6" xfId="20022"/>
    <cellStyle name="Zarez 2 2 3 7 7" xfId="10346"/>
    <cellStyle name="Zarez 2 2 3 8" xfId="1276"/>
    <cellStyle name="Zarez 2 2 3 8 2" xfId="6114"/>
    <cellStyle name="Zarez 2 2 3 8 2 2" xfId="25466"/>
    <cellStyle name="Zarez 2 2 3 8 2 3" xfId="15790"/>
    <cellStyle name="Zarez 2 2 3 8 3" xfId="20628"/>
    <cellStyle name="Zarez 2 2 3 8 4" xfId="10952"/>
    <cellStyle name="Zarez 2 2 3 9" xfId="2486"/>
    <cellStyle name="Zarez 2 2 3 9 2" xfId="7324"/>
    <cellStyle name="Zarez 2 2 3 9 2 2" xfId="26676"/>
    <cellStyle name="Zarez 2 2 3 9 2 3" xfId="17000"/>
    <cellStyle name="Zarez 2 2 3 9 3" xfId="21838"/>
    <cellStyle name="Zarez 2 2 3 9 4" xfId="12162"/>
    <cellStyle name="Zarez 2 2 4" xfId="64"/>
    <cellStyle name="Zarez 2 2 4 10" xfId="9771"/>
    <cellStyle name="Zarez 2 2 4 2" xfId="177"/>
    <cellStyle name="Zarez 2 2 4 2 2" xfId="497"/>
    <cellStyle name="Zarez 2 2 4 2 2 2" xfId="1101"/>
    <cellStyle name="Zarez 2 2 4 2 2 2 2" xfId="2311"/>
    <cellStyle name="Zarez 2 2 4 2 2 2 2 2" xfId="7149"/>
    <cellStyle name="Zarez 2 2 4 2 2 2 2 2 2" xfId="26501"/>
    <cellStyle name="Zarez 2 2 4 2 2 2 2 2 3" xfId="16825"/>
    <cellStyle name="Zarez 2 2 4 2 2 2 2 3" xfId="21663"/>
    <cellStyle name="Zarez 2 2 4 2 2 2 2 4" xfId="11987"/>
    <cellStyle name="Zarez 2 2 4 2 2 2 3" xfId="3521"/>
    <cellStyle name="Zarez 2 2 4 2 2 2 3 2" xfId="8359"/>
    <cellStyle name="Zarez 2 2 4 2 2 2 3 2 2" xfId="27711"/>
    <cellStyle name="Zarez 2 2 4 2 2 2 3 2 3" xfId="18035"/>
    <cellStyle name="Zarez 2 2 4 2 2 2 3 3" xfId="22873"/>
    <cellStyle name="Zarez 2 2 4 2 2 2 3 4" xfId="13197"/>
    <cellStyle name="Zarez 2 2 4 2 2 2 4" xfId="4730"/>
    <cellStyle name="Zarez 2 2 4 2 2 2 4 2" xfId="9568"/>
    <cellStyle name="Zarez 2 2 4 2 2 2 4 2 2" xfId="28920"/>
    <cellStyle name="Zarez 2 2 4 2 2 2 4 2 3" xfId="19244"/>
    <cellStyle name="Zarez 2 2 4 2 2 2 4 3" xfId="24082"/>
    <cellStyle name="Zarez 2 2 4 2 2 2 4 4" xfId="14406"/>
    <cellStyle name="Zarez 2 2 4 2 2 2 5" xfId="5939"/>
    <cellStyle name="Zarez 2 2 4 2 2 2 5 2" xfId="25291"/>
    <cellStyle name="Zarez 2 2 4 2 2 2 5 3" xfId="15615"/>
    <cellStyle name="Zarez 2 2 4 2 2 2 6" xfId="20453"/>
    <cellStyle name="Zarez 2 2 4 2 2 2 7" xfId="10777"/>
    <cellStyle name="Zarez 2 2 4 2 2 3" xfId="1707"/>
    <cellStyle name="Zarez 2 2 4 2 2 3 2" xfId="6545"/>
    <cellStyle name="Zarez 2 2 4 2 2 3 2 2" xfId="25897"/>
    <cellStyle name="Zarez 2 2 4 2 2 3 2 3" xfId="16221"/>
    <cellStyle name="Zarez 2 2 4 2 2 3 3" xfId="21059"/>
    <cellStyle name="Zarez 2 2 4 2 2 3 4" xfId="11383"/>
    <cellStyle name="Zarez 2 2 4 2 2 4" xfId="2917"/>
    <cellStyle name="Zarez 2 2 4 2 2 4 2" xfId="7755"/>
    <cellStyle name="Zarez 2 2 4 2 2 4 2 2" xfId="27107"/>
    <cellStyle name="Zarez 2 2 4 2 2 4 2 3" xfId="17431"/>
    <cellStyle name="Zarez 2 2 4 2 2 4 3" xfId="22269"/>
    <cellStyle name="Zarez 2 2 4 2 2 4 4" xfId="12593"/>
    <cellStyle name="Zarez 2 2 4 2 2 5" xfId="4126"/>
    <cellStyle name="Zarez 2 2 4 2 2 5 2" xfId="8964"/>
    <cellStyle name="Zarez 2 2 4 2 2 5 2 2" xfId="28316"/>
    <cellStyle name="Zarez 2 2 4 2 2 5 2 3" xfId="18640"/>
    <cellStyle name="Zarez 2 2 4 2 2 5 3" xfId="23478"/>
    <cellStyle name="Zarez 2 2 4 2 2 5 4" xfId="13802"/>
    <cellStyle name="Zarez 2 2 4 2 2 6" xfId="5335"/>
    <cellStyle name="Zarez 2 2 4 2 2 6 2" xfId="24687"/>
    <cellStyle name="Zarez 2 2 4 2 2 6 3" xfId="15011"/>
    <cellStyle name="Zarez 2 2 4 2 2 7" xfId="19849"/>
    <cellStyle name="Zarez 2 2 4 2 2 8" xfId="10173"/>
    <cellStyle name="Zarez 2 2 4 2 3" xfId="799"/>
    <cellStyle name="Zarez 2 2 4 2 3 2" xfId="2009"/>
    <cellStyle name="Zarez 2 2 4 2 3 2 2" xfId="6847"/>
    <cellStyle name="Zarez 2 2 4 2 3 2 2 2" xfId="26199"/>
    <cellStyle name="Zarez 2 2 4 2 3 2 2 3" xfId="16523"/>
    <cellStyle name="Zarez 2 2 4 2 3 2 3" xfId="21361"/>
    <cellStyle name="Zarez 2 2 4 2 3 2 4" xfId="11685"/>
    <cellStyle name="Zarez 2 2 4 2 3 3" xfId="3219"/>
    <cellStyle name="Zarez 2 2 4 2 3 3 2" xfId="8057"/>
    <cellStyle name="Zarez 2 2 4 2 3 3 2 2" xfId="27409"/>
    <cellStyle name="Zarez 2 2 4 2 3 3 2 3" xfId="17733"/>
    <cellStyle name="Zarez 2 2 4 2 3 3 3" xfId="22571"/>
    <cellStyle name="Zarez 2 2 4 2 3 3 4" xfId="12895"/>
    <cellStyle name="Zarez 2 2 4 2 3 4" xfId="4428"/>
    <cellStyle name="Zarez 2 2 4 2 3 4 2" xfId="9266"/>
    <cellStyle name="Zarez 2 2 4 2 3 4 2 2" xfId="28618"/>
    <cellStyle name="Zarez 2 2 4 2 3 4 2 3" xfId="18942"/>
    <cellStyle name="Zarez 2 2 4 2 3 4 3" xfId="23780"/>
    <cellStyle name="Zarez 2 2 4 2 3 4 4" xfId="14104"/>
    <cellStyle name="Zarez 2 2 4 2 3 5" xfId="5637"/>
    <cellStyle name="Zarez 2 2 4 2 3 5 2" xfId="24989"/>
    <cellStyle name="Zarez 2 2 4 2 3 5 3" xfId="15313"/>
    <cellStyle name="Zarez 2 2 4 2 3 6" xfId="20151"/>
    <cellStyle name="Zarez 2 2 4 2 3 7" xfId="10475"/>
    <cellStyle name="Zarez 2 2 4 2 4" xfId="1405"/>
    <cellStyle name="Zarez 2 2 4 2 4 2" xfId="6243"/>
    <cellStyle name="Zarez 2 2 4 2 4 2 2" xfId="25595"/>
    <cellStyle name="Zarez 2 2 4 2 4 2 3" xfId="15919"/>
    <cellStyle name="Zarez 2 2 4 2 4 3" xfId="20757"/>
    <cellStyle name="Zarez 2 2 4 2 4 4" xfId="11081"/>
    <cellStyle name="Zarez 2 2 4 2 5" xfId="2615"/>
    <cellStyle name="Zarez 2 2 4 2 5 2" xfId="7453"/>
    <cellStyle name="Zarez 2 2 4 2 5 2 2" xfId="26805"/>
    <cellStyle name="Zarez 2 2 4 2 5 2 3" xfId="17129"/>
    <cellStyle name="Zarez 2 2 4 2 5 3" xfId="21967"/>
    <cellStyle name="Zarez 2 2 4 2 5 4" xfId="12291"/>
    <cellStyle name="Zarez 2 2 4 2 6" xfId="3825"/>
    <cellStyle name="Zarez 2 2 4 2 6 2" xfId="8663"/>
    <cellStyle name="Zarez 2 2 4 2 6 2 2" xfId="28015"/>
    <cellStyle name="Zarez 2 2 4 2 6 2 3" xfId="18339"/>
    <cellStyle name="Zarez 2 2 4 2 6 3" xfId="23177"/>
    <cellStyle name="Zarez 2 2 4 2 6 4" xfId="13501"/>
    <cellStyle name="Zarez 2 2 4 2 7" xfId="5033"/>
    <cellStyle name="Zarez 2 2 4 2 7 2" xfId="24385"/>
    <cellStyle name="Zarez 2 2 4 2 7 3" xfId="14709"/>
    <cellStyle name="Zarez 2 2 4 2 8" xfId="19547"/>
    <cellStyle name="Zarez 2 2 4 2 9" xfId="9871"/>
    <cellStyle name="Zarez 2 2 4 3" xfId="397"/>
    <cellStyle name="Zarez 2 2 4 3 2" xfId="1001"/>
    <cellStyle name="Zarez 2 2 4 3 2 2" xfId="2211"/>
    <cellStyle name="Zarez 2 2 4 3 2 2 2" xfId="7049"/>
    <cellStyle name="Zarez 2 2 4 3 2 2 2 2" xfId="26401"/>
    <cellStyle name="Zarez 2 2 4 3 2 2 2 3" xfId="16725"/>
    <cellStyle name="Zarez 2 2 4 3 2 2 3" xfId="21563"/>
    <cellStyle name="Zarez 2 2 4 3 2 2 4" xfId="11887"/>
    <cellStyle name="Zarez 2 2 4 3 2 3" xfId="3421"/>
    <cellStyle name="Zarez 2 2 4 3 2 3 2" xfId="8259"/>
    <cellStyle name="Zarez 2 2 4 3 2 3 2 2" xfId="27611"/>
    <cellStyle name="Zarez 2 2 4 3 2 3 2 3" xfId="17935"/>
    <cellStyle name="Zarez 2 2 4 3 2 3 3" xfId="22773"/>
    <cellStyle name="Zarez 2 2 4 3 2 3 4" xfId="13097"/>
    <cellStyle name="Zarez 2 2 4 3 2 4" xfId="4630"/>
    <cellStyle name="Zarez 2 2 4 3 2 4 2" xfId="9468"/>
    <cellStyle name="Zarez 2 2 4 3 2 4 2 2" xfId="28820"/>
    <cellStyle name="Zarez 2 2 4 3 2 4 2 3" xfId="19144"/>
    <cellStyle name="Zarez 2 2 4 3 2 4 3" xfId="23982"/>
    <cellStyle name="Zarez 2 2 4 3 2 4 4" xfId="14306"/>
    <cellStyle name="Zarez 2 2 4 3 2 5" xfId="5839"/>
    <cellStyle name="Zarez 2 2 4 3 2 5 2" xfId="25191"/>
    <cellStyle name="Zarez 2 2 4 3 2 5 3" xfId="15515"/>
    <cellStyle name="Zarez 2 2 4 3 2 6" xfId="20353"/>
    <cellStyle name="Zarez 2 2 4 3 2 7" xfId="10677"/>
    <cellStyle name="Zarez 2 2 4 3 3" xfId="1607"/>
    <cellStyle name="Zarez 2 2 4 3 3 2" xfId="6445"/>
    <cellStyle name="Zarez 2 2 4 3 3 2 2" xfId="25797"/>
    <cellStyle name="Zarez 2 2 4 3 3 2 3" xfId="16121"/>
    <cellStyle name="Zarez 2 2 4 3 3 3" xfId="20959"/>
    <cellStyle name="Zarez 2 2 4 3 3 4" xfId="11283"/>
    <cellStyle name="Zarez 2 2 4 3 4" xfId="2817"/>
    <cellStyle name="Zarez 2 2 4 3 4 2" xfId="7655"/>
    <cellStyle name="Zarez 2 2 4 3 4 2 2" xfId="27007"/>
    <cellStyle name="Zarez 2 2 4 3 4 2 3" xfId="17331"/>
    <cellStyle name="Zarez 2 2 4 3 4 3" xfId="22169"/>
    <cellStyle name="Zarez 2 2 4 3 4 4" xfId="12493"/>
    <cellStyle name="Zarez 2 2 4 3 5" xfId="4026"/>
    <cellStyle name="Zarez 2 2 4 3 5 2" xfId="8864"/>
    <cellStyle name="Zarez 2 2 4 3 5 2 2" xfId="28216"/>
    <cellStyle name="Zarez 2 2 4 3 5 2 3" xfId="18540"/>
    <cellStyle name="Zarez 2 2 4 3 5 3" xfId="23378"/>
    <cellStyle name="Zarez 2 2 4 3 5 4" xfId="13702"/>
    <cellStyle name="Zarez 2 2 4 3 6" xfId="5235"/>
    <cellStyle name="Zarez 2 2 4 3 6 2" xfId="24587"/>
    <cellStyle name="Zarez 2 2 4 3 6 3" xfId="14911"/>
    <cellStyle name="Zarez 2 2 4 3 7" xfId="19749"/>
    <cellStyle name="Zarez 2 2 4 3 8" xfId="10073"/>
    <cellStyle name="Zarez 2 2 4 4" xfId="699"/>
    <cellStyle name="Zarez 2 2 4 4 2" xfId="1909"/>
    <cellStyle name="Zarez 2 2 4 4 2 2" xfId="6747"/>
    <cellStyle name="Zarez 2 2 4 4 2 2 2" xfId="26099"/>
    <cellStyle name="Zarez 2 2 4 4 2 2 3" xfId="16423"/>
    <cellStyle name="Zarez 2 2 4 4 2 3" xfId="21261"/>
    <cellStyle name="Zarez 2 2 4 4 2 4" xfId="11585"/>
    <cellStyle name="Zarez 2 2 4 4 3" xfId="3119"/>
    <cellStyle name="Zarez 2 2 4 4 3 2" xfId="7957"/>
    <cellStyle name="Zarez 2 2 4 4 3 2 2" xfId="27309"/>
    <cellStyle name="Zarez 2 2 4 4 3 2 3" xfId="17633"/>
    <cellStyle name="Zarez 2 2 4 4 3 3" xfId="22471"/>
    <cellStyle name="Zarez 2 2 4 4 3 4" xfId="12795"/>
    <cellStyle name="Zarez 2 2 4 4 4" xfId="4328"/>
    <cellStyle name="Zarez 2 2 4 4 4 2" xfId="9166"/>
    <cellStyle name="Zarez 2 2 4 4 4 2 2" xfId="28518"/>
    <cellStyle name="Zarez 2 2 4 4 4 2 3" xfId="18842"/>
    <cellStyle name="Zarez 2 2 4 4 4 3" xfId="23680"/>
    <cellStyle name="Zarez 2 2 4 4 4 4" xfId="14004"/>
    <cellStyle name="Zarez 2 2 4 4 5" xfId="5537"/>
    <cellStyle name="Zarez 2 2 4 4 5 2" xfId="24889"/>
    <cellStyle name="Zarez 2 2 4 4 5 3" xfId="15213"/>
    <cellStyle name="Zarez 2 2 4 4 6" xfId="20051"/>
    <cellStyle name="Zarez 2 2 4 4 7" xfId="10375"/>
    <cellStyle name="Zarez 2 2 4 5" xfId="1305"/>
    <cellStyle name="Zarez 2 2 4 5 2" xfId="6143"/>
    <cellStyle name="Zarez 2 2 4 5 2 2" xfId="25495"/>
    <cellStyle name="Zarez 2 2 4 5 2 3" xfId="15819"/>
    <cellStyle name="Zarez 2 2 4 5 3" xfId="20657"/>
    <cellStyle name="Zarez 2 2 4 5 4" xfId="10981"/>
    <cellStyle name="Zarez 2 2 4 6" xfId="2515"/>
    <cellStyle name="Zarez 2 2 4 6 2" xfId="7353"/>
    <cellStyle name="Zarez 2 2 4 6 2 2" xfId="26705"/>
    <cellStyle name="Zarez 2 2 4 6 2 3" xfId="17029"/>
    <cellStyle name="Zarez 2 2 4 6 3" xfId="21867"/>
    <cellStyle name="Zarez 2 2 4 6 4" xfId="12191"/>
    <cellStyle name="Zarez 2 2 4 7" xfId="3725"/>
    <cellStyle name="Zarez 2 2 4 7 2" xfId="8563"/>
    <cellStyle name="Zarez 2 2 4 7 2 2" xfId="27915"/>
    <cellStyle name="Zarez 2 2 4 7 2 3" xfId="18239"/>
    <cellStyle name="Zarez 2 2 4 7 3" xfId="23077"/>
    <cellStyle name="Zarez 2 2 4 7 4" xfId="13401"/>
    <cellStyle name="Zarez 2 2 4 8" xfId="4933"/>
    <cellStyle name="Zarez 2 2 4 8 2" xfId="24285"/>
    <cellStyle name="Zarez 2 2 4 8 3" xfId="14609"/>
    <cellStyle name="Zarez 2 2 4 9" xfId="19447"/>
    <cellStyle name="Zarez 2 2 5" xfId="126"/>
    <cellStyle name="Zarez 2 2 5 2" xfId="447"/>
    <cellStyle name="Zarez 2 2 5 2 2" xfId="1051"/>
    <cellStyle name="Zarez 2 2 5 2 2 2" xfId="2261"/>
    <cellStyle name="Zarez 2 2 5 2 2 2 2" xfId="7099"/>
    <cellStyle name="Zarez 2 2 5 2 2 2 2 2" xfId="26451"/>
    <cellStyle name="Zarez 2 2 5 2 2 2 2 3" xfId="16775"/>
    <cellStyle name="Zarez 2 2 5 2 2 2 3" xfId="21613"/>
    <cellStyle name="Zarez 2 2 5 2 2 2 4" xfId="11937"/>
    <cellStyle name="Zarez 2 2 5 2 2 3" xfId="3471"/>
    <cellStyle name="Zarez 2 2 5 2 2 3 2" xfId="8309"/>
    <cellStyle name="Zarez 2 2 5 2 2 3 2 2" xfId="27661"/>
    <cellStyle name="Zarez 2 2 5 2 2 3 2 3" xfId="17985"/>
    <cellStyle name="Zarez 2 2 5 2 2 3 3" xfId="22823"/>
    <cellStyle name="Zarez 2 2 5 2 2 3 4" xfId="13147"/>
    <cellStyle name="Zarez 2 2 5 2 2 4" xfId="4680"/>
    <cellStyle name="Zarez 2 2 5 2 2 4 2" xfId="9518"/>
    <cellStyle name="Zarez 2 2 5 2 2 4 2 2" xfId="28870"/>
    <cellStyle name="Zarez 2 2 5 2 2 4 2 3" xfId="19194"/>
    <cellStyle name="Zarez 2 2 5 2 2 4 3" xfId="24032"/>
    <cellStyle name="Zarez 2 2 5 2 2 4 4" xfId="14356"/>
    <cellStyle name="Zarez 2 2 5 2 2 5" xfId="5889"/>
    <cellStyle name="Zarez 2 2 5 2 2 5 2" xfId="25241"/>
    <cellStyle name="Zarez 2 2 5 2 2 5 3" xfId="15565"/>
    <cellStyle name="Zarez 2 2 5 2 2 6" xfId="20403"/>
    <cellStyle name="Zarez 2 2 5 2 2 7" xfId="10727"/>
    <cellStyle name="Zarez 2 2 5 2 3" xfId="1657"/>
    <cellStyle name="Zarez 2 2 5 2 3 2" xfId="6495"/>
    <cellStyle name="Zarez 2 2 5 2 3 2 2" xfId="25847"/>
    <cellStyle name="Zarez 2 2 5 2 3 2 3" xfId="16171"/>
    <cellStyle name="Zarez 2 2 5 2 3 3" xfId="21009"/>
    <cellStyle name="Zarez 2 2 5 2 3 4" xfId="11333"/>
    <cellStyle name="Zarez 2 2 5 2 4" xfId="2867"/>
    <cellStyle name="Zarez 2 2 5 2 4 2" xfId="7705"/>
    <cellStyle name="Zarez 2 2 5 2 4 2 2" xfId="27057"/>
    <cellStyle name="Zarez 2 2 5 2 4 2 3" xfId="17381"/>
    <cellStyle name="Zarez 2 2 5 2 4 3" xfId="22219"/>
    <cellStyle name="Zarez 2 2 5 2 4 4" xfId="12543"/>
    <cellStyle name="Zarez 2 2 5 2 5" xfId="4076"/>
    <cellStyle name="Zarez 2 2 5 2 5 2" xfId="8914"/>
    <cellStyle name="Zarez 2 2 5 2 5 2 2" xfId="28266"/>
    <cellStyle name="Zarez 2 2 5 2 5 2 3" xfId="18590"/>
    <cellStyle name="Zarez 2 2 5 2 5 3" xfId="23428"/>
    <cellStyle name="Zarez 2 2 5 2 5 4" xfId="13752"/>
    <cellStyle name="Zarez 2 2 5 2 6" xfId="5285"/>
    <cellStyle name="Zarez 2 2 5 2 6 2" xfId="24637"/>
    <cellStyle name="Zarez 2 2 5 2 6 3" xfId="14961"/>
    <cellStyle name="Zarez 2 2 5 2 7" xfId="19799"/>
    <cellStyle name="Zarez 2 2 5 2 8" xfId="10123"/>
    <cellStyle name="Zarez 2 2 5 3" xfId="749"/>
    <cellStyle name="Zarez 2 2 5 3 2" xfId="1959"/>
    <cellStyle name="Zarez 2 2 5 3 2 2" xfId="6797"/>
    <cellStyle name="Zarez 2 2 5 3 2 2 2" xfId="26149"/>
    <cellStyle name="Zarez 2 2 5 3 2 2 3" xfId="16473"/>
    <cellStyle name="Zarez 2 2 5 3 2 3" xfId="21311"/>
    <cellStyle name="Zarez 2 2 5 3 2 4" xfId="11635"/>
    <cellStyle name="Zarez 2 2 5 3 3" xfId="3169"/>
    <cellStyle name="Zarez 2 2 5 3 3 2" xfId="8007"/>
    <cellStyle name="Zarez 2 2 5 3 3 2 2" xfId="27359"/>
    <cellStyle name="Zarez 2 2 5 3 3 2 3" xfId="17683"/>
    <cellStyle name="Zarez 2 2 5 3 3 3" xfId="22521"/>
    <cellStyle name="Zarez 2 2 5 3 3 4" xfId="12845"/>
    <cellStyle name="Zarez 2 2 5 3 4" xfId="4378"/>
    <cellStyle name="Zarez 2 2 5 3 4 2" xfId="9216"/>
    <cellStyle name="Zarez 2 2 5 3 4 2 2" xfId="28568"/>
    <cellStyle name="Zarez 2 2 5 3 4 2 3" xfId="18892"/>
    <cellStyle name="Zarez 2 2 5 3 4 3" xfId="23730"/>
    <cellStyle name="Zarez 2 2 5 3 4 4" xfId="14054"/>
    <cellStyle name="Zarez 2 2 5 3 5" xfId="5587"/>
    <cellStyle name="Zarez 2 2 5 3 5 2" xfId="24939"/>
    <cellStyle name="Zarez 2 2 5 3 5 3" xfId="15263"/>
    <cellStyle name="Zarez 2 2 5 3 6" xfId="20101"/>
    <cellStyle name="Zarez 2 2 5 3 7" xfId="10425"/>
    <cellStyle name="Zarez 2 2 5 4" xfId="1355"/>
    <cellStyle name="Zarez 2 2 5 4 2" xfId="6193"/>
    <cellStyle name="Zarez 2 2 5 4 2 2" xfId="25545"/>
    <cellStyle name="Zarez 2 2 5 4 2 3" xfId="15869"/>
    <cellStyle name="Zarez 2 2 5 4 3" xfId="20707"/>
    <cellStyle name="Zarez 2 2 5 4 4" xfId="11031"/>
    <cellStyle name="Zarez 2 2 5 5" xfId="2565"/>
    <cellStyle name="Zarez 2 2 5 5 2" xfId="7403"/>
    <cellStyle name="Zarez 2 2 5 5 2 2" xfId="26755"/>
    <cellStyle name="Zarez 2 2 5 5 2 3" xfId="17079"/>
    <cellStyle name="Zarez 2 2 5 5 3" xfId="21917"/>
    <cellStyle name="Zarez 2 2 5 5 4" xfId="12241"/>
    <cellStyle name="Zarez 2 2 5 6" xfId="3775"/>
    <cellStyle name="Zarez 2 2 5 6 2" xfId="8613"/>
    <cellStyle name="Zarez 2 2 5 6 2 2" xfId="27965"/>
    <cellStyle name="Zarez 2 2 5 6 2 3" xfId="18289"/>
    <cellStyle name="Zarez 2 2 5 6 3" xfId="23127"/>
    <cellStyle name="Zarez 2 2 5 6 4" xfId="13451"/>
    <cellStyle name="Zarez 2 2 5 7" xfId="4983"/>
    <cellStyle name="Zarez 2 2 5 7 2" xfId="24335"/>
    <cellStyle name="Zarez 2 2 5 7 3" xfId="14659"/>
    <cellStyle name="Zarez 2 2 5 8" xfId="19497"/>
    <cellStyle name="Zarez 2 2 5 9" xfId="9821"/>
    <cellStyle name="Zarez 2 2 6" xfId="243"/>
    <cellStyle name="Zarez 2 2 6 2" xfId="547"/>
    <cellStyle name="Zarez 2 2 6 2 2" xfId="1151"/>
    <cellStyle name="Zarez 2 2 6 2 2 2" xfId="2361"/>
    <cellStyle name="Zarez 2 2 6 2 2 2 2" xfId="7199"/>
    <cellStyle name="Zarez 2 2 6 2 2 2 2 2" xfId="26551"/>
    <cellStyle name="Zarez 2 2 6 2 2 2 2 3" xfId="16875"/>
    <cellStyle name="Zarez 2 2 6 2 2 2 3" xfId="21713"/>
    <cellStyle name="Zarez 2 2 6 2 2 2 4" xfId="12037"/>
    <cellStyle name="Zarez 2 2 6 2 2 3" xfId="3571"/>
    <cellStyle name="Zarez 2 2 6 2 2 3 2" xfId="8409"/>
    <cellStyle name="Zarez 2 2 6 2 2 3 2 2" xfId="27761"/>
    <cellStyle name="Zarez 2 2 6 2 2 3 2 3" xfId="18085"/>
    <cellStyle name="Zarez 2 2 6 2 2 3 3" xfId="22923"/>
    <cellStyle name="Zarez 2 2 6 2 2 3 4" xfId="13247"/>
    <cellStyle name="Zarez 2 2 6 2 2 4" xfId="4780"/>
    <cellStyle name="Zarez 2 2 6 2 2 4 2" xfId="9618"/>
    <cellStyle name="Zarez 2 2 6 2 2 4 2 2" xfId="28970"/>
    <cellStyle name="Zarez 2 2 6 2 2 4 2 3" xfId="19294"/>
    <cellStyle name="Zarez 2 2 6 2 2 4 3" xfId="24132"/>
    <cellStyle name="Zarez 2 2 6 2 2 4 4" xfId="14456"/>
    <cellStyle name="Zarez 2 2 6 2 2 5" xfId="5989"/>
    <cellStyle name="Zarez 2 2 6 2 2 5 2" xfId="25341"/>
    <cellStyle name="Zarez 2 2 6 2 2 5 3" xfId="15665"/>
    <cellStyle name="Zarez 2 2 6 2 2 6" xfId="20503"/>
    <cellStyle name="Zarez 2 2 6 2 2 7" xfId="10827"/>
    <cellStyle name="Zarez 2 2 6 2 3" xfId="1757"/>
    <cellStyle name="Zarez 2 2 6 2 3 2" xfId="6595"/>
    <cellStyle name="Zarez 2 2 6 2 3 2 2" xfId="25947"/>
    <cellStyle name="Zarez 2 2 6 2 3 2 3" xfId="16271"/>
    <cellStyle name="Zarez 2 2 6 2 3 3" xfId="21109"/>
    <cellStyle name="Zarez 2 2 6 2 3 4" xfId="11433"/>
    <cellStyle name="Zarez 2 2 6 2 4" xfId="2967"/>
    <cellStyle name="Zarez 2 2 6 2 4 2" xfId="7805"/>
    <cellStyle name="Zarez 2 2 6 2 4 2 2" xfId="27157"/>
    <cellStyle name="Zarez 2 2 6 2 4 2 3" xfId="17481"/>
    <cellStyle name="Zarez 2 2 6 2 4 3" xfId="22319"/>
    <cellStyle name="Zarez 2 2 6 2 4 4" xfId="12643"/>
    <cellStyle name="Zarez 2 2 6 2 5" xfId="4176"/>
    <cellStyle name="Zarez 2 2 6 2 5 2" xfId="9014"/>
    <cellStyle name="Zarez 2 2 6 2 5 2 2" xfId="28366"/>
    <cellStyle name="Zarez 2 2 6 2 5 2 3" xfId="18690"/>
    <cellStyle name="Zarez 2 2 6 2 5 3" xfId="23528"/>
    <cellStyle name="Zarez 2 2 6 2 5 4" xfId="13852"/>
    <cellStyle name="Zarez 2 2 6 2 6" xfId="5385"/>
    <cellStyle name="Zarez 2 2 6 2 6 2" xfId="24737"/>
    <cellStyle name="Zarez 2 2 6 2 6 3" xfId="15061"/>
    <cellStyle name="Zarez 2 2 6 2 7" xfId="19899"/>
    <cellStyle name="Zarez 2 2 6 2 8" xfId="10223"/>
    <cellStyle name="Zarez 2 2 6 3" xfId="849"/>
    <cellStyle name="Zarez 2 2 6 3 2" xfId="2059"/>
    <cellStyle name="Zarez 2 2 6 3 2 2" xfId="6897"/>
    <cellStyle name="Zarez 2 2 6 3 2 2 2" xfId="26249"/>
    <cellStyle name="Zarez 2 2 6 3 2 2 3" xfId="16573"/>
    <cellStyle name="Zarez 2 2 6 3 2 3" xfId="21411"/>
    <cellStyle name="Zarez 2 2 6 3 2 4" xfId="11735"/>
    <cellStyle name="Zarez 2 2 6 3 3" xfId="3269"/>
    <cellStyle name="Zarez 2 2 6 3 3 2" xfId="8107"/>
    <cellStyle name="Zarez 2 2 6 3 3 2 2" xfId="27459"/>
    <cellStyle name="Zarez 2 2 6 3 3 2 3" xfId="17783"/>
    <cellStyle name="Zarez 2 2 6 3 3 3" xfId="22621"/>
    <cellStyle name="Zarez 2 2 6 3 3 4" xfId="12945"/>
    <cellStyle name="Zarez 2 2 6 3 4" xfId="4478"/>
    <cellStyle name="Zarez 2 2 6 3 4 2" xfId="9316"/>
    <cellStyle name="Zarez 2 2 6 3 4 2 2" xfId="28668"/>
    <cellStyle name="Zarez 2 2 6 3 4 2 3" xfId="18992"/>
    <cellStyle name="Zarez 2 2 6 3 4 3" xfId="23830"/>
    <cellStyle name="Zarez 2 2 6 3 4 4" xfId="14154"/>
    <cellStyle name="Zarez 2 2 6 3 5" xfId="5687"/>
    <cellStyle name="Zarez 2 2 6 3 5 2" xfId="25039"/>
    <cellStyle name="Zarez 2 2 6 3 5 3" xfId="15363"/>
    <cellStyle name="Zarez 2 2 6 3 6" xfId="20201"/>
    <cellStyle name="Zarez 2 2 6 3 7" xfId="10525"/>
    <cellStyle name="Zarez 2 2 6 4" xfId="1455"/>
    <cellStyle name="Zarez 2 2 6 4 2" xfId="6293"/>
    <cellStyle name="Zarez 2 2 6 4 2 2" xfId="25645"/>
    <cellStyle name="Zarez 2 2 6 4 2 3" xfId="15969"/>
    <cellStyle name="Zarez 2 2 6 4 3" xfId="20807"/>
    <cellStyle name="Zarez 2 2 6 4 4" xfId="11131"/>
    <cellStyle name="Zarez 2 2 6 5" xfId="2665"/>
    <cellStyle name="Zarez 2 2 6 5 2" xfId="7503"/>
    <cellStyle name="Zarez 2 2 6 5 2 2" xfId="26855"/>
    <cellStyle name="Zarez 2 2 6 5 2 3" xfId="17179"/>
    <cellStyle name="Zarez 2 2 6 5 3" xfId="22017"/>
    <cellStyle name="Zarez 2 2 6 5 4" xfId="12341"/>
    <cellStyle name="Zarez 2 2 6 6" xfId="3875"/>
    <cellStyle name="Zarez 2 2 6 6 2" xfId="8713"/>
    <cellStyle name="Zarez 2 2 6 6 2 2" xfId="28065"/>
    <cellStyle name="Zarez 2 2 6 6 2 3" xfId="18389"/>
    <cellStyle name="Zarez 2 2 6 6 3" xfId="23227"/>
    <cellStyle name="Zarez 2 2 6 6 4" xfId="13551"/>
    <cellStyle name="Zarez 2 2 6 7" xfId="5083"/>
    <cellStyle name="Zarez 2 2 6 7 2" xfId="24435"/>
    <cellStyle name="Zarez 2 2 6 7 3" xfId="14759"/>
    <cellStyle name="Zarez 2 2 6 8" xfId="19597"/>
    <cellStyle name="Zarez 2 2 6 9" xfId="9921"/>
    <cellStyle name="Zarez 2 2 7" xfId="296"/>
    <cellStyle name="Zarez 2 2 7 2" xfId="599"/>
    <cellStyle name="Zarez 2 2 7 2 2" xfId="1203"/>
    <cellStyle name="Zarez 2 2 7 2 2 2" xfId="2413"/>
    <cellStyle name="Zarez 2 2 7 2 2 2 2" xfId="7251"/>
    <cellStyle name="Zarez 2 2 7 2 2 2 2 2" xfId="26603"/>
    <cellStyle name="Zarez 2 2 7 2 2 2 2 3" xfId="16927"/>
    <cellStyle name="Zarez 2 2 7 2 2 2 3" xfId="21765"/>
    <cellStyle name="Zarez 2 2 7 2 2 2 4" xfId="12089"/>
    <cellStyle name="Zarez 2 2 7 2 2 3" xfId="3623"/>
    <cellStyle name="Zarez 2 2 7 2 2 3 2" xfId="8461"/>
    <cellStyle name="Zarez 2 2 7 2 2 3 2 2" xfId="27813"/>
    <cellStyle name="Zarez 2 2 7 2 2 3 2 3" xfId="18137"/>
    <cellStyle name="Zarez 2 2 7 2 2 3 3" xfId="22975"/>
    <cellStyle name="Zarez 2 2 7 2 2 3 4" xfId="13299"/>
    <cellStyle name="Zarez 2 2 7 2 2 4" xfId="4832"/>
    <cellStyle name="Zarez 2 2 7 2 2 4 2" xfId="9670"/>
    <cellStyle name="Zarez 2 2 7 2 2 4 2 2" xfId="29022"/>
    <cellStyle name="Zarez 2 2 7 2 2 4 2 3" xfId="19346"/>
    <cellStyle name="Zarez 2 2 7 2 2 4 3" xfId="24184"/>
    <cellStyle name="Zarez 2 2 7 2 2 4 4" xfId="14508"/>
    <cellStyle name="Zarez 2 2 7 2 2 5" xfId="6041"/>
    <cellStyle name="Zarez 2 2 7 2 2 5 2" xfId="25393"/>
    <cellStyle name="Zarez 2 2 7 2 2 5 3" xfId="15717"/>
    <cellStyle name="Zarez 2 2 7 2 2 6" xfId="20555"/>
    <cellStyle name="Zarez 2 2 7 2 2 7" xfId="10879"/>
    <cellStyle name="Zarez 2 2 7 2 3" xfId="1809"/>
    <cellStyle name="Zarez 2 2 7 2 3 2" xfId="6647"/>
    <cellStyle name="Zarez 2 2 7 2 3 2 2" xfId="25999"/>
    <cellStyle name="Zarez 2 2 7 2 3 2 3" xfId="16323"/>
    <cellStyle name="Zarez 2 2 7 2 3 3" xfId="21161"/>
    <cellStyle name="Zarez 2 2 7 2 3 4" xfId="11485"/>
    <cellStyle name="Zarez 2 2 7 2 4" xfId="3019"/>
    <cellStyle name="Zarez 2 2 7 2 4 2" xfId="7857"/>
    <cellStyle name="Zarez 2 2 7 2 4 2 2" xfId="27209"/>
    <cellStyle name="Zarez 2 2 7 2 4 2 3" xfId="17533"/>
    <cellStyle name="Zarez 2 2 7 2 4 3" xfId="22371"/>
    <cellStyle name="Zarez 2 2 7 2 4 4" xfId="12695"/>
    <cellStyle name="Zarez 2 2 7 2 5" xfId="4228"/>
    <cellStyle name="Zarez 2 2 7 2 5 2" xfId="9066"/>
    <cellStyle name="Zarez 2 2 7 2 5 2 2" xfId="28418"/>
    <cellStyle name="Zarez 2 2 7 2 5 2 3" xfId="18742"/>
    <cellStyle name="Zarez 2 2 7 2 5 3" xfId="23580"/>
    <cellStyle name="Zarez 2 2 7 2 5 4" xfId="13904"/>
    <cellStyle name="Zarez 2 2 7 2 6" xfId="5437"/>
    <cellStyle name="Zarez 2 2 7 2 6 2" xfId="24789"/>
    <cellStyle name="Zarez 2 2 7 2 6 3" xfId="15113"/>
    <cellStyle name="Zarez 2 2 7 2 7" xfId="19951"/>
    <cellStyle name="Zarez 2 2 7 2 8" xfId="10275"/>
    <cellStyle name="Zarez 2 2 7 3" xfId="901"/>
    <cellStyle name="Zarez 2 2 7 3 2" xfId="2111"/>
    <cellStyle name="Zarez 2 2 7 3 2 2" xfId="6949"/>
    <cellStyle name="Zarez 2 2 7 3 2 2 2" xfId="26301"/>
    <cellStyle name="Zarez 2 2 7 3 2 2 3" xfId="16625"/>
    <cellStyle name="Zarez 2 2 7 3 2 3" xfId="21463"/>
    <cellStyle name="Zarez 2 2 7 3 2 4" xfId="11787"/>
    <cellStyle name="Zarez 2 2 7 3 3" xfId="3321"/>
    <cellStyle name="Zarez 2 2 7 3 3 2" xfId="8159"/>
    <cellStyle name="Zarez 2 2 7 3 3 2 2" xfId="27511"/>
    <cellStyle name="Zarez 2 2 7 3 3 2 3" xfId="17835"/>
    <cellStyle name="Zarez 2 2 7 3 3 3" xfId="22673"/>
    <cellStyle name="Zarez 2 2 7 3 3 4" xfId="12997"/>
    <cellStyle name="Zarez 2 2 7 3 4" xfId="4530"/>
    <cellStyle name="Zarez 2 2 7 3 4 2" xfId="9368"/>
    <cellStyle name="Zarez 2 2 7 3 4 2 2" xfId="28720"/>
    <cellStyle name="Zarez 2 2 7 3 4 2 3" xfId="19044"/>
    <cellStyle name="Zarez 2 2 7 3 4 3" xfId="23882"/>
    <cellStyle name="Zarez 2 2 7 3 4 4" xfId="14206"/>
    <cellStyle name="Zarez 2 2 7 3 5" xfId="5739"/>
    <cellStyle name="Zarez 2 2 7 3 5 2" xfId="25091"/>
    <cellStyle name="Zarez 2 2 7 3 5 3" xfId="15415"/>
    <cellStyle name="Zarez 2 2 7 3 6" xfId="20253"/>
    <cellStyle name="Zarez 2 2 7 3 7" xfId="10577"/>
    <cellStyle name="Zarez 2 2 7 4" xfId="1507"/>
    <cellStyle name="Zarez 2 2 7 4 2" xfId="6345"/>
    <cellStyle name="Zarez 2 2 7 4 2 2" xfId="25697"/>
    <cellStyle name="Zarez 2 2 7 4 2 3" xfId="16021"/>
    <cellStyle name="Zarez 2 2 7 4 3" xfId="20859"/>
    <cellStyle name="Zarez 2 2 7 4 4" xfId="11183"/>
    <cellStyle name="Zarez 2 2 7 5" xfId="2717"/>
    <cellStyle name="Zarez 2 2 7 5 2" xfId="7555"/>
    <cellStyle name="Zarez 2 2 7 5 2 2" xfId="26907"/>
    <cellStyle name="Zarez 2 2 7 5 2 3" xfId="17231"/>
    <cellStyle name="Zarez 2 2 7 5 3" xfId="22069"/>
    <cellStyle name="Zarez 2 2 7 5 4" xfId="12393"/>
    <cellStyle name="Zarez 2 2 7 6" xfId="3926"/>
    <cellStyle name="Zarez 2 2 7 6 2" xfId="8764"/>
    <cellStyle name="Zarez 2 2 7 6 2 2" xfId="28116"/>
    <cellStyle name="Zarez 2 2 7 6 2 3" xfId="18440"/>
    <cellStyle name="Zarez 2 2 7 6 3" xfId="23278"/>
    <cellStyle name="Zarez 2 2 7 6 4" xfId="13602"/>
    <cellStyle name="Zarez 2 2 7 7" xfId="5135"/>
    <cellStyle name="Zarez 2 2 7 7 2" xfId="24487"/>
    <cellStyle name="Zarez 2 2 7 7 3" xfId="14811"/>
    <cellStyle name="Zarez 2 2 7 8" xfId="19649"/>
    <cellStyle name="Zarez 2 2 7 9" xfId="9973"/>
    <cellStyle name="Zarez 2 2 8" xfId="347"/>
    <cellStyle name="Zarez 2 2 8 2" xfId="951"/>
    <cellStyle name="Zarez 2 2 8 2 2" xfId="2161"/>
    <cellStyle name="Zarez 2 2 8 2 2 2" xfId="6999"/>
    <cellStyle name="Zarez 2 2 8 2 2 2 2" xfId="26351"/>
    <cellStyle name="Zarez 2 2 8 2 2 2 3" xfId="16675"/>
    <cellStyle name="Zarez 2 2 8 2 2 3" xfId="21513"/>
    <cellStyle name="Zarez 2 2 8 2 2 4" xfId="11837"/>
    <cellStyle name="Zarez 2 2 8 2 3" xfId="3371"/>
    <cellStyle name="Zarez 2 2 8 2 3 2" xfId="8209"/>
    <cellStyle name="Zarez 2 2 8 2 3 2 2" xfId="27561"/>
    <cellStyle name="Zarez 2 2 8 2 3 2 3" xfId="17885"/>
    <cellStyle name="Zarez 2 2 8 2 3 3" xfId="22723"/>
    <cellStyle name="Zarez 2 2 8 2 3 4" xfId="13047"/>
    <cellStyle name="Zarez 2 2 8 2 4" xfId="4580"/>
    <cellStyle name="Zarez 2 2 8 2 4 2" xfId="9418"/>
    <cellStyle name="Zarez 2 2 8 2 4 2 2" xfId="28770"/>
    <cellStyle name="Zarez 2 2 8 2 4 2 3" xfId="19094"/>
    <cellStyle name="Zarez 2 2 8 2 4 3" xfId="23932"/>
    <cellStyle name="Zarez 2 2 8 2 4 4" xfId="14256"/>
    <cellStyle name="Zarez 2 2 8 2 5" xfId="5789"/>
    <cellStyle name="Zarez 2 2 8 2 5 2" xfId="25141"/>
    <cellStyle name="Zarez 2 2 8 2 5 3" xfId="15465"/>
    <cellStyle name="Zarez 2 2 8 2 6" xfId="20303"/>
    <cellStyle name="Zarez 2 2 8 2 7" xfId="10627"/>
    <cellStyle name="Zarez 2 2 8 3" xfId="1557"/>
    <cellStyle name="Zarez 2 2 8 3 2" xfId="6395"/>
    <cellStyle name="Zarez 2 2 8 3 2 2" xfId="25747"/>
    <cellStyle name="Zarez 2 2 8 3 2 3" xfId="16071"/>
    <cellStyle name="Zarez 2 2 8 3 3" xfId="20909"/>
    <cellStyle name="Zarez 2 2 8 3 4" xfId="11233"/>
    <cellStyle name="Zarez 2 2 8 4" xfId="2767"/>
    <cellStyle name="Zarez 2 2 8 4 2" xfId="7605"/>
    <cellStyle name="Zarez 2 2 8 4 2 2" xfId="26957"/>
    <cellStyle name="Zarez 2 2 8 4 2 3" xfId="17281"/>
    <cellStyle name="Zarez 2 2 8 4 3" xfId="22119"/>
    <cellStyle name="Zarez 2 2 8 4 4" xfId="12443"/>
    <cellStyle name="Zarez 2 2 8 5" xfId="3976"/>
    <cellStyle name="Zarez 2 2 8 5 2" xfId="8814"/>
    <cellStyle name="Zarez 2 2 8 5 2 2" xfId="28166"/>
    <cellStyle name="Zarez 2 2 8 5 2 3" xfId="18490"/>
    <cellStyle name="Zarez 2 2 8 5 3" xfId="23328"/>
    <cellStyle name="Zarez 2 2 8 5 4" xfId="13652"/>
    <cellStyle name="Zarez 2 2 8 6" xfId="5185"/>
    <cellStyle name="Zarez 2 2 8 6 2" xfId="24537"/>
    <cellStyle name="Zarez 2 2 8 6 3" xfId="14861"/>
    <cellStyle name="Zarez 2 2 8 7" xfId="19699"/>
    <cellStyle name="Zarez 2 2 8 8" xfId="10023"/>
    <cellStyle name="Zarez 2 2 9" xfId="649"/>
    <cellStyle name="Zarez 2 2 9 2" xfId="1859"/>
    <cellStyle name="Zarez 2 2 9 2 2" xfId="6697"/>
    <cellStyle name="Zarez 2 2 9 2 2 2" xfId="26049"/>
    <cellStyle name="Zarez 2 2 9 2 2 3" xfId="16373"/>
    <cellStyle name="Zarez 2 2 9 2 3" xfId="21211"/>
    <cellStyle name="Zarez 2 2 9 2 4" xfId="11535"/>
    <cellStyle name="Zarez 2 2 9 3" xfId="3069"/>
    <cellStyle name="Zarez 2 2 9 3 2" xfId="7907"/>
    <cellStyle name="Zarez 2 2 9 3 2 2" xfId="27259"/>
    <cellStyle name="Zarez 2 2 9 3 2 3" xfId="17583"/>
    <cellStyle name="Zarez 2 2 9 3 3" xfId="22421"/>
    <cellStyle name="Zarez 2 2 9 3 4" xfId="12745"/>
    <cellStyle name="Zarez 2 2 9 4" xfId="4278"/>
    <cellStyle name="Zarez 2 2 9 4 2" xfId="9116"/>
    <cellStyle name="Zarez 2 2 9 4 2 2" xfId="28468"/>
    <cellStyle name="Zarez 2 2 9 4 2 3" xfId="18792"/>
    <cellStyle name="Zarez 2 2 9 4 3" xfId="23630"/>
    <cellStyle name="Zarez 2 2 9 4 4" xfId="13954"/>
    <cellStyle name="Zarez 2 2 9 5" xfId="5487"/>
    <cellStyle name="Zarez 2 2 9 5 2" xfId="24839"/>
    <cellStyle name="Zarez 2 2 9 5 3" xfId="15163"/>
    <cellStyle name="Zarez 2 2 9 6" xfId="20001"/>
    <cellStyle name="Zarez 2 2 9 7" xfId="10325"/>
    <cellStyle name="Zarez 2 3" xfId="15"/>
    <cellStyle name="Zarez 2 3 10" xfId="2471"/>
    <cellStyle name="Zarez 2 3 10 2" xfId="7309"/>
    <cellStyle name="Zarez 2 3 10 2 2" xfId="26661"/>
    <cellStyle name="Zarez 2 3 10 2 3" xfId="16985"/>
    <cellStyle name="Zarez 2 3 10 3" xfId="21823"/>
    <cellStyle name="Zarez 2 3 10 4" xfId="12147"/>
    <cellStyle name="Zarez 2 3 11" xfId="3683"/>
    <cellStyle name="Zarez 2 3 11 2" xfId="8521"/>
    <cellStyle name="Zarez 2 3 11 2 2" xfId="27873"/>
    <cellStyle name="Zarez 2 3 11 2 3" xfId="18197"/>
    <cellStyle name="Zarez 2 3 11 3" xfId="23035"/>
    <cellStyle name="Zarez 2 3 11 4" xfId="13359"/>
    <cellStyle name="Zarez 2 3 12" xfId="4889"/>
    <cellStyle name="Zarez 2 3 12 2" xfId="24241"/>
    <cellStyle name="Zarez 2 3 12 3" xfId="14565"/>
    <cellStyle name="Zarez 2 3 13" xfId="19403"/>
    <cellStyle name="Zarez 2 3 14" xfId="9727"/>
    <cellStyle name="Zarez 2 3 2" xfId="39"/>
    <cellStyle name="Zarez 2 3 2 10" xfId="3704"/>
    <cellStyle name="Zarez 2 3 2 10 2" xfId="8542"/>
    <cellStyle name="Zarez 2 3 2 10 2 2" xfId="27894"/>
    <cellStyle name="Zarez 2 3 2 10 2 3" xfId="18218"/>
    <cellStyle name="Zarez 2 3 2 10 3" xfId="23056"/>
    <cellStyle name="Zarez 2 3 2 10 4" xfId="13380"/>
    <cellStyle name="Zarez 2 3 2 11" xfId="4910"/>
    <cellStyle name="Zarez 2 3 2 11 2" xfId="24262"/>
    <cellStyle name="Zarez 2 3 2 11 3" xfId="14586"/>
    <cellStyle name="Zarez 2 3 2 12" xfId="19424"/>
    <cellStyle name="Zarez 2 3 2 13" xfId="9748"/>
    <cellStyle name="Zarez 2 3 2 2" xfId="93"/>
    <cellStyle name="Zarez 2 3 2 2 10" xfId="9798"/>
    <cellStyle name="Zarez 2 3 2 2 2" xfId="204"/>
    <cellStyle name="Zarez 2 3 2 2 2 2" xfId="524"/>
    <cellStyle name="Zarez 2 3 2 2 2 2 2" xfId="1128"/>
    <cellStyle name="Zarez 2 3 2 2 2 2 2 2" xfId="2338"/>
    <cellStyle name="Zarez 2 3 2 2 2 2 2 2 2" xfId="7176"/>
    <cellStyle name="Zarez 2 3 2 2 2 2 2 2 2 2" xfId="26528"/>
    <cellStyle name="Zarez 2 3 2 2 2 2 2 2 2 3" xfId="16852"/>
    <cellStyle name="Zarez 2 3 2 2 2 2 2 2 3" xfId="21690"/>
    <cellStyle name="Zarez 2 3 2 2 2 2 2 2 4" xfId="12014"/>
    <cellStyle name="Zarez 2 3 2 2 2 2 2 3" xfId="3548"/>
    <cellStyle name="Zarez 2 3 2 2 2 2 2 3 2" xfId="8386"/>
    <cellStyle name="Zarez 2 3 2 2 2 2 2 3 2 2" xfId="27738"/>
    <cellStyle name="Zarez 2 3 2 2 2 2 2 3 2 3" xfId="18062"/>
    <cellStyle name="Zarez 2 3 2 2 2 2 2 3 3" xfId="22900"/>
    <cellStyle name="Zarez 2 3 2 2 2 2 2 3 4" xfId="13224"/>
    <cellStyle name="Zarez 2 3 2 2 2 2 2 4" xfId="4757"/>
    <cellStyle name="Zarez 2 3 2 2 2 2 2 4 2" xfId="9595"/>
    <cellStyle name="Zarez 2 3 2 2 2 2 2 4 2 2" xfId="28947"/>
    <cellStyle name="Zarez 2 3 2 2 2 2 2 4 2 3" xfId="19271"/>
    <cellStyle name="Zarez 2 3 2 2 2 2 2 4 3" xfId="24109"/>
    <cellStyle name="Zarez 2 3 2 2 2 2 2 4 4" xfId="14433"/>
    <cellStyle name="Zarez 2 3 2 2 2 2 2 5" xfId="5966"/>
    <cellStyle name="Zarez 2 3 2 2 2 2 2 5 2" xfId="25318"/>
    <cellStyle name="Zarez 2 3 2 2 2 2 2 5 3" xfId="15642"/>
    <cellStyle name="Zarez 2 3 2 2 2 2 2 6" xfId="20480"/>
    <cellStyle name="Zarez 2 3 2 2 2 2 2 7" xfId="10804"/>
    <cellStyle name="Zarez 2 3 2 2 2 2 3" xfId="1734"/>
    <cellStyle name="Zarez 2 3 2 2 2 2 3 2" xfId="6572"/>
    <cellStyle name="Zarez 2 3 2 2 2 2 3 2 2" xfId="25924"/>
    <cellStyle name="Zarez 2 3 2 2 2 2 3 2 3" xfId="16248"/>
    <cellStyle name="Zarez 2 3 2 2 2 2 3 3" xfId="21086"/>
    <cellStyle name="Zarez 2 3 2 2 2 2 3 4" xfId="11410"/>
    <cellStyle name="Zarez 2 3 2 2 2 2 4" xfId="2944"/>
    <cellStyle name="Zarez 2 3 2 2 2 2 4 2" xfId="7782"/>
    <cellStyle name="Zarez 2 3 2 2 2 2 4 2 2" xfId="27134"/>
    <cellStyle name="Zarez 2 3 2 2 2 2 4 2 3" xfId="17458"/>
    <cellStyle name="Zarez 2 3 2 2 2 2 4 3" xfId="22296"/>
    <cellStyle name="Zarez 2 3 2 2 2 2 4 4" xfId="12620"/>
    <cellStyle name="Zarez 2 3 2 2 2 2 5" xfId="4153"/>
    <cellStyle name="Zarez 2 3 2 2 2 2 5 2" xfId="8991"/>
    <cellStyle name="Zarez 2 3 2 2 2 2 5 2 2" xfId="28343"/>
    <cellStyle name="Zarez 2 3 2 2 2 2 5 2 3" xfId="18667"/>
    <cellStyle name="Zarez 2 3 2 2 2 2 5 3" xfId="23505"/>
    <cellStyle name="Zarez 2 3 2 2 2 2 5 4" xfId="13829"/>
    <cellStyle name="Zarez 2 3 2 2 2 2 6" xfId="5362"/>
    <cellStyle name="Zarez 2 3 2 2 2 2 6 2" xfId="24714"/>
    <cellStyle name="Zarez 2 3 2 2 2 2 6 3" xfId="15038"/>
    <cellStyle name="Zarez 2 3 2 2 2 2 7" xfId="19876"/>
    <cellStyle name="Zarez 2 3 2 2 2 2 8" xfId="10200"/>
    <cellStyle name="Zarez 2 3 2 2 2 3" xfId="826"/>
    <cellStyle name="Zarez 2 3 2 2 2 3 2" xfId="2036"/>
    <cellStyle name="Zarez 2 3 2 2 2 3 2 2" xfId="6874"/>
    <cellStyle name="Zarez 2 3 2 2 2 3 2 2 2" xfId="26226"/>
    <cellStyle name="Zarez 2 3 2 2 2 3 2 2 3" xfId="16550"/>
    <cellStyle name="Zarez 2 3 2 2 2 3 2 3" xfId="21388"/>
    <cellStyle name="Zarez 2 3 2 2 2 3 2 4" xfId="11712"/>
    <cellStyle name="Zarez 2 3 2 2 2 3 3" xfId="3246"/>
    <cellStyle name="Zarez 2 3 2 2 2 3 3 2" xfId="8084"/>
    <cellStyle name="Zarez 2 3 2 2 2 3 3 2 2" xfId="27436"/>
    <cellStyle name="Zarez 2 3 2 2 2 3 3 2 3" xfId="17760"/>
    <cellStyle name="Zarez 2 3 2 2 2 3 3 3" xfId="22598"/>
    <cellStyle name="Zarez 2 3 2 2 2 3 3 4" xfId="12922"/>
    <cellStyle name="Zarez 2 3 2 2 2 3 4" xfId="4455"/>
    <cellStyle name="Zarez 2 3 2 2 2 3 4 2" xfId="9293"/>
    <cellStyle name="Zarez 2 3 2 2 2 3 4 2 2" xfId="28645"/>
    <cellStyle name="Zarez 2 3 2 2 2 3 4 2 3" xfId="18969"/>
    <cellStyle name="Zarez 2 3 2 2 2 3 4 3" xfId="23807"/>
    <cellStyle name="Zarez 2 3 2 2 2 3 4 4" xfId="14131"/>
    <cellStyle name="Zarez 2 3 2 2 2 3 5" xfId="5664"/>
    <cellStyle name="Zarez 2 3 2 2 2 3 5 2" xfId="25016"/>
    <cellStyle name="Zarez 2 3 2 2 2 3 5 3" xfId="15340"/>
    <cellStyle name="Zarez 2 3 2 2 2 3 6" xfId="20178"/>
    <cellStyle name="Zarez 2 3 2 2 2 3 7" xfId="10502"/>
    <cellStyle name="Zarez 2 3 2 2 2 4" xfId="1432"/>
    <cellStyle name="Zarez 2 3 2 2 2 4 2" xfId="6270"/>
    <cellStyle name="Zarez 2 3 2 2 2 4 2 2" xfId="25622"/>
    <cellStyle name="Zarez 2 3 2 2 2 4 2 3" xfId="15946"/>
    <cellStyle name="Zarez 2 3 2 2 2 4 3" xfId="20784"/>
    <cellStyle name="Zarez 2 3 2 2 2 4 4" xfId="11108"/>
    <cellStyle name="Zarez 2 3 2 2 2 5" xfId="2642"/>
    <cellStyle name="Zarez 2 3 2 2 2 5 2" xfId="7480"/>
    <cellStyle name="Zarez 2 3 2 2 2 5 2 2" xfId="26832"/>
    <cellStyle name="Zarez 2 3 2 2 2 5 2 3" xfId="17156"/>
    <cellStyle name="Zarez 2 3 2 2 2 5 3" xfId="21994"/>
    <cellStyle name="Zarez 2 3 2 2 2 5 4" xfId="12318"/>
    <cellStyle name="Zarez 2 3 2 2 2 6" xfId="3852"/>
    <cellStyle name="Zarez 2 3 2 2 2 6 2" xfId="8690"/>
    <cellStyle name="Zarez 2 3 2 2 2 6 2 2" xfId="28042"/>
    <cellStyle name="Zarez 2 3 2 2 2 6 2 3" xfId="18366"/>
    <cellStyle name="Zarez 2 3 2 2 2 6 3" xfId="23204"/>
    <cellStyle name="Zarez 2 3 2 2 2 6 4" xfId="13528"/>
    <cellStyle name="Zarez 2 3 2 2 2 7" xfId="5060"/>
    <cellStyle name="Zarez 2 3 2 2 2 7 2" xfId="24412"/>
    <cellStyle name="Zarez 2 3 2 2 2 7 3" xfId="14736"/>
    <cellStyle name="Zarez 2 3 2 2 2 8" xfId="19574"/>
    <cellStyle name="Zarez 2 3 2 2 2 9" xfId="9898"/>
    <cellStyle name="Zarez 2 3 2 2 3" xfId="424"/>
    <cellStyle name="Zarez 2 3 2 2 3 2" xfId="1028"/>
    <cellStyle name="Zarez 2 3 2 2 3 2 2" xfId="2238"/>
    <cellStyle name="Zarez 2 3 2 2 3 2 2 2" xfId="7076"/>
    <cellStyle name="Zarez 2 3 2 2 3 2 2 2 2" xfId="26428"/>
    <cellStyle name="Zarez 2 3 2 2 3 2 2 2 3" xfId="16752"/>
    <cellStyle name="Zarez 2 3 2 2 3 2 2 3" xfId="21590"/>
    <cellStyle name="Zarez 2 3 2 2 3 2 2 4" xfId="11914"/>
    <cellStyle name="Zarez 2 3 2 2 3 2 3" xfId="3448"/>
    <cellStyle name="Zarez 2 3 2 2 3 2 3 2" xfId="8286"/>
    <cellStyle name="Zarez 2 3 2 2 3 2 3 2 2" xfId="27638"/>
    <cellStyle name="Zarez 2 3 2 2 3 2 3 2 3" xfId="17962"/>
    <cellStyle name="Zarez 2 3 2 2 3 2 3 3" xfId="22800"/>
    <cellStyle name="Zarez 2 3 2 2 3 2 3 4" xfId="13124"/>
    <cellStyle name="Zarez 2 3 2 2 3 2 4" xfId="4657"/>
    <cellStyle name="Zarez 2 3 2 2 3 2 4 2" xfId="9495"/>
    <cellStyle name="Zarez 2 3 2 2 3 2 4 2 2" xfId="28847"/>
    <cellStyle name="Zarez 2 3 2 2 3 2 4 2 3" xfId="19171"/>
    <cellStyle name="Zarez 2 3 2 2 3 2 4 3" xfId="24009"/>
    <cellStyle name="Zarez 2 3 2 2 3 2 4 4" xfId="14333"/>
    <cellStyle name="Zarez 2 3 2 2 3 2 5" xfId="5866"/>
    <cellStyle name="Zarez 2 3 2 2 3 2 5 2" xfId="25218"/>
    <cellStyle name="Zarez 2 3 2 2 3 2 5 3" xfId="15542"/>
    <cellStyle name="Zarez 2 3 2 2 3 2 6" xfId="20380"/>
    <cellStyle name="Zarez 2 3 2 2 3 2 7" xfId="10704"/>
    <cellStyle name="Zarez 2 3 2 2 3 3" xfId="1634"/>
    <cellStyle name="Zarez 2 3 2 2 3 3 2" xfId="6472"/>
    <cellStyle name="Zarez 2 3 2 2 3 3 2 2" xfId="25824"/>
    <cellStyle name="Zarez 2 3 2 2 3 3 2 3" xfId="16148"/>
    <cellStyle name="Zarez 2 3 2 2 3 3 3" xfId="20986"/>
    <cellStyle name="Zarez 2 3 2 2 3 3 4" xfId="11310"/>
    <cellStyle name="Zarez 2 3 2 2 3 4" xfId="2844"/>
    <cellStyle name="Zarez 2 3 2 2 3 4 2" xfId="7682"/>
    <cellStyle name="Zarez 2 3 2 2 3 4 2 2" xfId="27034"/>
    <cellStyle name="Zarez 2 3 2 2 3 4 2 3" xfId="17358"/>
    <cellStyle name="Zarez 2 3 2 2 3 4 3" xfId="22196"/>
    <cellStyle name="Zarez 2 3 2 2 3 4 4" xfId="12520"/>
    <cellStyle name="Zarez 2 3 2 2 3 5" xfId="4053"/>
    <cellStyle name="Zarez 2 3 2 2 3 5 2" xfId="8891"/>
    <cellStyle name="Zarez 2 3 2 2 3 5 2 2" xfId="28243"/>
    <cellStyle name="Zarez 2 3 2 2 3 5 2 3" xfId="18567"/>
    <cellStyle name="Zarez 2 3 2 2 3 5 3" xfId="23405"/>
    <cellStyle name="Zarez 2 3 2 2 3 5 4" xfId="13729"/>
    <cellStyle name="Zarez 2 3 2 2 3 6" xfId="5262"/>
    <cellStyle name="Zarez 2 3 2 2 3 6 2" xfId="24614"/>
    <cellStyle name="Zarez 2 3 2 2 3 6 3" xfId="14938"/>
    <cellStyle name="Zarez 2 3 2 2 3 7" xfId="19776"/>
    <cellStyle name="Zarez 2 3 2 2 3 8" xfId="10100"/>
    <cellStyle name="Zarez 2 3 2 2 4" xfId="726"/>
    <cellStyle name="Zarez 2 3 2 2 4 2" xfId="1936"/>
    <cellStyle name="Zarez 2 3 2 2 4 2 2" xfId="6774"/>
    <cellStyle name="Zarez 2 3 2 2 4 2 2 2" xfId="26126"/>
    <cellStyle name="Zarez 2 3 2 2 4 2 2 3" xfId="16450"/>
    <cellStyle name="Zarez 2 3 2 2 4 2 3" xfId="21288"/>
    <cellStyle name="Zarez 2 3 2 2 4 2 4" xfId="11612"/>
    <cellStyle name="Zarez 2 3 2 2 4 3" xfId="3146"/>
    <cellStyle name="Zarez 2 3 2 2 4 3 2" xfId="7984"/>
    <cellStyle name="Zarez 2 3 2 2 4 3 2 2" xfId="27336"/>
    <cellStyle name="Zarez 2 3 2 2 4 3 2 3" xfId="17660"/>
    <cellStyle name="Zarez 2 3 2 2 4 3 3" xfId="22498"/>
    <cellStyle name="Zarez 2 3 2 2 4 3 4" xfId="12822"/>
    <cellStyle name="Zarez 2 3 2 2 4 4" xfId="4355"/>
    <cellStyle name="Zarez 2 3 2 2 4 4 2" xfId="9193"/>
    <cellStyle name="Zarez 2 3 2 2 4 4 2 2" xfId="28545"/>
    <cellStyle name="Zarez 2 3 2 2 4 4 2 3" xfId="18869"/>
    <cellStyle name="Zarez 2 3 2 2 4 4 3" xfId="23707"/>
    <cellStyle name="Zarez 2 3 2 2 4 4 4" xfId="14031"/>
    <cellStyle name="Zarez 2 3 2 2 4 5" xfId="5564"/>
    <cellStyle name="Zarez 2 3 2 2 4 5 2" xfId="24916"/>
    <cellStyle name="Zarez 2 3 2 2 4 5 3" xfId="15240"/>
    <cellStyle name="Zarez 2 3 2 2 4 6" xfId="20078"/>
    <cellStyle name="Zarez 2 3 2 2 4 7" xfId="10402"/>
    <cellStyle name="Zarez 2 3 2 2 5" xfId="1332"/>
    <cellStyle name="Zarez 2 3 2 2 5 2" xfId="6170"/>
    <cellStyle name="Zarez 2 3 2 2 5 2 2" xfId="25522"/>
    <cellStyle name="Zarez 2 3 2 2 5 2 3" xfId="15846"/>
    <cellStyle name="Zarez 2 3 2 2 5 3" xfId="20684"/>
    <cellStyle name="Zarez 2 3 2 2 5 4" xfId="11008"/>
    <cellStyle name="Zarez 2 3 2 2 6" xfId="2542"/>
    <cellStyle name="Zarez 2 3 2 2 6 2" xfId="7380"/>
    <cellStyle name="Zarez 2 3 2 2 6 2 2" xfId="26732"/>
    <cellStyle name="Zarez 2 3 2 2 6 2 3" xfId="17056"/>
    <cellStyle name="Zarez 2 3 2 2 6 3" xfId="21894"/>
    <cellStyle name="Zarez 2 3 2 2 6 4" xfId="12218"/>
    <cellStyle name="Zarez 2 3 2 2 7" xfId="3752"/>
    <cellStyle name="Zarez 2 3 2 2 7 2" xfId="8590"/>
    <cellStyle name="Zarez 2 3 2 2 7 2 2" xfId="27942"/>
    <cellStyle name="Zarez 2 3 2 2 7 2 3" xfId="18266"/>
    <cellStyle name="Zarez 2 3 2 2 7 3" xfId="23104"/>
    <cellStyle name="Zarez 2 3 2 2 7 4" xfId="13428"/>
    <cellStyle name="Zarez 2 3 2 2 8" xfId="4960"/>
    <cellStyle name="Zarez 2 3 2 2 8 2" xfId="24312"/>
    <cellStyle name="Zarez 2 3 2 2 8 3" xfId="14636"/>
    <cellStyle name="Zarez 2 3 2 2 9" xfId="19474"/>
    <cellStyle name="Zarez 2 3 2 3" xfId="154"/>
    <cellStyle name="Zarez 2 3 2 3 2" xfId="474"/>
    <cellStyle name="Zarez 2 3 2 3 2 2" xfId="1078"/>
    <cellStyle name="Zarez 2 3 2 3 2 2 2" xfId="2288"/>
    <cellStyle name="Zarez 2 3 2 3 2 2 2 2" xfId="7126"/>
    <cellStyle name="Zarez 2 3 2 3 2 2 2 2 2" xfId="26478"/>
    <cellStyle name="Zarez 2 3 2 3 2 2 2 2 3" xfId="16802"/>
    <cellStyle name="Zarez 2 3 2 3 2 2 2 3" xfId="21640"/>
    <cellStyle name="Zarez 2 3 2 3 2 2 2 4" xfId="11964"/>
    <cellStyle name="Zarez 2 3 2 3 2 2 3" xfId="3498"/>
    <cellStyle name="Zarez 2 3 2 3 2 2 3 2" xfId="8336"/>
    <cellStyle name="Zarez 2 3 2 3 2 2 3 2 2" xfId="27688"/>
    <cellStyle name="Zarez 2 3 2 3 2 2 3 2 3" xfId="18012"/>
    <cellStyle name="Zarez 2 3 2 3 2 2 3 3" xfId="22850"/>
    <cellStyle name="Zarez 2 3 2 3 2 2 3 4" xfId="13174"/>
    <cellStyle name="Zarez 2 3 2 3 2 2 4" xfId="4707"/>
    <cellStyle name="Zarez 2 3 2 3 2 2 4 2" xfId="9545"/>
    <cellStyle name="Zarez 2 3 2 3 2 2 4 2 2" xfId="28897"/>
    <cellStyle name="Zarez 2 3 2 3 2 2 4 2 3" xfId="19221"/>
    <cellStyle name="Zarez 2 3 2 3 2 2 4 3" xfId="24059"/>
    <cellStyle name="Zarez 2 3 2 3 2 2 4 4" xfId="14383"/>
    <cellStyle name="Zarez 2 3 2 3 2 2 5" xfId="5916"/>
    <cellStyle name="Zarez 2 3 2 3 2 2 5 2" xfId="25268"/>
    <cellStyle name="Zarez 2 3 2 3 2 2 5 3" xfId="15592"/>
    <cellStyle name="Zarez 2 3 2 3 2 2 6" xfId="20430"/>
    <cellStyle name="Zarez 2 3 2 3 2 2 7" xfId="10754"/>
    <cellStyle name="Zarez 2 3 2 3 2 3" xfId="1684"/>
    <cellStyle name="Zarez 2 3 2 3 2 3 2" xfId="6522"/>
    <cellStyle name="Zarez 2 3 2 3 2 3 2 2" xfId="25874"/>
    <cellStyle name="Zarez 2 3 2 3 2 3 2 3" xfId="16198"/>
    <cellStyle name="Zarez 2 3 2 3 2 3 3" xfId="21036"/>
    <cellStyle name="Zarez 2 3 2 3 2 3 4" xfId="11360"/>
    <cellStyle name="Zarez 2 3 2 3 2 4" xfId="2894"/>
    <cellStyle name="Zarez 2 3 2 3 2 4 2" xfId="7732"/>
    <cellStyle name="Zarez 2 3 2 3 2 4 2 2" xfId="27084"/>
    <cellStyle name="Zarez 2 3 2 3 2 4 2 3" xfId="17408"/>
    <cellStyle name="Zarez 2 3 2 3 2 4 3" xfId="22246"/>
    <cellStyle name="Zarez 2 3 2 3 2 4 4" xfId="12570"/>
    <cellStyle name="Zarez 2 3 2 3 2 5" xfId="4103"/>
    <cellStyle name="Zarez 2 3 2 3 2 5 2" xfId="8941"/>
    <cellStyle name="Zarez 2 3 2 3 2 5 2 2" xfId="28293"/>
    <cellStyle name="Zarez 2 3 2 3 2 5 2 3" xfId="18617"/>
    <cellStyle name="Zarez 2 3 2 3 2 5 3" xfId="23455"/>
    <cellStyle name="Zarez 2 3 2 3 2 5 4" xfId="13779"/>
    <cellStyle name="Zarez 2 3 2 3 2 6" xfId="5312"/>
    <cellStyle name="Zarez 2 3 2 3 2 6 2" xfId="24664"/>
    <cellStyle name="Zarez 2 3 2 3 2 6 3" xfId="14988"/>
    <cellStyle name="Zarez 2 3 2 3 2 7" xfId="19826"/>
    <cellStyle name="Zarez 2 3 2 3 2 8" xfId="10150"/>
    <cellStyle name="Zarez 2 3 2 3 3" xfId="776"/>
    <cellStyle name="Zarez 2 3 2 3 3 2" xfId="1986"/>
    <cellStyle name="Zarez 2 3 2 3 3 2 2" xfId="6824"/>
    <cellStyle name="Zarez 2 3 2 3 3 2 2 2" xfId="26176"/>
    <cellStyle name="Zarez 2 3 2 3 3 2 2 3" xfId="16500"/>
    <cellStyle name="Zarez 2 3 2 3 3 2 3" xfId="21338"/>
    <cellStyle name="Zarez 2 3 2 3 3 2 4" xfId="11662"/>
    <cellStyle name="Zarez 2 3 2 3 3 3" xfId="3196"/>
    <cellStyle name="Zarez 2 3 2 3 3 3 2" xfId="8034"/>
    <cellStyle name="Zarez 2 3 2 3 3 3 2 2" xfId="27386"/>
    <cellStyle name="Zarez 2 3 2 3 3 3 2 3" xfId="17710"/>
    <cellStyle name="Zarez 2 3 2 3 3 3 3" xfId="22548"/>
    <cellStyle name="Zarez 2 3 2 3 3 3 4" xfId="12872"/>
    <cellStyle name="Zarez 2 3 2 3 3 4" xfId="4405"/>
    <cellStyle name="Zarez 2 3 2 3 3 4 2" xfId="9243"/>
    <cellStyle name="Zarez 2 3 2 3 3 4 2 2" xfId="28595"/>
    <cellStyle name="Zarez 2 3 2 3 3 4 2 3" xfId="18919"/>
    <cellStyle name="Zarez 2 3 2 3 3 4 3" xfId="23757"/>
    <cellStyle name="Zarez 2 3 2 3 3 4 4" xfId="14081"/>
    <cellStyle name="Zarez 2 3 2 3 3 5" xfId="5614"/>
    <cellStyle name="Zarez 2 3 2 3 3 5 2" xfId="24966"/>
    <cellStyle name="Zarez 2 3 2 3 3 5 3" xfId="15290"/>
    <cellStyle name="Zarez 2 3 2 3 3 6" xfId="20128"/>
    <cellStyle name="Zarez 2 3 2 3 3 7" xfId="10452"/>
    <cellStyle name="Zarez 2 3 2 3 4" xfId="1382"/>
    <cellStyle name="Zarez 2 3 2 3 4 2" xfId="6220"/>
    <cellStyle name="Zarez 2 3 2 3 4 2 2" xfId="25572"/>
    <cellStyle name="Zarez 2 3 2 3 4 2 3" xfId="15896"/>
    <cellStyle name="Zarez 2 3 2 3 4 3" xfId="20734"/>
    <cellStyle name="Zarez 2 3 2 3 4 4" xfId="11058"/>
    <cellStyle name="Zarez 2 3 2 3 5" xfId="2592"/>
    <cellStyle name="Zarez 2 3 2 3 5 2" xfId="7430"/>
    <cellStyle name="Zarez 2 3 2 3 5 2 2" xfId="26782"/>
    <cellStyle name="Zarez 2 3 2 3 5 2 3" xfId="17106"/>
    <cellStyle name="Zarez 2 3 2 3 5 3" xfId="21944"/>
    <cellStyle name="Zarez 2 3 2 3 5 4" xfId="12268"/>
    <cellStyle name="Zarez 2 3 2 3 6" xfId="3802"/>
    <cellStyle name="Zarez 2 3 2 3 6 2" xfId="8640"/>
    <cellStyle name="Zarez 2 3 2 3 6 2 2" xfId="27992"/>
    <cellStyle name="Zarez 2 3 2 3 6 2 3" xfId="18316"/>
    <cellStyle name="Zarez 2 3 2 3 6 3" xfId="23154"/>
    <cellStyle name="Zarez 2 3 2 3 6 4" xfId="13478"/>
    <cellStyle name="Zarez 2 3 2 3 7" xfId="5010"/>
    <cellStyle name="Zarez 2 3 2 3 7 2" xfId="24362"/>
    <cellStyle name="Zarez 2 3 2 3 7 3" xfId="14686"/>
    <cellStyle name="Zarez 2 3 2 3 8" xfId="19524"/>
    <cellStyle name="Zarez 2 3 2 3 9" xfId="9848"/>
    <cellStyle name="Zarez 2 3 2 4" xfId="270"/>
    <cellStyle name="Zarez 2 3 2 4 2" xfId="574"/>
    <cellStyle name="Zarez 2 3 2 4 2 2" xfId="1178"/>
    <cellStyle name="Zarez 2 3 2 4 2 2 2" xfId="2388"/>
    <cellStyle name="Zarez 2 3 2 4 2 2 2 2" xfId="7226"/>
    <cellStyle name="Zarez 2 3 2 4 2 2 2 2 2" xfId="26578"/>
    <cellStyle name="Zarez 2 3 2 4 2 2 2 2 3" xfId="16902"/>
    <cellStyle name="Zarez 2 3 2 4 2 2 2 3" xfId="21740"/>
    <cellStyle name="Zarez 2 3 2 4 2 2 2 4" xfId="12064"/>
    <cellStyle name="Zarez 2 3 2 4 2 2 3" xfId="3598"/>
    <cellStyle name="Zarez 2 3 2 4 2 2 3 2" xfId="8436"/>
    <cellStyle name="Zarez 2 3 2 4 2 2 3 2 2" xfId="27788"/>
    <cellStyle name="Zarez 2 3 2 4 2 2 3 2 3" xfId="18112"/>
    <cellStyle name="Zarez 2 3 2 4 2 2 3 3" xfId="22950"/>
    <cellStyle name="Zarez 2 3 2 4 2 2 3 4" xfId="13274"/>
    <cellStyle name="Zarez 2 3 2 4 2 2 4" xfId="4807"/>
    <cellStyle name="Zarez 2 3 2 4 2 2 4 2" xfId="9645"/>
    <cellStyle name="Zarez 2 3 2 4 2 2 4 2 2" xfId="28997"/>
    <cellStyle name="Zarez 2 3 2 4 2 2 4 2 3" xfId="19321"/>
    <cellStyle name="Zarez 2 3 2 4 2 2 4 3" xfId="24159"/>
    <cellStyle name="Zarez 2 3 2 4 2 2 4 4" xfId="14483"/>
    <cellStyle name="Zarez 2 3 2 4 2 2 5" xfId="6016"/>
    <cellStyle name="Zarez 2 3 2 4 2 2 5 2" xfId="25368"/>
    <cellStyle name="Zarez 2 3 2 4 2 2 5 3" xfId="15692"/>
    <cellStyle name="Zarez 2 3 2 4 2 2 6" xfId="20530"/>
    <cellStyle name="Zarez 2 3 2 4 2 2 7" xfId="10854"/>
    <cellStyle name="Zarez 2 3 2 4 2 3" xfId="1784"/>
    <cellStyle name="Zarez 2 3 2 4 2 3 2" xfId="6622"/>
    <cellStyle name="Zarez 2 3 2 4 2 3 2 2" xfId="25974"/>
    <cellStyle name="Zarez 2 3 2 4 2 3 2 3" xfId="16298"/>
    <cellStyle name="Zarez 2 3 2 4 2 3 3" xfId="21136"/>
    <cellStyle name="Zarez 2 3 2 4 2 3 4" xfId="11460"/>
    <cellStyle name="Zarez 2 3 2 4 2 4" xfId="2994"/>
    <cellStyle name="Zarez 2 3 2 4 2 4 2" xfId="7832"/>
    <cellStyle name="Zarez 2 3 2 4 2 4 2 2" xfId="27184"/>
    <cellStyle name="Zarez 2 3 2 4 2 4 2 3" xfId="17508"/>
    <cellStyle name="Zarez 2 3 2 4 2 4 3" xfId="22346"/>
    <cellStyle name="Zarez 2 3 2 4 2 4 4" xfId="12670"/>
    <cellStyle name="Zarez 2 3 2 4 2 5" xfId="4203"/>
    <cellStyle name="Zarez 2 3 2 4 2 5 2" xfId="9041"/>
    <cellStyle name="Zarez 2 3 2 4 2 5 2 2" xfId="28393"/>
    <cellStyle name="Zarez 2 3 2 4 2 5 2 3" xfId="18717"/>
    <cellStyle name="Zarez 2 3 2 4 2 5 3" xfId="23555"/>
    <cellStyle name="Zarez 2 3 2 4 2 5 4" xfId="13879"/>
    <cellStyle name="Zarez 2 3 2 4 2 6" xfId="5412"/>
    <cellStyle name="Zarez 2 3 2 4 2 6 2" xfId="24764"/>
    <cellStyle name="Zarez 2 3 2 4 2 6 3" xfId="15088"/>
    <cellStyle name="Zarez 2 3 2 4 2 7" xfId="19926"/>
    <cellStyle name="Zarez 2 3 2 4 2 8" xfId="10250"/>
    <cellStyle name="Zarez 2 3 2 4 3" xfId="876"/>
    <cellStyle name="Zarez 2 3 2 4 3 2" xfId="2086"/>
    <cellStyle name="Zarez 2 3 2 4 3 2 2" xfId="6924"/>
    <cellStyle name="Zarez 2 3 2 4 3 2 2 2" xfId="26276"/>
    <cellStyle name="Zarez 2 3 2 4 3 2 2 3" xfId="16600"/>
    <cellStyle name="Zarez 2 3 2 4 3 2 3" xfId="21438"/>
    <cellStyle name="Zarez 2 3 2 4 3 2 4" xfId="11762"/>
    <cellStyle name="Zarez 2 3 2 4 3 3" xfId="3296"/>
    <cellStyle name="Zarez 2 3 2 4 3 3 2" xfId="8134"/>
    <cellStyle name="Zarez 2 3 2 4 3 3 2 2" xfId="27486"/>
    <cellStyle name="Zarez 2 3 2 4 3 3 2 3" xfId="17810"/>
    <cellStyle name="Zarez 2 3 2 4 3 3 3" xfId="22648"/>
    <cellStyle name="Zarez 2 3 2 4 3 3 4" xfId="12972"/>
    <cellStyle name="Zarez 2 3 2 4 3 4" xfId="4505"/>
    <cellStyle name="Zarez 2 3 2 4 3 4 2" xfId="9343"/>
    <cellStyle name="Zarez 2 3 2 4 3 4 2 2" xfId="28695"/>
    <cellStyle name="Zarez 2 3 2 4 3 4 2 3" xfId="19019"/>
    <cellStyle name="Zarez 2 3 2 4 3 4 3" xfId="23857"/>
    <cellStyle name="Zarez 2 3 2 4 3 4 4" xfId="14181"/>
    <cellStyle name="Zarez 2 3 2 4 3 5" xfId="5714"/>
    <cellStyle name="Zarez 2 3 2 4 3 5 2" xfId="25066"/>
    <cellStyle name="Zarez 2 3 2 4 3 5 3" xfId="15390"/>
    <cellStyle name="Zarez 2 3 2 4 3 6" xfId="20228"/>
    <cellStyle name="Zarez 2 3 2 4 3 7" xfId="10552"/>
    <cellStyle name="Zarez 2 3 2 4 4" xfId="1482"/>
    <cellStyle name="Zarez 2 3 2 4 4 2" xfId="6320"/>
    <cellStyle name="Zarez 2 3 2 4 4 2 2" xfId="25672"/>
    <cellStyle name="Zarez 2 3 2 4 4 2 3" xfId="15996"/>
    <cellStyle name="Zarez 2 3 2 4 4 3" xfId="20834"/>
    <cellStyle name="Zarez 2 3 2 4 4 4" xfId="11158"/>
    <cellStyle name="Zarez 2 3 2 4 5" xfId="2692"/>
    <cellStyle name="Zarez 2 3 2 4 5 2" xfId="7530"/>
    <cellStyle name="Zarez 2 3 2 4 5 2 2" xfId="26882"/>
    <cellStyle name="Zarez 2 3 2 4 5 2 3" xfId="17206"/>
    <cellStyle name="Zarez 2 3 2 4 5 3" xfId="22044"/>
    <cellStyle name="Zarez 2 3 2 4 5 4" xfId="12368"/>
    <cellStyle name="Zarez 2 3 2 4 6" xfId="3902"/>
    <cellStyle name="Zarez 2 3 2 4 6 2" xfId="8740"/>
    <cellStyle name="Zarez 2 3 2 4 6 2 2" xfId="28092"/>
    <cellStyle name="Zarez 2 3 2 4 6 2 3" xfId="18416"/>
    <cellStyle name="Zarez 2 3 2 4 6 3" xfId="23254"/>
    <cellStyle name="Zarez 2 3 2 4 6 4" xfId="13578"/>
    <cellStyle name="Zarez 2 3 2 4 7" xfId="5110"/>
    <cellStyle name="Zarez 2 3 2 4 7 2" xfId="24462"/>
    <cellStyle name="Zarez 2 3 2 4 7 3" xfId="14786"/>
    <cellStyle name="Zarez 2 3 2 4 8" xfId="19624"/>
    <cellStyle name="Zarez 2 3 2 4 9" xfId="9948"/>
    <cellStyle name="Zarez 2 3 2 5" xfId="323"/>
    <cellStyle name="Zarez 2 3 2 5 2" xfId="626"/>
    <cellStyle name="Zarez 2 3 2 5 2 2" xfId="1230"/>
    <cellStyle name="Zarez 2 3 2 5 2 2 2" xfId="2440"/>
    <cellStyle name="Zarez 2 3 2 5 2 2 2 2" xfId="7278"/>
    <cellStyle name="Zarez 2 3 2 5 2 2 2 2 2" xfId="26630"/>
    <cellStyle name="Zarez 2 3 2 5 2 2 2 2 3" xfId="16954"/>
    <cellStyle name="Zarez 2 3 2 5 2 2 2 3" xfId="21792"/>
    <cellStyle name="Zarez 2 3 2 5 2 2 2 4" xfId="12116"/>
    <cellStyle name="Zarez 2 3 2 5 2 2 3" xfId="3650"/>
    <cellStyle name="Zarez 2 3 2 5 2 2 3 2" xfId="8488"/>
    <cellStyle name="Zarez 2 3 2 5 2 2 3 2 2" xfId="27840"/>
    <cellStyle name="Zarez 2 3 2 5 2 2 3 2 3" xfId="18164"/>
    <cellStyle name="Zarez 2 3 2 5 2 2 3 3" xfId="23002"/>
    <cellStyle name="Zarez 2 3 2 5 2 2 3 4" xfId="13326"/>
    <cellStyle name="Zarez 2 3 2 5 2 2 4" xfId="4859"/>
    <cellStyle name="Zarez 2 3 2 5 2 2 4 2" xfId="9697"/>
    <cellStyle name="Zarez 2 3 2 5 2 2 4 2 2" xfId="29049"/>
    <cellStyle name="Zarez 2 3 2 5 2 2 4 2 3" xfId="19373"/>
    <cellStyle name="Zarez 2 3 2 5 2 2 4 3" xfId="24211"/>
    <cellStyle name="Zarez 2 3 2 5 2 2 4 4" xfId="14535"/>
    <cellStyle name="Zarez 2 3 2 5 2 2 5" xfId="6068"/>
    <cellStyle name="Zarez 2 3 2 5 2 2 5 2" xfId="25420"/>
    <cellStyle name="Zarez 2 3 2 5 2 2 5 3" xfId="15744"/>
    <cellStyle name="Zarez 2 3 2 5 2 2 6" xfId="20582"/>
    <cellStyle name="Zarez 2 3 2 5 2 2 7" xfId="10906"/>
    <cellStyle name="Zarez 2 3 2 5 2 3" xfId="1836"/>
    <cellStyle name="Zarez 2 3 2 5 2 3 2" xfId="6674"/>
    <cellStyle name="Zarez 2 3 2 5 2 3 2 2" xfId="26026"/>
    <cellStyle name="Zarez 2 3 2 5 2 3 2 3" xfId="16350"/>
    <cellStyle name="Zarez 2 3 2 5 2 3 3" xfId="21188"/>
    <cellStyle name="Zarez 2 3 2 5 2 3 4" xfId="11512"/>
    <cellStyle name="Zarez 2 3 2 5 2 4" xfId="3046"/>
    <cellStyle name="Zarez 2 3 2 5 2 4 2" xfId="7884"/>
    <cellStyle name="Zarez 2 3 2 5 2 4 2 2" xfId="27236"/>
    <cellStyle name="Zarez 2 3 2 5 2 4 2 3" xfId="17560"/>
    <cellStyle name="Zarez 2 3 2 5 2 4 3" xfId="22398"/>
    <cellStyle name="Zarez 2 3 2 5 2 4 4" xfId="12722"/>
    <cellStyle name="Zarez 2 3 2 5 2 5" xfId="4255"/>
    <cellStyle name="Zarez 2 3 2 5 2 5 2" xfId="9093"/>
    <cellStyle name="Zarez 2 3 2 5 2 5 2 2" xfId="28445"/>
    <cellStyle name="Zarez 2 3 2 5 2 5 2 3" xfId="18769"/>
    <cellStyle name="Zarez 2 3 2 5 2 5 3" xfId="23607"/>
    <cellStyle name="Zarez 2 3 2 5 2 5 4" xfId="13931"/>
    <cellStyle name="Zarez 2 3 2 5 2 6" xfId="5464"/>
    <cellStyle name="Zarez 2 3 2 5 2 6 2" xfId="24816"/>
    <cellStyle name="Zarez 2 3 2 5 2 6 3" xfId="15140"/>
    <cellStyle name="Zarez 2 3 2 5 2 7" xfId="19978"/>
    <cellStyle name="Zarez 2 3 2 5 2 8" xfId="10302"/>
    <cellStyle name="Zarez 2 3 2 5 3" xfId="928"/>
    <cellStyle name="Zarez 2 3 2 5 3 2" xfId="2138"/>
    <cellStyle name="Zarez 2 3 2 5 3 2 2" xfId="6976"/>
    <cellStyle name="Zarez 2 3 2 5 3 2 2 2" xfId="26328"/>
    <cellStyle name="Zarez 2 3 2 5 3 2 2 3" xfId="16652"/>
    <cellStyle name="Zarez 2 3 2 5 3 2 3" xfId="21490"/>
    <cellStyle name="Zarez 2 3 2 5 3 2 4" xfId="11814"/>
    <cellStyle name="Zarez 2 3 2 5 3 3" xfId="3348"/>
    <cellStyle name="Zarez 2 3 2 5 3 3 2" xfId="8186"/>
    <cellStyle name="Zarez 2 3 2 5 3 3 2 2" xfId="27538"/>
    <cellStyle name="Zarez 2 3 2 5 3 3 2 3" xfId="17862"/>
    <cellStyle name="Zarez 2 3 2 5 3 3 3" xfId="22700"/>
    <cellStyle name="Zarez 2 3 2 5 3 3 4" xfId="13024"/>
    <cellStyle name="Zarez 2 3 2 5 3 4" xfId="4557"/>
    <cellStyle name="Zarez 2 3 2 5 3 4 2" xfId="9395"/>
    <cellStyle name="Zarez 2 3 2 5 3 4 2 2" xfId="28747"/>
    <cellStyle name="Zarez 2 3 2 5 3 4 2 3" xfId="19071"/>
    <cellStyle name="Zarez 2 3 2 5 3 4 3" xfId="23909"/>
    <cellStyle name="Zarez 2 3 2 5 3 4 4" xfId="14233"/>
    <cellStyle name="Zarez 2 3 2 5 3 5" xfId="5766"/>
    <cellStyle name="Zarez 2 3 2 5 3 5 2" xfId="25118"/>
    <cellStyle name="Zarez 2 3 2 5 3 5 3" xfId="15442"/>
    <cellStyle name="Zarez 2 3 2 5 3 6" xfId="20280"/>
    <cellStyle name="Zarez 2 3 2 5 3 7" xfId="10604"/>
    <cellStyle name="Zarez 2 3 2 5 4" xfId="1534"/>
    <cellStyle name="Zarez 2 3 2 5 4 2" xfId="6372"/>
    <cellStyle name="Zarez 2 3 2 5 4 2 2" xfId="25724"/>
    <cellStyle name="Zarez 2 3 2 5 4 2 3" xfId="16048"/>
    <cellStyle name="Zarez 2 3 2 5 4 3" xfId="20886"/>
    <cellStyle name="Zarez 2 3 2 5 4 4" xfId="11210"/>
    <cellStyle name="Zarez 2 3 2 5 5" xfId="2744"/>
    <cellStyle name="Zarez 2 3 2 5 5 2" xfId="7582"/>
    <cellStyle name="Zarez 2 3 2 5 5 2 2" xfId="26934"/>
    <cellStyle name="Zarez 2 3 2 5 5 2 3" xfId="17258"/>
    <cellStyle name="Zarez 2 3 2 5 5 3" xfId="22096"/>
    <cellStyle name="Zarez 2 3 2 5 5 4" xfId="12420"/>
    <cellStyle name="Zarez 2 3 2 5 6" xfId="3953"/>
    <cellStyle name="Zarez 2 3 2 5 6 2" xfId="8791"/>
    <cellStyle name="Zarez 2 3 2 5 6 2 2" xfId="28143"/>
    <cellStyle name="Zarez 2 3 2 5 6 2 3" xfId="18467"/>
    <cellStyle name="Zarez 2 3 2 5 6 3" xfId="23305"/>
    <cellStyle name="Zarez 2 3 2 5 6 4" xfId="13629"/>
    <cellStyle name="Zarez 2 3 2 5 7" xfId="5162"/>
    <cellStyle name="Zarez 2 3 2 5 7 2" xfId="24514"/>
    <cellStyle name="Zarez 2 3 2 5 7 3" xfId="14838"/>
    <cellStyle name="Zarez 2 3 2 5 8" xfId="19676"/>
    <cellStyle name="Zarez 2 3 2 5 9" xfId="10000"/>
    <cellStyle name="Zarez 2 3 2 6" xfId="374"/>
    <cellStyle name="Zarez 2 3 2 6 2" xfId="978"/>
    <cellStyle name="Zarez 2 3 2 6 2 2" xfId="2188"/>
    <cellStyle name="Zarez 2 3 2 6 2 2 2" xfId="7026"/>
    <cellStyle name="Zarez 2 3 2 6 2 2 2 2" xfId="26378"/>
    <cellStyle name="Zarez 2 3 2 6 2 2 2 3" xfId="16702"/>
    <cellStyle name="Zarez 2 3 2 6 2 2 3" xfId="21540"/>
    <cellStyle name="Zarez 2 3 2 6 2 2 4" xfId="11864"/>
    <cellStyle name="Zarez 2 3 2 6 2 3" xfId="3398"/>
    <cellStyle name="Zarez 2 3 2 6 2 3 2" xfId="8236"/>
    <cellStyle name="Zarez 2 3 2 6 2 3 2 2" xfId="27588"/>
    <cellStyle name="Zarez 2 3 2 6 2 3 2 3" xfId="17912"/>
    <cellStyle name="Zarez 2 3 2 6 2 3 3" xfId="22750"/>
    <cellStyle name="Zarez 2 3 2 6 2 3 4" xfId="13074"/>
    <cellStyle name="Zarez 2 3 2 6 2 4" xfId="4607"/>
    <cellStyle name="Zarez 2 3 2 6 2 4 2" xfId="9445"/>
    <cellStyle name="Zarez 2 3 2 6 2 4 2 2" xfId="28797"/>
    <cellStyle name="Zarez 2 3 2 6 2 4 2 3" xfId="19121"/>
    <cellStyle name="Zarez 2 3 2 6 2 4 3" xfId="23959"/>
    <cellStyle name="Zarez 2 3 2 6 2 4 4" xfId="14283"/>
    <cellStyle name="Zarez 2 3 2 6 2 5" xfId="5816"/>
    <cellStyle name="Zarez 2 3 2 6 2 5 2" xfId="25168"/>
    <cellStyle name="Zarez 2 3 2 6 2 5 3" xfId="15492"/>
    <cellStyle name="Zarez 2 3 2 6 2 6" xfId="20330"/>
    <cellStyle name="Zarez 2 3 2 6 2 7" xfId="10654"/>
    <cellStyle name="Zarez 2 3 2 6 3" xfId="1584"/>
    <cellStyle name="Zarez 2 3 2 6 3 2" xfId="6422"/>
    <cellStyle name="Zarez 2 3 2 6 3 2 2" xfId="25774"/>
    <cellStyle name="Zarez 2 3 2 6 3 2 3" xfId="16098"/>
    <cellStyle name="Zarez 2 3 2 6 3 3" xfId="20936"/>
    <cellStyle name="Zarez 2 3 2 6 3 4" xfId="11260"/>
    <cellStyle name="Zarez 2 3 2 6 4" xfId="2794"/>
    <cellStyle name="Zarez 2 3 2 6 4 2" xfId="7632"/>
    <cellStyle name="Zarez 2 3 2 6 4 2 2" xfId="26984"/>
    <cellStyle name="Zarez 2 3 2 6 4 2 3" xfId="17308"/>
    <cellStyle name="Zarez 2 3 2 6 4 3" xfId="22146"/>
    <cellStyle name="Zarez 2 3 2 6 4 4" xfId="12470"/>
    <cellStyle name="Zarez 2 3 2 6 5" xfId="4003"/>
    <cellStyle name="Zarez 2 3 2 6 5 2" xfId="8841"/>
    <cellStyle name="Zarez 2 3 2 6 5 2 2" xfId="28193"/>
    <cellStyle name="Zarez 2 3 2 6 5 2 3" xfId="18517"/>
    <cellStyle name="Zarez 2 3 2 6 5 3" xfId="23355"/>
    <cellStyle name="Zarez 2 3 2 6 5 4" xfId="13679"/>
    <cellStyle name="Zarez 2 3 2 6 6" xfId="5212"/>
    <cellStyle name="Zarez 2 3 2 6 6 2" xfId="24564"/>
    <cellStyle name="Zarez 2 3 2 6 6 3" xfId="14888"/>
    <cellStyle name="Zarez 2 3 2 6 7" xfId="19726"/>
    <cellStyle name="Zarez 2 3 2 6 8" xfId="10050"/>
    <cellStyle name="Zarez 2 3 2 7" xfId="676"/>
    <cellStyle name="Zarez 2 3 2 7 2" xfId="1886"/>
    <cellStyle name="Zarez 2 3 2 7 2 2" xfId="6724"/>
    <cellStyle name="Zarez 2 3 2 7 2 2 2" xfId="26076"/>
    <cellStyle name="Zarez 2 3 2 7 2 2 3" xfId="16400"/>
    <cellStyle name="Zarez 2 3 2 7 2 3" xfId="21238"/>
    <cellStyle name="Zarez 2 3 2 7 2 4" xfId="11562"/>
    <cellStyle name="Zarez 2 3 2 7 3" xfId="3096"/>
    <cellStyle name="Zarez 2 3 2 7 3 2" xfId="7934"/>
    <cellStyle name="Zarez 2 3 2 7 3 2 2" xfId="27286"/>
    <cellStyle name="Zarez 2 3 2 7 3 2 3" xfId="17610"/>
    <cellStyle name="Zarez 2 3 2 7 3 3" xfId="22448"/>
    <cellStyle name="Zarez 2 3 2 7 3 4" xfId="12772"/>
    <cellStyle name="Zarez 2 3 2 7 4" xfId="4305"/>
    <cellStyle name="Zarez 2 3 2 7 4 2" xfId="9143"/>
    <cellStyle name="Zarez 2 3 2 7 4 2 2" xfId="28495"/>
    <cellStyle name="Zarez 2 3 2 7 4 2 3" xfId="18819"/>
    <cellStyle name="Zarez 2 3 2 7 4 3" xfId="23657"/>
    <cellStyle name="Zarez 2 3 2 7 4 4" xfId="13981"/>
    <cellStyle name="Zarez 2 3 2 7 5" xfId="5514"/>
    <cellStyle name="Zarez 2 3 2 7 5 2" xfId="24866"/>
    <cellStyle name="Zarez 2 3 2 7 5 3" xfId="15190"/>
    <cellStyle name="Zarez 2 3 2 7 6" xfId="20028"/>
    <cellStyle name="Zarez 2 3 2 7 7" xfId="10352"/>
    <cellStyle name="Zarez 2 3 2 8" xfId="1282"/>
    <cellStyle name="Zarez 2 3 2 8 2" xfId="6120"/>
    <cellStyle name="Zarez 2 3 2 8 2 2" xfId="25472"/>
    <cellStyle name="Zarez 2 3 2 8 2 3" xfId="15796"/>
    <cellStyle name="Zarez 2 3 2 8 3" xfId="20634"/>
    <cellStyle name="Zarez 2 3 2 8 4" xfId="10958"/>
    <cellStyle name="Zarez 2 3 2 9" xfId="2492"/>
    <cellStyle name="Zarez 2 3 2 9 2" xfId="7330"/>
    <cellStyle name="Zarez 2 3 2 9 2 2" xfId="26682"/>
    <cellStyle name="Zarez 2 3 2 9 2 3" xfId="17006"/>
    <cellStyle name="Zarez 2 3 2 9 3" xfId="21844"/>
    <cellStyle name="Zarez 2 3 2 9 4" xfId="12168"/>
    <cellStyle name="Zarez 2 3 3" xfId="70"/>
    <cellStyle name="Zarez 2 3 3 10" xfId="9777"/>
    <cellStyle name="Zarez 2 3 3 2" xfId="183"/>
    <cellStyle name="Zarez 2 3 3 2 2" xfId="503"/>
    <cellStyle name="Zarez 2 3 3 2 2 2" xfId="1107"/>
    <cellStyle name="Zarez 2 3 3 2 2 2 2" xfId="2317"/>
    <cellStyle name="Zarez 2 3 3 2 2 2 2 2" xfId="7155"/>
    <cellStyle name="Zarez 2 3 3 2 2 2 2 2 2" xfId="26507"/>
    <cellStyle name="Zarez 2 3 3 2 2 2 2 2 3" xfId="16831"/>
    <cellStyle name="Zarez 2 3 3 2 2 2 2 3" xfId="21669"/>
    <cellStyle name="Zarez 2 3 3 2 2 2 2 4" xfId="11993"/>
    <cellStyle name="Zarez 2 3 3 2 2 2 3" xfId="3527"/>
    <cellStyle name="Zarez 2 3 3 2 2 2 3 2" xfId="8365"/>
    <cellStyle name="Zarez 2 3 3 2 2 2 3 2 2" xfId="27717"/>
    <cellStyle name="Zarez 2 3 3 2 2 2 3 2 3" xfId="18041"/>
    <cellStyle name="Zarez 2 3 3 2 2 2 3 3" xfId="22879"/>
    <cellStyle name="Zarez 2 3 3 2 2 2 3 4" xfId="13203"/>
    <cellStyle name="Zarez 2 3 3 2 2 2 4" xfId="4736"/>
    <cellStyle name="Zarez 2 3 3 2 2 2 4 2" xfId="9574"/>
    <cellStyle name="Zarez 2 3 3 2 2 2 4 2 2" xfId="28926"/>
    <cellStyle name="Zarez 2 3 3 2 2 2 4 2 3" xfId="19250"/>
    <cellStyle name="Zarez 2 3 3 2 2 2 4 3" xfId="24088"/>
    <cellStyle name="Zarez 2 3 3 2 2 2 4 4" xfId="14412"/>
    <cellStyle name="Zarez 2 3 3 2 2 2 5" xfId="5945"/>
    <cellStyle name="Zarez 2 3 3 2 2 2 5 2" xfId="25297"/>
    <cellStyle name="Zarez 2 3 3 2 2 2 5 3" xfId="15621"/>
    <cellStyle name="Zarez 2 3 3 2 2 2 6" xfId="20459"/>
    <cellStyle name="Zarez 2 3 3 2 2 2 7" xfId="10783"/>
    <cellStyle name="Zarez 2 3 3 2 2 3" xfId="1713"/>
    <cellStyle name="Zarez 2 3 3 2 2 3 2" xfId="6551"/>
    <cellStyle name="Zarez 2 3 3 2 2 3 2 2" xfId="25903"/>
    <cellStyle name="Zarez 2 3 3 2 2 3 2 3" xfId="16227"/>
    <cellStyle name="Zarez 2 3 3 2 2 3 3" xfId="21065"/>
    <cellStyle name="Zarez 2 3 3 2 2 3 4" xfId="11389"/>
    <cellStyle name="Zarez 2 3 3 2 2 4" xfId="2923"/>
    <cellStyle name="Zarez 2 3 3 2 2 4 2" xfId="7761"/>
    <cellStyle name="Zarez 2 3 3 2 2 4 2 2" xfId="27113"/>
    <cellStyle name="Zarez 2 3 3 2 2 4 2 3" xfId="17437"/>
    <cellStyle name="Zarez 2 3 3 2 2 4 3" xfId="22275"/>
    <cellStyle name="Zarez 2 3 3 2 2 4 4" xfId="12599"/>
    <cellStyle name="Zarez 2 3 3 2 2 5" xfId="4132"/>
    <cellStyle name="Zarez 2 3 3 2 2 5 2" xfId="8970"/>
    <cellStyle name="Zarez 2 3 3 2 2 5 2 2" xfId="28322"/>
    <cellStyle name="Zarez 2 3 3 2 2 5 2 3" xfId="18646"/>
    <cellStyle name="Zarez 2 3 3 2 2 5 3" xfId="23484"/>
    <cellStyle name="Zarez 2 3 3 2 2 5 4" xfId="13808"/>
    <cellStyle name="Zarez 2 3 3 2 2 6" xfId="5341"/>
    <cellStyle name="Zarez 2 3 3 2 2 6 2" xfId="24693"/>
    <cellStyle name="Zarez 2 3 3 2 2 6 3" xfId="15017"/>
    <cellStyle name="Zarez 2 3 3 2 2 7" xfId="19855"/>
    <cellStyle name="Zarez 2 3 3 2 2 8" xfId="10179"/>
    <cellStyle name="Zarez 2 3 3 2 3" xfId="805"/>
    <cellStyle name="Zarez 2 3 3 2 3 2" xfId="2015"/>
    <cellStyle name="Zarez 2 3 3 2 3 2 2" xfId="6853"/>
    <cellStyle name="Zarez 2 3 3 2 3 2 2 2" xfId="26205"/>
    <cellStyle name="Zarez 2 3 3 2 3 2 2 3" xfId="16529"/>
    <cellStyle name="Zarez 2 3 3 2 3 2 3" xfId="21367"/>
    <cellStyle name="Zarez 2 3 3 2 3 2 4" xfId="11691"/>
    <cellStyle name="Zarez 2 3 3 2 3 3" xfId="3225"/>
    <cellStyle name="Zarez 2 3 3 2 3 3 2" xfId="8063"/>
    <cellStyle name="Zarez 2 3 3 2 3 3 2 2" xfId="27415"/>
    <cellStyle name="Zarez 2 3 3 2 3 3 2 3" xfId="17739"/>
    <cellStyle name="Zarez 2 3 3 2 3 3 3" xfId="22577"/>
    <cellStyle name="Zarez 2 3 3 2 3 3 4" xfId="12901"/>
    <cellStyle name="Zarez 2 3 3 2 3 4" xfId="4434"/>
    <cellStyle name="Zarez 2 3 3 2 3 4 2" xfId="9272"/>
    <cellStyle name="Zarez 2 3 3 2 3 4 2 2" xfId="28624"/>
    <cellStyle name="Zarez 2 3 3 2 3 4 2 3" xfId="18948"/>
    <cellStyle name="Zarez 2 3 3 2 3 4 3" xfId="23786"/>
    <cellStyle name="Zarez 2 3 3 2 3 4 4" xfId="14110"/>
    <cellStyle name="Zarez 2 3 3 2 3 5" xfId="5643"/>
    <cellStyle name="Zarez 2 3 3 2 3 5 2" xfId="24995"/>
    <cellStyle name="Zarez 2 3 3 2 3 5 3" xfId="15319"/>
    <cellStyle name="Zarez 2 3 3 2 3 6" xfId="20157"/>
    <cellStyle name="Zarez 2 3 3 2 3 7" xfId="10481"/>
    <cellStyle name="Zarez 2 3 3 2 4" xfId="1411"/>
    <cellStyle name="Zarez 2 3 3 2 4 2" xfId="6249"/>
    <cellStyle name="Zarez 2 3 3 2 4 2 2" xfId="25601"/>
    <cellStyle name="Zarez 2 3 3 2 4 2 3" xfId="15925"/>
    <cellStyle name="Zarez 2 3 3 2 4 3" xfId="20763"/>
    <cellStyle name="Zarez 2 3 3 2 4 4" xfId="11087"/>
    <cellStyle name="Zarez 2 3 3 2 5" xfId="2621"/>
    <cellStyle name="Zarez 2 3 3 2 5 2" xfId="7459"/>
    <cellStyle name="Zarez 2 3 3 2 5 2 2" xfId="26811"/>
    <cellStyle name="Zarez 2 3 3 2 5 2 3" xfId="17135"/>
    <cellStyle name="Zarez 2 3 3 2 5 3" xfId="21973"/>
    <cellStyle name="Zarez 2 3 3 2 5 4" xfId="12297"/>
    <cellStyle name="Zarez 2 3 3 2 6" xfId="3831"/>
    <cellStyle name="Zarez 2 3 3 2 6 2" xfId="8669"/>
    <cellStyle name="Zarez 2 3 3 2 6 2 2" xfId="28021"/>
    <cellStyle name="Zarez 2 3 3 2 6 2 3" xfId="18345"/>
    <cellStyle name="Zarez 2 3 3 2 6 3" xfId="23183"/>
    <cellStyle name="Zarez 2 3 3 2 6 4" xfId="13507"/>
    <cellStyle name="Zarez 2 3 3 2 7" xfId="5039"/>
    <cellStyle name="Zarez 2 3 3 2 7 2" xfId="24391"/>
    <cellStyle name="Zarez 2 3 3 2 7 3" xfId="14715"/>
    <cellStyle name="Zarez 2 3 3 2 8" xfId="19553"/>
    <cellStyle name="Zarez 2 3 3 2 9" xfId="9877"/>
    <cellStyle name="Zarez 2 3 3 3" xfId="403"/>
    <cellStyle name="Zarez 2 3 3 3 2" xfId="1007"/>
    <cellStyle name="Zarez 2 3 3 3 2 2" xfId="2217"/>
    <cellStyle name="Zarez 2 3 3 3 2 2 2" xfId="7055"/>
    <cellStyle name="Zarez 2 3 3 3 2 2 2 2" xfId="26407"/>
    <cellStyle name="Zarez 2 3 3 3 2 2 2 3" xfId="16731"/>
    <cellStyle name="Zarez 2 3 3 3 2 2 3" xfId="21569"/>
    <cellStyle name="Zarez 2 3 3 3 2 2 4" xfId="11893"/>
    <cellStyle name="Zarez 2 3 3 3 2 3" xfId="3427"/>
    <cellStyle name="Zarez 2 3 3 3 2 3 2" xfId="8265"/>
    <cellStyle name="Zarez 2 3 3 3 2 3 2 2" xfId="27617"/>
    <cellStyle name="Zarez 2 3 3 3 2 3 2 3" xfId="17941"/>
    <cellStyle name="Zarez 2 3 3 3 2 3 3" xfId="22779"/>
    <cellStyle name="Zarez 2 3 3 3 2 3 4" xfId="13103"/>
    <cellStyle name="Zarez 2 3 3 3 2 4" xfId="4636"/>
    <cellStyle name="Zarez 2 3 3 3 2 4 2" xfId="9474"/>
    <cellStyle name="Zarez 2 3 3 3 2 4 2 2" xfId="28826"/>
    <cellStyle name="Zarez 2 3 3 3 2 4 2 3" xfId="19150"/>
    <cellStyle name="Zarez 2 3 3 3 2 4 3" xfId="23988"/>
    <cellStyle name="Zarez 2 3 3 3 2 4 4" xfId="14312"/>
    <cellStyle name="Zarez 2 3 3 3 2 5" xfId="5845"/>
    <cellStyle name="Zarez 2 3 3 3 2 5 2" xfId="25197"/>
    <cellStyle name="Zarez 2 3 3 3 2 5 3" xfId="15521"/>
    <cellStyle name="Zarez 2 3 3 3 2 6" xfId="20359"/>
    <cellStyle name="Zarez 2 3 3 3 2 7" xfId="10683"/>
    <cellStyle name="Zarez 2 3 3 3 3" xfId="1613"/>
    <cellStyle name="Zarez 2 3 3 3 3 2" xfId="6451"/>
    <cellStyle name="Zarez 2 3 3 3 3 2 2" xfId="25803"/>
    <cellStyle name="Zarez 2 3 3 3 3 2 3" xfId="16127"/>
    <cellStyle name="Zarez 2 3 3 3 3 3" xfId="20965"/>
    <cellStyle name="Zarez 2 3 3 3 3 4" xfId="11289"/>
    <cellStyle name="Zarez 2 3 3 3 4" xfId="2823"/>
    <cellStyle name="Zarez 2 3 3 3 4 2" xfId="7661"/>
    <cellStyle name="Zarez 2 3 3 3 4 2 2" xfId="27013"/>
    <cellStyle name="Zarez 2 3 3 3 4 2 3" xfId="17337"/>
    <cellStyle name="Zarez 2 3 3 3 4 3" xfId="22175"/>
    <cellStyle name="Zarez 2 3 3 3 4 4" xfId="12499"/>
    <cellStyle name="Zarez 2 3 3 3 5" xfId="4032"/>
    <cellStyle name="Zarez 2 3 3 3 5 2" xfId="8870"/>
    <cellStyle name="Zarez 2 3 3 3 5 2 2" xfId="28222"/>
    <cellStyle name="Zarez 2 3 3 3 5 2 3" xfId="18546"/>
    <cellStyle name="Zarez 2 3 3 3 5 3" xfId="23384"/>
    <cellStyle name="Zarez 2 3 3 3 5 4" xfId="13708"/>
    <cellStyle name="Zarez 2 3 3 3 6" xfId="5241"/>
    <cellStyle name="Zarez 2 3 3 3 6 2" xfId="24593"/>
    <cellStyle name="Zarez 2 3 3 3 6 3" xfId="14917"/>
    <cellStyle name="Zarez 2 3 3 3 7" xfId="19755"/>
    <cellStyle name="Zarez 2 3 3 3 8" xfId="10079"/>
    <cellStyle name="Zarez 2 3 3 4" xfId="705"/>
    <cellStyle name="Zarez 2 3 3 4 2" xfId="1915"/>
    <cellStyle name="Zarez 2 3 3 4 2 2" xfId="6753"/>
    <cellStyle name="Zarez 2 3 3 4 2 2 2" xfId="26105"/>
    <cellStyle name="Zarez 2 3 3 4 2 2 3" xfId="16429"/>
    <cellStyle name="Zarez 2 3 3 4 2 3" xfId="21267"/>
    <cellStyle name="Zarez 2 3 3 4 2 4" xfId="11591"/>
    <cellStyle name="Zarez 2 3 3 4 3" xfId="3125"/>
    <cellStyle name="Zarez 2 3 3 4 3 2" xfId="7963"/>
    <cellStyle name="Zarez 2 3 3 4 3 2 2" xfId="27315"/>
    <cellStyle name="Zarez 2 3 3 4 3 2 3" xfId="17639"/>
    <cellStyle name="Zarez 2 3 3 4 3 3" xfId="22477"/>
    <cellStyle name="Zarez 2 3 3 4 3 4" xfId="12801"/>
    <cellStyle name="Zarez 2 3 3 4 4" xfId="4334"/>
    <cellStyle name="Zarez 2 3 3 4 4 2" xfId="9172"/>
    <cellStyle name="Zarez 2 3 3 4 4 2 2" xfId="28524"/>
    <cellStyle name="Zarez 2 3 3 4 4 2 3" xfId="18848"/>
    <cellStyle name="Zarez 2 3 3 4 4 3" xfId="23686"/>
    <cellStyle name="Zarez 2 3 3 4 4 4" xfId="14010"/>
    <cellStyle name="Zarez 2 3 3 4 5" xfId="5543"/>
    <cellStyle name="Zarez 2 3 3 4 5 2" xfId="24895"/>
    <cellStyle name="Zarez 2 3 3 4 5 3" xfId="15219"/>
    <cellStyle name="Zarez 2 3 3 4 6" xfId="20057"/>
    <cellStyle name="Zarez 2 3 3 4 7" xfId="10381"/>
    <cellStyle name="Zarez 2 3 3 5" xfId="1311"/>
    <cellStyle name="Zarez 2 3 3 5 2" xfId="6149"/>
    <cellStyle name="Zarez 2 3 3 5 2 2" xfId="25501"/>
    <cellStyle name="Zarez 2 3 3 5 2 3" xfId="15825"/>
    <cellStyle name="Zarez 2 3 3 5 3" xfId="20663"/>
    <cellStyle name="Zarez 2 3 3 5 4" xfId="10987"/>
    <cellStyle name="Zarez 2 3 3 6" xfId="2521"/>
    <cellStyle name="Zarez 2 3 3 6 2" xfId="7359"/>
    <cellStyle name="Zarez 2 3 3 6 2 2" xfId="26711"/>
    <cellStyle name="Zarez 2 3 3 6 2 3" xfId="17035"/>
    <cellStyle name="Zarez 2 3 3 6 3" xfId="21873"/>
    <cellStyle name="Zarez 2 3 3 6 4" xfId="12197"/>
    <cellStyle name="Zarez 2 3 3 7" xfId="3731"/>
    <cellStyle name="Zarez 2 3 3 7 2" xfId="8569"/>
    <cellStyle name="Zarez 2 3 3 7 2 2" xfId="27921"/>
    <cellStyle name="Zarez 2 3 3 7 2 3" xfId="18245"/>
    <cellStyle name="Zarez 2 3 3 7 3" xfId="23083"/>
    <cellStyle name="Zarez 2 3 3 7 4" xfId="13407"/>
    <cellStyle name="Zarez 2 3 3 8" xfId="4939"/>
    <cellStyle name="Zarez 2 3 3 8 2" xfId="24291"/>
    <cellStyle name="Zarez 2 3 3 8 3" xfId="14615"/>
    <cellStyle name="Zarez 2 3 3 9" xfId="19453"/>
    <cellStyle name="Zarez 2 3 4" xfId="132"/>
    <cellStyle name="Zarez 2 3 4 2" xfId="453"/>
    <cellStyle name="Zarez 2 3 4 2 2" xfId="1057"/>
    <cellStyle name="Zarez 2 3 4 2 2 2" xfId="2267"/>
    <cellStyle name="Zarez 2 3 4 2 2 2 2" xfId="7105"/>
    <cellStyle name="Zarez 2 3 4 2 2 2 2 2" xfId="26457"/>
    <cellStyle name="Zarez 2 3 4 2 2 2 2 3" xfId="16781"/>
    <cellStyle name="Zarez 2 3 4 2 2 2 3" xfId="21619"/>
    <cellStyle name="Zarez 2 3 4 2 2 2 4" xfId="11943"/>
    <cellStyle name="Zarez 2 3 4 2 2 3" xfId="3477"/>
    <cellStyle name="Zarez 2 3 4 2 2 3 2" xfId="8315"/>
    <cellStyle name="Zarez 2 3 4 2 2 3 2 2" xfId="27667"/>
    <cellStyle name="Zarez 2 3 4 2 2 3 2 3" xfId="17991"/>
    <cellStyle name="Zarez 2 3 4 2 2 3 3" xfId="22829"/>
    <cellStyle name="Zarez 2 3 4 2 2 3 4" xfId="13153"/>
    <cellStyle name="Zarez 2 3 4 2 2 4" xfId="4686"/>
    <cellStyle name="Zarez 2 3 4 2 2 4 2" xfId="9524"/>
    <cellStyle name="Zarez 2 3 4 2 2 4 2 2" xfId="28876"/>
    <cellStyle name="Zarez 2 3 4 2 2 4 2 3" xfId="19200"/>
    <cellStyle name="Zarez 2 3 4 2 2 4 3" xfId="24038"/>
    <cellStyle name="Zarez 2 3 4 2 2 4 4" xfId="14362"/>
    <cellStyle name="Zarez 2 3 4 2 2 5" xfId="5895"/>
    <cellStyle name="Zarez 2 3 4 2 2 5 2" xfId="25247"/>
    <cellStyle name="Zarez 2 3 4 2 2 5 3" xfId="15571"/>
    <cellStyle name="Zarez 2 3 4 2 2 6" xfId="20409"/>
    <cellStyle name="Zarez 2 3 4 2 2 7" xfId="10733"/>
    <cellStyle name="Zarez 2 3 4 2 3" xfId="1663"/>
    <cellStyle name="Zarez 2 3 4 2 3 2" xfId="6501"/>
    <cellStyle name="Zarez 2 3 4 2 3 2 2" xfId="25853"/>
    <cellStyle name="Zarez 2 3 4 2 3 2 3" xfId="16177"/>
    <cellStyle name="Zarez 2 3 4 2 3 3" xfId="21015"/>
    <cellStyle name="Zarez 2 3 4 2 3 4" xfId="11339"/>
    <cellStyle name="Zarez 2 3 4 2 4" xfId="2873"/>
    <cellStyle name="Zarez 2 3 4 2 4 2" xfId="7711"/>
    <cellStyle name="Zarez 2 3 4 2 4 2 2" xfId="27063"/>
    <cellStyle name="Zarez 2 3 4 2 4 2 3" xfId="17387"/>
    <cellStyle name="Zarez 2 3 4 2 4 3" xfId="22225"/>
    <cellStyle name="Zarez 2 3 4 2 4 4" xfId="12549"/>
    <cellStyle name="Zarez 2 3 4 2 5" xfId="4082"/>
    <cellStyle name="Zarez 2 3 4 2 5 2" xfId="8920"/>
    <cellStyle name="Zarez 2 3 4 2 5 2 2" xfId="28272"/>
    <cellStyle name="Zarez 2 3 4 2 5 2 3" xfId="18596"/>
    <cellStyle name="Zarez 2 3 4 2 5 3" xfId="23434"/>
    <cellStyle name="Zarez 2 3 4 2 5 4" xfId="13758"/>
    <cellStyle name="Zarez 2 3 4 2 6" xfId="5291"/>
    <cellStyle name="Zarez 2 3 4 2 6 2" xfId="24643"/>
    <cellStyle name="Zarez 2 3 4 2 6 3" xfId="14967"/>
    <cellStyle name="Zarez 2 3 4 2 7" xfId="19805"/>
    <cellStyle name="Zarez 2 3 4 2 8" xfId="10129"/>
    <cellStyle name="Zarez 2 3 4 3" xfId="755"/>
    <cellStyle name="Zarez 2 3 4 3 2" xfId="1965"/>
    <cellStyle name="Zarez 2 3 4 3 2 2" xfId="6803"/>
    <cellStyle name="Zarez 2 3 4 3 2 2 2" xfId="26155"/>
    <cellStyle name="Zarez 2 3 4 3 2 2 3" xfId="16479"/>
    <cellStyle name="Zarez 2 3 4 3 2 3" xfId="21317"/>
    <cellStyle name="Zarez 2 3 4 3 2 4" xfId="11641"/>
    <cellStyle name="Zarez 2 3 4 3 3" xfId="3175"/>
    <cellStyle name="Zarez 2 3 4 3 3 2" xfId="8013"/>
    <cellStyle name="Zarez 2 3 4 3 3 2 2" xfId="27365"/>
    <cellStyle name="Zarez 2 3 4 3 3 2 3" xfId="17689"/>
    <cellStyle name="Zarez 2 3 4 3 3 3" xfId="22527"/>
    <cellStyle name="Zarez 2 3 4 3 3 4" xfId="12851"/>
    <cellStyle name="Zarez 2 3 4 3 4" xfId="4384"/>
    <cellStyle name="Zarez 2 3 4 3 4 2" xfId="9222"/>
    <cellStyle name="Zarez 2 3 4 3 4 2 2" xfId="28574"/>
    <cellStyle name="Zarez 2 3 4 3 4 2 3" xfId="18898"/>
    <cellStyle name="Zarez 2 3 4 3 4 3" xfId="23736"/>
    <cellStyle name="Zarez 2 3 4 3 4 4" xfId="14060"/>
    <cellStyle name="Zarez 2 3 4 3 5" xfId="5593"/>
    <cellStyle name="Zarez 2 3 4 3 5 2" xfId="24945"/>
    <cellStyle name="Zarez 2 3 4 3 5 3" xfId="15269"/>
    <cellStyle name="Zarez 2 3 4 3 6" xfId="20107"/>
    <cellStyle name="Zarez 2 3 4 3 7" xfId="10431"/>
    <cellStyle name="Zarez 2 3 4 4" xfId="1361"/>
    <cellStyle name="Zarez 2 3 4 4 2" xfId="6199"/>
    <cellStyle name="Zarez 2 3 4 4 2 2" xfId="25551"/>
    <cellStyle name="Zarez 2 3 4 4 2 3" xfId="15875"/>
    <cellStyle name="Zarez 2 3 4 4 3" xfId="20713"/>
    <cellStyle name="Zarez 2 3 4 4 4" xfId="11037"/>
    <cellStyle name="Zarez 2 3 4 5" xfId="2571"/>
    <cellStyle name="Zarez 2 3 4 5 2" xfId="7409"/>
    <cellStyle name="Zarez 2 3 4 5 2 2" xfId="26761"/>
    <cellStyle name="Zarez 2 3 4 5 2 3" xfId="17085"/>
    <cellStyle name="Zarez 2 3 4 5 3" xfId="21923"/>
    <cellStyle name="Zarez 2 3 4 5 4" xfId="12247"/>
    <cellStyle name="Zarez 2 3 4 6" xfId="3781"/>
    <cellStyle name="Zarez 2 3 4 6 2" xfId="8619"/>
    <cellStyle name="Zarez 2 3 4 6 2 2" xfId="27971"/>
    <cellStyle name="Zarez 2 3 4 6 2 3" xfId="18295"/>
    <cellStyle name="Zarez 2 3 4 6 3" xfId="23133"/>
    <cellStyle name="Zarez 2 3 4 6 4" xfId="13457"/>
    <cellStyle name="Zarez 2 3 4 7" xfId="4989"/>
    <cellStyle name="Zarez 2 3 4 7 2" xfId="24341"/>
    <cellStyle name="Zarez 2 3 4 7 3" xfId="14665"/>
    <cellStyle name="Zarez 2 3 4 8" xfId="19503"/>
    <cellStyle name="Zarez 2 3 4 9" xfId="9827"/>
    <cellStyle name="Zarez 2 3 5" xfId="249"/>
    <cellStyle name="Zarez 2 3 5 2" xfId="553"/>
    <cellStyle name="Zarez 2 3 5 2 2" xfId="1157"/>
    <cellStyle name="Zarez 2 3 5 2 2 2" xfId="2367"/>
    <cellStyle name="Zarez 2 3 5 2 2 2 2" xfId="7205"/>
    <cellStyle name="Zarez 2 3 5 2 2 2 2 2" xfId="26557"/>
    <cellStyle name="Zarez 2 3 5 2 2 2 2 3" xfId="16881"/>
    <cellStyle name="Zarez 2 3 5 2 2 2 3" xfId="21719"/>
    <cellStyle name="Zarez 2 3 5 2 2 2 4" xfId="12043"/>
    <cellStyle name="Zarez 2 3 5 2 2 3" xfId="3577"/>
    <cellStyle name="Zarez 2 3 5 2 2 3 2" xfId="8415"/>
    <cellStyle name="Zarez 2 3 5 2 2 3 2 2" xfId="27767"/>
    <cellStyle name="Zarez 2 3 5 2 2 3 2 3" xfId="18091"/>
    <cellStyle name="Zarez 2 3 5 2 2 3 3" xfId="22929"/>
    <cellStyle name="Zarez 2 3 5 2 2 3 4" xfId="13253"/>
    <cellStyle name="Zarez 2 3 5 2 2 4" xfId="4786"/>
    <cellStyle name="Zarez 2 3 5 2 2 4 2" xfId="9624"/>
    <cellStyle name="Zarez 2 3 5 2 2 4 2 2" xfId="28976"/>
    <cellStyle name="Zarez 2 3 5 2 2 4 2 3" xfId="19300"/>
    <cellStyle name="Zarez 2 3 5 2 2 4 3" xfId="24138"/>
    <cellStyle name="Zarez 2 3 5 2 2 4 4" xfId="14462"/>
    <cellStyle name="Zarez 2 3 5 2 2 5" xfId="5995"/>
    <cellStyle name="Zarez 2 3 5 2 2 5 2" xfId="25347"/>
    <cellStyle name="Zarez 2 3 5 2 2 5 3" xfId="15671"/>
    <cellStyle name="Zarez 2 3 5 2 2 6" xfId="20509"/>
    <cellStyle name="Zarez 2 3 5 2 2 7" xfId="10833"/>
    <cellStyle name="Zarez 2 3 5 2 3" xfId="1763"/>
    <cellStyle name="Zarez 2 3 5 2 3 2" xfId="6601"/>
    <cellStyle name="Zarez 2 3 5 2 3 2 2" xfId="25953"/>
    <cellStyle name="Zarez 2 3 5 2 3 2 3" xfId="16277"/>
    <cellStyle name="Zarez 2 3 5 2 3 3" xfId="21115"/>
    <cellStyle name="Zarez 2 3 5 2 3 4" xfId="11439"/>
    <cellStyle name="Zarez 2 3 5 2 4" xfId="2973"/>
    <cellStyle name="Zarez 2 3 5 2 4 2" xfId="7811"/>
    <cellStyle name="Zarez 2 3 5 2 4 2 2" xfId="27163"/>
    <cellStyle name="Zarez 2 3 5 2 4 2 3" xfId="17487"/>
    <cellStyle name="Zarez 2 3 5 2 4 3" xfId="22325"/>
    <cellStyle name="Zarez 2 3 5 2 4 4" xfId="12649"/>
    <cellStyle name="Zarez 2 3 5 2 5" xfId="4182"/>
    <cellStyle name="Zarez 2 3 5 2 5 2" xfId="9020"/>
    <cellStyle name="Zarez 2 3 5 2 5 2 2" xfId="28372"/>
    <cellStyle name="Zarez 2 3 5 2 5 2 3" xfId="18696"/>
    <cellStyle name="Zarez 2 3 5 2 5 3" xfId="23534"/>
    <cellStyle name="Zarez 2 3 5 2 5 4" xfId="13858"/>
    <cellStyle name="Zarez 2 3 5 2 6" xfId="5391"/>
    <cellStyle name="Zarez 2 3 5 2 6 2" xfId="24743"/>
    <cellStyle name="Zarez 2 3 5 2 6 3" xfId="15067"/>
    <cellStyle name="Zarez 2 3 5 2 7" xfId="19905"/>
    <cellStyle name="Zarez 2 3 5 2 8" xfId="10229"/>
    <cellStyle name="Zarez 2 3 5 3" xfId="855"/>
    <cellStyle name="Zarez 2 3 5 3 2" xfId="2065"/>
    <cellStyle name="Zarez 2 3 5 3 2 2" xfId="6903"/>
    <cellStyle name="Zarez 2 3 5 3 2 2 2" xfId="26255"/>
    <cellStyle name="Zarez 2 3 5 3 2 2 3" xfId="16579"/>
    <cellStyle name="Zarez 2 3 5 3 2 3" xfId="21417"/>
    <cellStyle name="Zarez 2 3 5 3 2 4" xfId="11741"/>
    <cellStyle name="Zarez 2 3 5 3 3" xfId="3275"/>
    <cellStyle name="Zarez 2 3 5 3 3 2" xfId="8113"/>
    <cellStyle name="Zarez 2 3 5 3 3 2 2" xfId="27465"/>
    <cellStyle name="Zarez 2 3 5 3 3 2 3" xfId="17789"/>
    <cellStyle name="Zarez 2 3 5 3 3 3" xfId="22627"/>
    <cellStyle name="Zarez 2 3 5 3 3 4" xfId="12951"/>
    <cellStyle name="Zarez 2 3 5 3 4" xfId="4484"/>
    <cellStyle name="Zarez 2 3 5 3 4 2" xfId="9322"/>
    <cellStyle name="Zarez 2 3 5 3 4 2 2" xfId="28674"/>
    <cellStyle name="Zarez 2 3 5 3 4 2 3" xfId="18998"/>
    <cellStyle name="Zarez 2 3 5 3 4 3" xfId="23836"/>
    <cellStyle name="Zarez 2 3 5 3 4 4" xfId="14160"/>
    <cellStyle name="Zarez 2 3 5 3 5" xfId="5693"/>
    <cellStyle name="Zarez 2 3 5 3 5 2" xfId="25045"/>
    <cellStyle name="Zarez 2 3 5 3 5 3" xfId="15369"/>
    <cellStyle name="Zarez 2 3 5 3 6" xfId="20207"/>
    <cellStyle name="Zarez 2 3 5 3 7" xfId="10531"/>
    <cellStyle name="Zarez 2 3 5 4" xfId="1461"/>
    <cellStyle name="Zarez 2 3 5 4 2" xfId="6299"/>
    <cellStyle name="Zarez 2 3 5 4 2 2" xfId="25651"/>
    <cellStyle name="Zarez 2 3 5 4 2 3" xfId="15975"/>
    <cellStyle name="Zarez 2 3 5 4 3" xfId="20813"/>
    <cellStyle name="Zarez 2 3 5 4 4" xfId="11137"/>
    <cellStyle name="Zarez 2 3 5 5" xfId="2671"/>
    <cellStyle name="Zarez 2 3 5 5 2" xfId="7509"/>
    <cellStyle name="Zarez 2 3 5 5 2 2" xfId="26861"/>
    <cellStyle name="Zarez 2 3 5 5 2 3" xfId="17185"/>
    <cellStyle name="Zarez 2 3 5 5 3" xfId="22023"/>
    <cellStyle name="Zarez 2 3 5 5 4" xfId="12347"/>
    <cellStyle name="Zarez 2 3 5 6" xfId="3881"/>
    <cellStyle name="Zarez 2 3 5 6 2" xfId="8719"/>
    <cellStyle name="Zarez 2 3 5 6 2 2" xfId="28071"/>
    <cellStyle name="Zarez 2 3 5 6 2 3" xfId="18395"/>
    <cellStyle name="Zarez 2 3 5 6 3" xfId="23233"/>
    <cellStyle name="Zarez 2 3 5 6 4" xfId="13557"/>
    <cellStyle name="Zarez 2 3 5 7" xfId="5089"/>
    <cellStyle name="Zarez 2 3 5 7 2" xfId="24441"/>
    <cellStyle name="Zarez 2 3 5 7 3" xfId="14765"/>
    <cellStyle name="Zarez 2 3 5 8" xfId="19603"/>
    <cellStyle name="Zarez 2 3 5 9" xfId="9927"/>
    <cellStyle name="Zarez 2 3 6" xfId="302"/>
    <cellStyle name="Zarez 2 3 6 2" xfId="605"/>
    <cellStyle name="Zarez 2 3 6 2 2" xfId="1209"/>
    <cellStyle name="Zarez 2 3 6 2 2 2" xfId="2419"/>
    <cellStyle name="Zarez 2 3 6 2 2 2 2" xfId="7257"/>
    <cellStyle name="Zarez 2 3 6 2 2 2 2 2" xfId="26609"/>
    <cellStyle name="Zarez 2 3 6 2 2 2 2 3" xfId="16933"/>
    <cellStyle name="Zarez 2 3 6 2 2 2 3" xfId="21771"/>
    <cellStyle name="Zarez 2 3 6 2 2 2 4" xfId="12095"/>
    <cellStyle name="Zarez 2 3 6 2 2 3" xfId="3629"/>
    <cellStyle name="Zarez 2 3 6 2 2 3 2" xfId="8467"/>
    <cellStyle name="Zarez 2 3 6 2 2 3 2 2" xfId="27819"/>
    <cellStyle name="Zarez 2 3 6 2 2 3 2 3" xfId="18143"/>
    <cellStyle name="Zarez 2 3 6 2 2 3 3" xfId="22981"/>
    <cellStyle name="Zarez 2 3 6 2 2 3 4" xfId="13305"/>
    <cellStyle name="Zarez 2 3 6 2 2 4" xfId="4838"/>
    <cellStyle name="Zarez 2 3 6 2 2 4 2" xfId="9676"/>
    <cellStyle name="Zarez 2 3 6 2 2 4 2 2" xfId="29028"/>
    <cellStyle name="Zarez 2 3 6 2 2 4 2 3" xfId="19352"/>
    <cellStyle name="Zarez 2 3 6 2 2 4 3" xfId="24190"/>
    <cellStyle name="Zarez 2 3 6 2 2 4 4" xfId="14514"/>
    <cellStyle name="Zarez 2 3 6 2 2 5" xfId="6047"/>
    <cellStyle name="Zarez 2 3 6 2 2 5 2" xfId="25399"/>
    <cellStyle name="Zarez 2 3 6 2 2 5 3" xfId="15723"/>
    <cellStyle name="Zarez 2 3 6 2 2 6" xfId="20561"/>
    <cellStyle name="Zarez 2 3 6 2 2 7" xfId="10885"/>
    <cellStyle name="Zarez 2 3 6 2 3" xfId="1815"/>
    <cellStyle name="Zarez 2 3 6 2 3 2" xfId="6653"/>
    <cellStyle name="Zarez 2 3 6 2 3 2 2" xfId="26005"/>
    <cellStyle name="Zarez 2 3 6 2 3 2 3" xfId="16329"/>
    <cellStyle name="Zarez 2 3 6 2 3 3" xfId="21167"/>
    <cellStyle name="Zarez 2 3 6 2 3 4" xfId="11491"/>
    <cellStyle name="Zarez 2 3 6 2 4" xfId="3025"/>
    <cellStyle name="Zarez 2 3 6 2 4 2" xfId="7863"/>
    <cellStyle name="Zarez 2 3 6 2 4 2 2" xfId="27215"/>
    <cellStyle name="Zarez 2 3 6 2 4 2 3" xfId="17539"/>
    <cellStyle name="Zarez 2 3 6 2 4 3" xfId="22377"/>
    <cellStyle name="Zarez 2 3 6 2 4 4" xfId="12701"/>
    <cellStyle name="Zarez 2 3 6 2 5" xfId="4234"/>
    <cellStyle name="Zarez 2 3 6 2 5 2" xfId="9072"/>
    <cellStyle name="Zarez 2 3 6 2 5 2 2" xfId="28424"/>
    <cellStyle name="Zarez 2 3 6 2 5 2 3" xfId="18748"/>
    <cellStyle name="Zarez 2 3 6 2 5 3" xfId="23586"/>
    <cellStyle name="Zarez 2 3 6 2 5 4" xfId="13910"/>
    <cellStyle name="Zarez 2 3 6 2 6" xfId="5443"/>
    <cellStyle name="Zarez 2 3 6 2 6 2" xfId="24795"/>
    <cellStyle name="Zarez 2 3 6 2 6 3" xfId="15119"/>
    <cellStyle name="Zarez 2 3 6 2 7" xfId="19957"/>
    <cellStyle name="Zarez 2 3 6 2 8" xfId="10281"/>
    <cellStyle name="Zarez 2 3 6 3" xfId="907"/>
    <cellStyle name="Zarez 2 3 6 3 2" xfId="2117"/>
    <cellStyle name="Zarez 2 3 6 3 2 2" xfId="6955"/>
    <cellStyle name="Zarez 2 3 6 3 2 2 2" xfId="26307"/>
    <cellStyle name="Zarez 2 3 6 3 2 2 3" xfId="16631"/>
    <cellStyle name="Zarez 2 3 6 3 2 3" xfId="21469"/>
    <cellStyle name="Zarez 2 3 6 3 2 4" xfId="11793"/>
    <cellStyle name="Zarez 2 3 6 3 3" xfId="3327"/>
    <cellStyle name="Zarez 2 3 6 3 3 2" xfId="8165"/>
    <cellStyle name="Zarez 2 3 6 3 3 2 2" xfId="27517"/>
    <cellStyle name="Zarez 2 3 6 3 3 2 3" xfId="17841"/>
    <cellStyle name="Zarez 2 3 6 3 3 3" xfId="22679"/>
    <cellStyle name="Zarez 2 3 6 3 3 4" xfId="13003"/>
    <cellStyle name="Zarez 2 3 6 3 4" xfId="4536"/>
    <cellStyle name="Zarez 2 3 6 3 4 2" xfId="9374"/>
    <cellStyle name="Zarez 2 3 6 3 4 2 2" xfId="28726"/>
    <cellStyle name="Zarez 2 3 6 3 4 2 3" xfId="19050"/>
    <cellStyle name="Zarez 2 3 6 3 4 3" xfId="23888"/>
    <cellStyle name="Zarez 2 3 6 3 4 4" xfId="14212"/>
    <cellStyle name="Zarez 2 3 6 3 5" xfId="5745"/>
    <cellStyle name="Zarez 2 3 6 3 5 2" xfId="25097"/>
    <cellStyle name="Zarez 2 3 6 3 5 3" xfId="15421"/>
    <cellStyle name="Zarez 2 3 6 3 6" xfId="20259"/>
    <cellStyle name="Zarez 2 3 6 3 7" xfId="10583"/>
    <cellStyle name="Zarez 2 3 6 4" xfId="1513"/>
    <cellStyle name="Zarez 2 3 6 4 2" xfId="6351"/>
    <cellStyle name="Zarez 2 3 6 4 2 2" xfId="25703"/>
    <cellStyle name="Zarez 2 3 6 4 2 3" xfId="16027"/>
    <cellStyle name="Zarez 2 3 6 4 3" xfId="20865"/>
    <cellStyle name="Zarez 2 3 6 4 4" xfId="11189"/>
    <cellStyle name="Zarez 2 3 6 5" xfId="2723"/>
    <cellStyle name="Zarez 2 3 6 5 2" xfId="7561"/>
    <cellStyle name="Zarez 2 3 6 5 2 2" xfId="26913"/>
    <cellStyle name="Zarez 2 3 6 5 2 3" xfId="17237"/>
    <cellStyle name="Zarez 2 3 6 5 3" xfId="22075"/>
    <cellStyle name="Zarez 2 3 6 5 4" xfId="12399"/>
    <cellStyle name="Zarez 2 3 6 6" xfId="3932"/>
    <cellStyle name="Zarez 2 3 6 6 2" xfId="8770"/>
    <cellStyle name="Zarez 2 3 6 6 2 2" xfId="28122"/>
    <cellStyle name="Zarez 2 3 6 6 2 3" xfId="18446"/>
    <cellStyle name="Zarez 2 3 6 6 3" xfId="23284"/>
    <cellStyle name="Zarez 2 3 6 6 4" xfId="13608"/>
    <cellStyle name="Zarez 2 3 6 7" xfId="5141"/>
    <cellStyle name="Zarez 2 3 6 7 2" xfId="24493"/>
    <cellStyle name="Zarez 2 3 6 7 3" xfId="14817"/>
    <cellStyle name="Zarez 2 3 6 8" xfId="19655"/>
    <cellStyle name="Zarez 2 3 6 9" xfId="9979"/>
    <cellStyle name="Zarez 2 3 7" xfId="353"/>
    <cellStyle name="Zarez 2 3 7 2" xfId="957"/>
    <cellStyle name="Zarez 2 3 7 2 2" xfId="2167"/>
    <cellStyle name="Zarez 2 3 7 2 2 2" xfId="7005"/>
    <cellStyle name="Zarez 2 3 7 2 2 2 2" xfId="26357"/>
    <cellStyle name="Zarez 2 3 7 2 2 2 3" xfId="16681"/>
    <cellStyle name="Zarez 2 3 7 2 2 3" xfId="21519"/>
    <cellStyle name="Zarez 2 3 7 2 2 4" xfId="11843"/>
    <cellStyle name="Zarez 2 3 7 2 3" xfId="3377"/>
    <cellStyle name="Zarez 2 3 7 2 3 2" xfId="8215"/>
    <cellStyle name="Zarez 2 3 7 2 3 2 2" xfId="27567"/>
    <cellStyle name="Zarez 2 3 7 2 3 2 3" xfId="17891"/>
    <cellStyle name="Zarez 2 3 7 2 3 3" xfId="22729"/>
    <cellStyle name="Zarez 2 3 7 2 3 4" xfId="13053"/>
    <cellStyle name="Zarez 2 3 7 2 4" xfId="4586"/>
    <cellStyle name="Zarez 2 3 7 2 4 2" xfId="9424"/>
    <cellStyle name="Zarez 2 3 7 2 4 2 2" xfId="28776"/>
    <cellStyle name="Zarez 2 3 7 2 4 2 3" xfId="19100"/>
    <cellStyle name="Zarez 2 3 7 2 4 3" xfId="23938"/>
    <cellStyle name="Zarez 2 3 7 2 4 4" xfId="14262"/>
    <cellStyle name="Zarez 2 3 7 2 5" xfId="5795"/>
    <cellStyle name="Zarez 2 3 7 2 5 2" xfId="25147"/>
    <cellStyle name="Zarez 2 3 7 2 5 3" xfId="15471"/>
    <cellStyle name="Zarez 2 3 7 2 6" xfId="20309"/>
    <cellStyle name="Zarez 2 3 7 2 7" xfId="10633"/>
    <cellStyle name="Zarez 2 3 7 3" xfId="1563"/>
    <cellStyle name="Zarez 2 3 7 3 2" xfId="6401"/>
    <cellStyle name="Zarez 2 3 7 3 2 2" xfId="25753"/>
    <cellStyle name="Zarez 2 3 7 3 2 3" xfId="16077"/>
    <cellStyle name="Zarez 2 3 7 3 3" xfId="20915"/>
    <cellStyle name="Zarez 2 3 7 3 4" xfId="11239"/>
    <cellStyle name="Zarez 2 3 7 4" xfId="2773"/>
    <cellStyle name="Zarez 2 3 7 4 2" xfId="7611"/>
    <cellStyle name="Zarez 2 3 7 4 2 2" xfId="26963"/>
    <cellStyle name="Zarez 2 3 7 4 2 3" xfId="17287"/>
    <cellStyle name="Zarez 2 3 7 4 3" xfId="22125"/>
    <cellStyle name="Zarez 2 3 7 4 4" xfId="12449"/>
    <cellStyle name="Zarez 2 3 7 5" xfId="3982"/>
    <cellStyle name="Zarez 2 3 7 5 2" xfId="8820"/>
    <cellStyle name="Zarez 2 3 7 5 2 2" xfId="28172"/>
    <cellStyle name="Zarez 2 3 7 5 2 3" xfId="18496"/>
    <cellStyle name="Zarez 2 3 7 5 3" xfId="23334"/>
    <cellStyle name="Zarez 2 3 7 5 4" xfId="13658"/>
    <cellStyle name="Zarez 2 3 7 6" xfId="5191"/>
    <cellStyle name="Zarez 2 3 7 6 2" xfId="24543"/>
    <cellStyle name="Zarez 2 3 7 6 3" xfId="14867"/>
    <cellStyle name="Zarez 2 3 7 7" xfId="19705"/>
    <cellStyle name="Zarez 2 3 7 8" xfId="10029"/>
    <cellStyle name="Zarez 2 3 8" xfId="655"/>
    <cellStyle name="Zarez 2 3 8 2" xfId="1865"/>
    <cellStyle name="Zarez 2 3 8 2 2" xfId="6703"/>
    <cellStyle name="Zarez 2 3 8 2 2 2" xfId="26055"/>
    <cellStyle name="Zarez 2 3 8 2 2 3" xfId="16379"/>
    <cellStyle name="Zarez 2 3 8 2 3" xfId="21217"/>
    <cellStyle name="Zarez 2 3 8 2 4" xfId="11541"/>
    <cellStyle name="Zarez 2 3 8 3" xfId="3075"/>
    <cellStyle name="Zarez 2 3 8 3 2" xfId="7913"/>
    <cellStyle name="Zarez 2 3 8 3 2 2" xfId="27265"/>
    <cellStyle name="Zarez 2 3 8 3 2 3" xfId="17589"/>
    <cellStyle name="Zarez 2 3 8 3 3" xfId="22427"/>
    <cellStyle name="Zarez 2 3 8 3 4" xfId="12751"/>
    <cellStyle name="Zarez 2 3 8 4" xfId="4284"/>
    <cellStyle name="Zarez 2 3 8 4 2" xfId="9122"/>
    <cellStyle name="Zarez 2 3 8 4 2 2" xfId="28474"/>
    <cellStyle name="Zarez 2 3 8 4 2 3" xfId="18798"/>
    <cellStyle name="Zarez 2 3 8 4 3" xfId="23636"/>
    <cellStyle name="Zarez 2 3 8 4 4" xfId="13960"/>
    <cellStyle name="Zarez 2 3 8 5" xfId="5493"/>
    <cellStyle name="Zarez 2 3 8 5 2" xfId="24845"/>
    <cellStyle name="Zarez 2 3 8 5 3" xfId="15169"/>
    <cellStyle name="Zarez 2 3 8 6" xfId="20007"/>
    <cellStyle name="Zarez 2 3 8 7" xfId="10331"/>
    <cellStyle name="Zarez 2 3 9" xfId="1261"/>
    <cellStyle name="Zarez 2 3 9 2" xfId="6099"/>
    <cellStyle name="Zarez 2 3 9 2 2" xfId="25451"/>
    <cellStyle name="Zarez 2 3 9 2 3" xfId="15775"/>
    <cellStyle name="Zarez 2 3 9 3" xfId="20613"/>
    <cellStyle name="Zarez 2 3 9 4" xfId="10937"/>
    <cellStyle name="Zarez 2 4" xfId="28"/>
    <cellStyle name="Zarez 2 4 10" xfId="3693"/>
    <cellStyle name="Zarez 2 4 10 2" xfId="8531"/>
    <cellStyle name="Zarez 2 4 10 2 2" xfId="27883"/>
    <cellStyle name="Zarez 2 4 10 2 3" xfId="18207"/>
    <cellStyle name="Zarez 2 4 10 3" xfId="23045"/>
    <cellStyle name="Zarez 2 4 10 4" xfId="13369"/>
    <cellStyle name="Zarez 2 4 11" xfId="4899"/>
    <cellStyle name="Zarez 2 4 11 2" xfId="24251"/>
    <cellStyle name="Zarez 2 4 11 3" xfId="14575"/>
    <cellStyle name="Zarez 2 4 12" xfId="19413"/>
    <cellStyle name="Zarez 2 4 13" xfId="9737"/>
    <cellStyle name="Zarez 2 4 2" xfId="82"/>
    <cellStyle name="Zarez 2 4 2 10" xfId="9787"/>
    <cellStyle name="Zarez 2 4 2 2" xfId="193"/>
    <cellStyle name="Zarez 2 4 2 2 2" xfId="513"/>
    <cellStyle name="Zarez 2 4 2 2 2 2" xfId="1117"/>
    <cellStyle name="Zarez 2 4 2 2 2 2 2" xfId="2327"/>
    <cellStyle name="Zarez 2 4 2 2 2 2 2 2" xfId="7165"/>
    <cellStyle name="Zarez 2 4 2 2 2 2 2 2 2" xfId="26517"/>
    <cellStyle name="Zarez 2 4 2 2 2 2 2 2 3" xfId="16841"/>
    <cellStyle name="Zarez 2 4 2 2 2 2 2 3" xfId="21679"/>
    <cellStyle name="Zarez 2 4 2 2 2 2 2 4" xfId="12003"/>
    <cellStyle name="Zarez 2 4 2 2 2 2 3" xfId="3537"/>
    <cellStyle name="Zarez 2 4 2 2 2 2 3 2" xfId="8375"/>
    <cellStyle name="Zarez 2 4 2 2 2 2 3 2 2" xfId="27727"/>
    <cellStyle name="Zarez 2 4 2 2 2 2 3 2 3" xfId="18051"/>
    <cellStyle name="Zarez 2 4 2 2 2 2 3 3" xfId="22889"/>
    <cellStyle name="Zarez 2 4 2 2 2 2 3 4" xfId="13213"/>
    <cellStyle name="Zarez 2 4 2 2 2 2 4" xfId="4746"/>
    <cellStyle name="Zarez 2 4 2 2 2 2 4 2" xfId="9584"/>
    <cellStyle name="Zarez 2 4 2 2 2 2 4 2 2" xfId="28936"/>
    <cellStyle name="Zarez 2 4 2 2 2 2 4 2 3" xfId="19260"/>
    <cellStyle name="Zarez 2 4 2 2 2 2 4 3" xfId="24098"/>
    <cellStyle name="Zarez 2 4 2 2 2 2 4 4" xfId="14422"/>
    <cellStyle name="Zarez 2 4 2 2 2 2 5" xfId="5955"/>
    <cellStyle name="Zarez 2 4 2 2 2 2 5 2" xfId="25307"/>
    <cellStyle name="Zarez 2 4 2 2 2 2 5 3" xfId="15631"/>
    <cellStyle name="Zarez 2 4 2 2 2 2 6" xfId="20469"/>
    <cellStyle name="Zarez 2 4 2 2 2 2 7" xfId="10793"/>
    <cellStyle name="Zarez 2 4 2 2 2 3" xfId="1723"/>
    <cellStyle name="Zarez 2 4 2 2 2 3 2" xfId="6561"/>
    <cellStyle name="Zarez 2 4 2 2 2 3 2 2" xfId="25913"/>
    <cellStyle name="Zarez 2 4 2 2 2 3 2 3" xfId="16237"/>
    <cellStyle name="Zarez 2 4 2 2 2 3 3" xfId="21075"/>
    <cellStyle name="Zarez 2 4 2 2 2 3 4" xfId="11399"/>
    <cellStyle name="Zarez 2 4 2 2 2 4" xfId="2933"/>
    <cellStyle name="Zarez 2 4 2 2 2 4 2" xfId="7771"/>
    <cellStyle name="Zarez 2 4 2 2 2 4 2 2" xfId="27123"/>
    <cellStyle name="Zarez 2 4 2 2 2 4 2 3" xfId="17447"/>
    <cellStyle name="Zarez 2 4 2 2 2 4 3" xfId="22285"/>
    <cellStyle name="Zarez 2 4 2 2 2 4 4" xfId="12609"/>
    <cellStyle name="Zarez 2 4 2 2 2 5" xfId="4142"/>
    <cellStyle name="Zarez 2 4 2 2 2 5 2" xfId="8980"/>
    <cellStyle name="Zarez 2 4 2 2 2 5 2 2" xfId="28332"/>
    <cellStyle name="Zarez 2 4 2 2 2 5 2 3" xfId="18656"/>
    <cellStyle name="Zarez 2 4 2 2 2 5 3" xfId="23494"/>
    <cellStyle name="Zarez 2 4 2 2 2 5 4" xfId="13818"/>
    <cellStyle name="Zarez 2 4 2 2 2 6" xfId="5351"/>
    <cellStyle name="Zarez 2 4 2 2 2 6 2" xfId="24703"/>
    <cellStyle name="Zarez 2 4 2 2 2 6 3" xfId="15027"/>
    <cellStyle name="Zarez 2 4 2 2 2 7" xfId="19865"/>
    <cellStyle name="Zarez 2 4 2 2 2 8" xfId="10189"/>
    <cellStyle name="Zarez 2 4 2 2 3" xfId="815"/>
    <cellStyle name="Zarez 2 4 2 2 3 2" xfId="2025"/>
    <cellStyle name="Zarez 2 4 2 2 3 2 2" xfId="6863"/>
    <cellStyle name="Zarez 2 4 2 2 3 2 2 2" xfId="26215"/>
    <cellStyle name="Zarez 2 4 2 2 3 2 2 3" xfId="16539"/>
    <cellStyle name="Zarez 2 4 2 2 3 2 3" xfId="21377"/>
    <cellStyle name="Zarez 2 4 2 2 3 2 4" xfId="11701"/>
    <cellStyle name="Zarez 2 4 2 2 3 3" xfId="3235"/>
    <cellStyle name="Zarez 2 4 2 2 3 3 2" xfId="8073"/>
    <cellStyle name="Zarez 2 4 2 2 3 3 2 2" xfId="27425"/>
    <cellStyle name="Zarez 2 4 2 2 3 3 2 3" xfId="17749"/>
    <cellStyle name="Zarez 2 4 2 2 3 3 3" xfId="22587"/>
    <cellStyle name="Zarez 2 4 2 2 3 3 4" xfId="12911"/>
    <cellStyle name="Zarez 2 4 2 2 3 4" xfId="4444"/>
    <cellStyle name="Zarez 2 4 2 2 3 4 2" xfId="9282"/>
    <cellStyle name="Zarez 2 4 2 2 3 4 2 2" xfId="28634"/>
    <cellStyle name="Zarez 2 4 2 2 3 4 2 3" xfId="18958"/>
    <cellStyle name="Zarez 2 4 2 2 3 4 3" xfId="23796"/>
    <cellStyle name="Zarez 2 4 2 2 3 4 4" xfId="14120"/>
    <cellStyle name="Zarez 2 4 2 2 3 5" xfId="5653"/>
    <cellStyle name="Zarez 2 4 2 2 3 5 2" xfId="25005"/>
    <cellStyle name="Zarez 2 4 2 2 3 5 3" xfId="15329"/>
    <cellStyle name="Zarez 2 4 2 2 3 6" xfId="20167"/>
    <cellStyle name="Zarez 2 4 2 2 3 7" xfId="10491"/>
    <cellStyle name="Zarez 2 4 2 2 4" xfId="1421"/>
    <cellStyle name="Zarez 2 4 2 2 4 2" xfId="6259"/>
    <cellStyle name="Zarez 2 4 2 2 4 2 2" xfId="25611"/>
    <cellStyle name="Zarez 2 4 2 2 4 2 3" xfId="15935"/>
    <cellStyle name="Zarez 2 4 2 2 4 3" xfId="20773"/>
    <cellStyle name="Zarez 2 4 2 2 4 4" xfId="11097"/>
    <cellStyle name="Zarez 2 4 2 2 5" xfId="2631"/>
    <cellStyle name="Zarez 2 4 2 2 5 2" xfId="7469"/>
    <cellStyle name="Zarez 2 4 2 2 5 2 2" xfId="26821"/>
    <cellStyle name="Zarez 2 4 2 2 5 2 3" xfId="17145"/>
    <cellStyle name="Zarez 2 4 2 2 5 3" xfId="21983"/>
    <cellStyle name="Zarez 2 4 2 2 5 4" xfId="12307"/>
    <cellStyle name="Zarez 2 4 2 2 6" xfId="3841"/>
    <cellStyle name="Zarez 2 4 2 2 6 2" xfId="8679"/>
    <cellStyle name="Zarez 2 4 2 2 6 2 2" xfId="28031"/>
    <cellStyle name="Zarez 2 4 2 2 6 2 3" xfId="18355"/>
    <cellStyle name="Zarez 2 4 2 2 6 3" xfId="23193"/>
    <cellStyle name="Zarez 2 4 2 2 6 4" xfId="13517"/>
    <cellStyle name="Zarez 2 4 2 2 7" xfId="5049"/>
    <cellStyle name="Zarez 2 4 2 2 7 2" xfId="24401"/>
    <cellStyle name="Zarez 2 4 2 2 7 3" xfId="14725"/>
    <cellStyle name="Zarez 2 4 2 2 8" xfId="19563"/>
    <cellStyle name="Zarez 2 4 2 2 9" xfId="9887"/>
    <cellStyle name="Zarez 2 4 2 3" xfId="413"/>
    <cellStyle name="Zarez 2 4 2 3 2" xfId="1017"/>
    <cellStyle name="Zarez 2 4 2 3 2 2" xfId="2227"/>
    <cellStyle name="Zarez 2 4 2 3 2 2 2" xfId="7065"/>
    <cellStyle name="Zarez 2 4 2 3 2 2 2 2" xfId="26417"/>
    <cellStyle name="Zarez 2 4 2 3 2 2 2 3" xfId="16741"/>
    <cellStyle name="Zarez 2 4 2 3 2 2 3" xfId="21579"/>
    <cellStyle name="Zarez 2 4 2 3 2 2 4" xfId="11903"/>
    <cellStyle name="Zarez 2 4 2 3 2 3" xfId="3437"/>
    <cellStyle name="Zarez 2 4 2 3 2 3 2" xfId="8275"/>
    <cellStyle name="Zarez 2 4 2 3 2 3 2 2" xfId="27627"/>
    <cellStyle name="Zarez 2 4 2 3 2 3 2 3" xfId="17951"/>
    <cellStyle name="Zarez 2 4 2 3 2 3 3" xfId="22789"/>
    <cellStyle name="Zarez 2 4 2 3 2 3 4" xfId="13113"/>
    <cellStyle name="Zarez 2 4 2 3 2 4" xfId="4646"/>
    <cellStyle name="Zarez 2 4 2 3 2 4 2" xfId="9484"/>
    <cellStyle name="Zarez 2 4 2 3 2 4 2 2" xfId="28836"/>
    <cellStyle name="Zarez 2 4 2 3 2 4 2 3" xfId="19160"/>
    <cellStyle name="Zarez 2 4 2 3 2 4 3" xfId="23998"/>
    <cellStyle name="Zarez 2 4 2 3 2 4 4" xfId="14322"/>
    <cellStyle name="Zarez 2 4 2 3 2 5" xfId="5855"/>
    <cellStyle name="Zarez 2 4 2 3 2 5 2" xfId="25207"/>
    <cellStyle name="Zarez 2 4 2 3 2 5 3" xfId="15531"/>
    <cellStyle name="Zarez 2 4 2 3 2 6" xfId="20369"/>
    <cellStyle name="Zarez 2 4 2 3 2 7" xfId="10693"/>
    <cellStyle name="Zarez 2 4 2 3 3" xfId="1623"/>
    <cellStyle name="Zarez 2 4 2 3 3 2" xfId="6461"/>
    <cellStyle name="Zarez 2 4 2 3 3 2 2" xfId="25813"/>
    <cellStyle name="Zarez 2 4 2 3 3 2 3" xfId="16137"/>
    <cellStyle name="Zarez 2 4 2 3 3 3" xfId="20975"/>
    <cellStyle name="Zarez 2 4 2 3 3 4" xfId="11299"/>
    <cellStyle name="Zarez 2 4 2 3 4" xfId="2833"/>
    <cellStyle name="Zarez 2 4 2 3 4 2" xfId="7671"/>
    <cellStyle name="Zarez 2 4 2 3 4 2 2" xfId="27023"/>
    <cellStyle name="Zarez 2 4 2 3 4 2 3" xfId="17347"/>
    <cellStyle name="Zarez 2 4 2 3 4 3" xfId="22185"/>
    <cellStyle name="Zarez 2 4 2 3 4 4" xfId="12509"/>
    <cellStyle name="Zarez 2 4 2 3 5" xfId="4042"/>
    <cellStyle name="Zarez 2 4 2 3 5 2" xfId="8880"/>
    <cellStyle name="Zarez 2 4 2 3 5 2 2" xfId="28232"/>
    <cellStyle name="Zarez 2 4 2 3 5 2 3" xfId="18556"/>
    <cellStyle name="Zarez 2 4 2 3 5 3" xfId="23394"/>
    <cellStyle name="Zarez 2 4 2 3 5 4" xfId="13718"/>
    <cellStyle name="Zarez 2 4 2 3 6" xfId="5251"/>
    <cellStyle name="Zarez 2 4 2 3 6 2" xfId="24603"/>
    <cellStyle name="Zarez 2 4 2 3 6 3" xfId="14927"/>
    <cellStyle name="Zarez 2 4 2 3 7" xfId="19765"/>
    <cellStyle name="Zarez 2 4 2 3 8" xfId="10089"/>
    <cellStyle name="Zarez 2 4 2 4" xfId="715"/>
    <cellStyle name="Zarez 2 4 2 4 2" xfId="1925"/>
    <cellStyle name="Zarez 2 4 2 4 2 2" xfId="6763"/>
    <cellStyle name="Zarez 2 4 2 4 2 2 2" xfId="26115"/>
    <cellStyle name="Zarez 2 4 2 4 2 2 3" xfId="16439"/>
    <cellStyle name="Zarez 2 4 2 4 2 3" xfId="21277"/>
    <cellStyle name="Zarez 2 4 2 4 2 4" xfId="11601"/>
    <cellStyle name="Zarez 2 4 2 4 3" xfId="3135"/>
    <cellStyle name="Zarez 2 4 2 4 3 2" xfId="7973"/>
    <cellStyle name="Zarez 2 4 2 4 3 2 2" xfId="27325"/>
    <cellStyle name="Zarez 2 4 2 4 3 2 3" xfId="17649"/>
    <cellStyle name="Zarez 2 4 2 4 3 3" xfId="22487"/>
    <cellStyle name="Zarez 2 4 2 4 3 4" xfId="12811"/>
    <cellStyle name="Zarez 2 4 2 4 4" xfId="4344"/>
    <cellStyle name="Zarez 2 4 2 4 4 2" xfId="9182"/>
    <cellStyle name="Zarez 2 4 2 4 4 2 2" xfId="28534"/>
    <cellStyle name="Zarez 2 4 2 4 4 2 3" xfId="18858"/>
    <cellStyle name="Zarez 2 4 2 4 4 3" xfId="23696"/>
    <cellStyle name="Zarez 2 4 2 4 4 4" xfId="14020"/>
    <cellStyle name="Zarez 2 4 2 4 5" xfId="5553"/>
    <cellStyle name="Zarez 2 4 2 4 5 2" xfId="24905"/>
    <cellStyle name="Zarez 2 4 2 4 5 3" xfId="15229"/>
    <cellStyle name="Zarez 2 4 2 4 6" xfId="20067"/>
    <cellStyle name="Zarez 2 4 2 4 7" xfId="10391"/>
    <cellStyle name="Zarez 2 4 2 5" xfId="1321"/>
    <cellStyle name="Zarez 2 4 2 5 2" xfId="6159"/>
    <cellStyle name="Zarez 2 4 2 5 2 2" xfId="25511"/>
    <cellStyle name="Zarez 2 4 2 5 2 3" xfId="15835"/>
    <cellStyle name="Zarez 2 4 2 5 3" xfId="20673"/>
    <cellStyle name="Zarez 2 4 2 5 4" xfId="10997"/>
    <cellStyle name="Zarez 2 4 2 6" xfId="2531"/>
    <cellStyle name="Zarez 2 4 2 6 2" xfId="7369"/>
    <cellStyle name="Zarez 2 4 2 6 2 2" xfId="26721"/>
    <cellStyle name="Zarez 2 4 2 6 2 3" xfId="17045"/>
    <cellStyle name="Zarez 2 4 2 6 3" xfId="21883"/>
    <cellStyle name="Zarez 2 4 2 6 4" xfId="12207"/>
    <cellStyle name="Zarez 2 4 2 7" xfId="3741"/>
    <cellStyle name="Zarez 2 4 2 7 2" xfId="8579"/>
    <cellStyle name="Zarez 2 4 2 7 2 2" xfId="27931"/>
    <cellStyle name="Zarez 2 4 2 7 2 3" xfId="18255"/>
    <cellStyle name="Zarez 2 4 2 7 3" xfId="23093"/>
    <cellStyle name="Zarez 2 4 2 7 4" xfId="13417"/>
    <cellStyle name="Zarez 2 4 2 8" xfId="4949"/>
    <cellStyle name="Zarez 2 4 2 8 2" xfId="24301"/>
    <cellStyle name="Zarez 2 4 2 8 3" xfId="14625"/>
    <cellStyle name="Zarez 2 4 2 9" xfId="19463"/>
    <cellStyle name="Zarez 2 4 3" xfId="143"/>
    <cellStyle name="Zarez 2 4 3 2" xfId="463"/>
    <cellStyle name="Zarez 2 4 3 2 2" xfId="1067"/>
    <cellStyle name="Zarez 2 4 3 2 2 2" xfId="2277"/>
    <cellStyle name="Zarez 2 4 3 2 2 2 2" xfId="7115"/>
    <cellStyle name="Zarez 2 4 3 2 2 2 2 2" xfId="26467"/>
    <cellStyle name="Zarez 2 4 3 2 2 2 2 3" xfId="16791"/>
    <cellStyle name="Zarez 2 4 3 2 2 2 3" xfId="21629"/>
    <cellStyle name="Zarez 2 4 3 2 2 2 4" xfId="11953"/>
    <cellStyle name="Zarez 2 4 3 2 2 3" xfId="3487"/>
    <cellStyle name="Zarez 2 4 3 2 2 3 2" xfId="8325"/>
    <cellStyle name="Zarez 2 4 3 2 2 3 2 2" xfId="27677"/>
    <cellStyle name="Zarez 2 4 3 2 2 3 2 3" xfId="18001"/>
    <cellStyle name="Zarez 2 4 3 2 2 3 3" xfId="22839"/>
    <cellStyle name="Zarez 2 4 3 2 2 3 4" xfId="13163"/>
    <cellStyle name="Zarez 2 4 3 2 2 4" xfId="4696"/>
    <cellStyle name="Zarez 2 4 3 2 2 4 2" xfId="9534"/>
    <cellStyle name="Zarez 2 4 3 2 2 4 2 2" xfId="28886"/>
    <cellStyle name="Zarez 2 4 3 2 2 4 2 3" xfId="19210"/>
    <cellStyle name="Zarez 2 4 3 2 2 4 3" xfId="24048"/>
    <cellStyle name="Zarez 2 4 3 2 2 4 4" xfId="14372"/>
    <cellStyle name="Zarez 2 4 3 2 2 5" xfId="5905"/>
    <cellStyle name="Zarez 2 4 3 2 2 5 2" xfId="25257"/>
    <cellStyle name="Zarez 2 4 3 2 2 5 3" xfId="15581"/>
    <cellStyle name="Zarez 2 4 3 2 2 6" xfId="20419"/>
    <cellStyle name="Zarez 2 4 3 2 2 7" xfId="10743"/>
    <cellStyle name="Zarez 2 4 3 2 3" xfId="1673"/>
    <cellStyle name="Zarez 2 4 3 2 3 2" xfId="6511"/>
    <cellStyle name="Zarez 2 4 3 2 3 2 2" xfId="25863"/>
    <cellStyle name="Zarez 2 4 3 2 3 2 3" xfId="16187"/>
    <cellStyle name="Zarez 2 4 3 2 3 3" xfId="21025"/>
    <cellStyle name="Zarez 2 4 3 2 3 4" xfId="11349"/>
    <cellStyle name="Zarez 2 4 3 2 4" xfId="2883"/>
    <cellStyle name="Zarez 2 4 3 2 4 2" xfId="7721"/>
    <cellStyle name="Zarez 2 4 3 2 4 2 2" xfId="27073"/>
    <cellStyle name="Zarez 2 4 3 2 4 2 3" xfId="17397"/>
    <cellStyle name="Zarez 2 4 3 2 4 3" xfId="22235"/>
    <cellStyle name="Zarez 2 4 3 2 4 4" xfId="12559"/>
    <cellStyle name="Zarez 2 4 3 2 5" xfId="4092"/>
    <cellStyle name="Zarez 2 4 3 2 5 2" xfId="8930"/>
    <cellStyle name="Zarez 2 4 3 2 5 2 2" xfId="28282"/>
    <cellStyle name="Zarez 2 4 3 2 5 2 3" xfId="18606"/>
    <cellStyle name="Zarez 2 4 3 2 5 3" xfId="23444"/>
    <cellStyle name="Zarez 2 4 3 2 5 4" xfId="13768"/>
    <cellStyle name="Zarez 2 4 3 2 6" xfId="5301"/>
    <cellStyle name="Zarez 2 4 3 2 6 2" xfId="24653"/>
    <cellStyle name="Zarez 2 4 3 2 6 3" xfId="14977"/>
    <cellStyle name="Zarez 2 4 3 2 7" xfId="19815"/>
    <cellStyle name="Zarez 2 4 3 2 8" xfId="10139"/>
    <cellStyle name="Zarez 2 4 3 3" xfId="765"/>
    <cellStyle name="Zarez 2 4 3 3 2" xfId="1975"/>
    <cellStyle name="Zarez 2 4 3 3 2 2" xfId="6813"/>
    <cellStyle name="Zarez 2 4 3 3 2 2 2" xfId="26165"/>
    <cellStyle name="Zarez 2 4 3 3 2 2 3" xfId="16489"/>
    <cellStyle name="Zarez 2 4 3 3 2 3" xfId="21327"/>
    <cellStyle name="Zarez 2 4 3 3 2 4" xfId="11651"/>
    <cellStyle name="Zarez 2 4 3 3 3" xfId="3185"/>
    <cellStyle name="Zarez 2 4 3 3 3 2" xfId="8023"/>
    <cellStyle name="Zarez 2 4 3 3 3 2 2" xfId="27375"/>
    <cellStyle name="Zarez 2 4 3 3 3 2 3" xfId="17699"/>
    <cellStyle name="Zarez 2 4 3 3 3 3" xfId="22537"/>
    <cellStyle name="Zarez 2 4 3 3 3 4" xfId="12861"/>
    <cellStyle name="Zarez 2 4 3 3 4" xfId="4394"/>
    <cellStyle name="Zarez 2 4 3 3 4 2" xfId="9232"/>
    <cellStyle name="Zarez 2 4 3 3 4 2 2" xfId="28584"/>
    <cellStyle name="Zarez 2 4 3 3 4 2 3" xfId="18908"/>
    <cellStyle name="Zarez 2 4 3 3 4 3" xfId="23746"/>
    <cellStyle name="Zarez 2 4 3 3 4 4" xfId="14070"/>
    <cellStyle name="Zarez 2 4 3 3 5" xfId="5603"/>
    <cellStyle name="Zarez 2 4 3 3 5 2" xfId="24955"/>
    <cellStyle name="Zarez 2 4 3 3 5 3" xfId="15279"/>
    <cellStyle name="Zarez 2 4 3 3 6" xfId="20117"/>
    <cellStyle name="Zarez 2 4 3 3 7" xfId="10441"/>
    <cellStyle name="Zarez 2 4 3 4" xfId="1371"/>
    <cellStyle name="Zarez 2 4 3 4 2" xfId="6209"/>
    <cellStyle name="Zarez 2 4 3 4 2 2" xfId="25561"/>
    <cellStyle name="Zarez 2 4 3 4 2 3" xfId="15885"/>
    <cellStyle name="Zarez 2 4 3 4 3" xfId="20723"/>
    <cellStyle name="Zarez 2 4 3 4 4" xfId="11047"/>
    <cellStyle name="Zarez 2 4 3 5" xfId="2581"/>
    <cellStyle name="Zarez 2 4 3 5 2" xfId="7419"/>
    <cellStyle name="Zarez 2 4 3 5 2 2" xfId="26771"/>
    <cellStyle name="Zarez 2 4 3 5 2 3" xfId="17095"/>
    <cellStyle name="Zarez 2 4 3 5 3" xfId="21933"/>
    <cellStyle name="Zarez 2 4 3 5 4" xfId="12257"/>
    <cellStyle name="Zarez 2 4 3 6" xfId="3791"/>
    <cellStyle name="Zarez 2 4 3 6 2" xfId="8629"/>
    <cellStyle name="Zarez 2 4 3 6 2 2" xfId="27981"/>
    <cellStyle name="Zarez 2 4 3 6 2 3" xfId="18305"/>
    <cellStyle name="Zarez 2 4 3 6 3" xfId="23143"/>
    <cellStyle name="Zarez 2 4 3 6 4" xfId="13467"/>
    <cellStyle name="Zarez 2 4 3 7" xfId="4999"/>
    <cellStyle name="Zarez 2 4 3 7 2" xfId="24351"/>
    <cellStyle name="Zarez 2 4 3 7 3" xfId="14675"/>
    <cellStyle name="Zarez 2 4 3 8" xfId="19513"/>
    <cellStyle name="Zarez 2 4 3 9" xfId="9837"/>
    <cellStyle name="Zarez 2 4 4" xfId="259"/>
    <cellStyle name="Zarez 2 4 4 2" xfId="563"/>
    <cellStyle name="Zarez 2 4 4 2 2" xfId="1167"/>
    <cellStyle name="Zarez 2 4 4 2 2 2" xfId="2377"/>
    <cellStyle name="Zarez 2 4 4 2 2 2 2" xfId="7215"/>
    <cellStyle name="Zarez 2 4 4 2 2 2 2 2" xfId="26567"/>
    <cellStyle name="Zarez 2 4 4 2 2 2 2 3" xfId="16891"/>
    <cellStyle name="Zarez 2 4 4 2 2 2 3" xfId="21729"/>
    <cellStyle name="Zarez 2 4 4 2 2 2 4" xfId="12053"/>
    <cellStyle name="Zarez 2 4 4 2 2 3" xfId="3587"/>
    <cellStyle name="Zarez 2 4 4 2 2 3 2" xfId="8425"/>
    <cellStyle name="Zarez 2 4 4 2 2 3 2 2" xfId="27777"/>
    <cellStyle name="Zarez 2 4 4 2 2 3 2 3" xfId="18101"/>
    <cellStyle name="Zarez 2 4 4 2 2 3 3" xfId="22939"/>
    <cellStyle name="Zarez 2 4 4 2 2 3 4" xfId="13263"/>
    <cellStyle name="Zarez 2 4 4 2 2 4" xfId="4796"/>
    <cellStyle name="Zarez 2 4 4 2 2 4 2" xfId="9634"/>
    <cellStyle name="Zarez 2 4 4 2 2 4 2 2" xfId="28986"/>
    <cellStyle name="Zarez 2 4 4 2 2 4 2 3" xfId="19310"/>
    <cellStyle name="Zarez 2 4 4 2 2 4 3" xfId="24148"/>
    <cellStyle name="Zarez 2 4 4 2 2 4 4" xfId="14472"/>
    <cellStyle name="Zarez 2 4 4 2 2 5" xfId="6005"/>
    <cellStyle name="Zarez 2 4 4 2 2 5 2" xfId="25357"/>
    <cellStyle name="Zarez 2 4 4 2 2 5 3" xfId="15681"/>
    <cellStyle name="Zarez 2 4 4 2 2 6" xfId="20519"/>
    <cellStyle name="Zarez 2 4 4 2 2 7" xfId="10843"/>
    <cellStyle name="Zarez 2 4 4 2 3" xfId="1773"/>
    <cellStyle name="Zarez 2 4 4 2 3 2" xfId="6611"/>
    <cellStyle name="Zarez 2 4 4 2 3 2 2" xfId="25963"/>
    <cellStyle name="Zarez 2 4 4 2 3 2 3" xfId="16287"/>
    <cellStyle name="Zarez 2 4 4 2 3 3" xfId="21125"/>
    <cellStyle name="Zarez 2 4 4 2 3 4" xfId="11449"/>
    <cellStyle name="Zarez 2 4 4 2 4" xfId="2983"/>
    <cellStyle name="Zarez 2 4 4 2 4 2" xfId="7821"/>
    <cellStyle name="Zarez 2 4 4 2 4 2 2" xfId="27173"/>
    <cellStyle name="Zarez 2 4 4 2 4 2 3" xfId="17497"/>
    <cellStyle name="Zarez 2 4 4 2 4 3" xfId="22335"/>
    <cellStyle name="Zarez 2 4 4 2 4 4" xfId="12659"/>
    <cellStyle name="Zarez 2 4 4 2 5" xfId="4192"/>
    <cellStyle name="Zarez 2 4 4 2 5 2" xfId="9030"/>
    <cellStyle name="Zarez 2 4 4 2 5 2 2" xfId="28382"/>
    <cellStyle name="Zarez 2 4 4 2 5 2 3" xfId="18706"/>
    <cellStyle name="Zarez 2 4 4 2 5 3" xfId="23544"/>
    <cellStyle name="Zarez 2 4 4 2 5 4" xfId="13868"/>
    <cellStyle name="Zarez 2 4 4 2 6" xfId="5401"/>
    <cellStyle name="Zarez 2 4 4 2 6 2" xfId="24753"/>
    <cellStyle name="Zarez 2 4 4 2 6 3" xfId="15077"/>
    <cellStyle name="Zarez 2 4 4 2 7" xfId="19915"/>
    <cellStyle name="Zarez 2 4 4 2 8" xfId="10239"/>
    <cellStyle name="Zarez 2 4 4 3" xfId="865"/>
    <cellStyle name="Zarez 2 4 4 3 2" xfId="2075"/>
    <cellStyle name="Zarez 2 4 4 3 2 2" xfId="6913"/>
    <cellStyle name="Zarez 2 4 4 3 2 2 2" xfId="26265"/>
    <cellStyle name="Zarez 2 4 4 3 2 2 3" xfId="16589"/>
    <cellStyle name="Zarez 2 4 4 3 2 3" xfId="21427"/>
    <cellStyle name="Zarez 2 4 4 3 2 4" xfId="11751"/>
    <cellStyle name="Zarez 2 4 4 3 3" xfId="3285"/>
    <cellStyle name="Zarez 2 4 4 3 3 2" xfId="8123"/>
    <cellStyle name="Zarez 2 4 4 3 3 2 2" xfId="27475"/>
    <cellStyle name="Zarez 2 4 4 3 3 2 3" xfId="17799"/>
    <cellStyle name="Zarez 2 4 4 3 3 3" xfId="22637"/>
    <cellStyle name="Zarez 2 4 4 3 3 4" xfId="12961"/>
    <cellStyle name="Zarez 2 4 4 3 4" xfId="4494"/>
    <cellStyle name="Zarez 2 4 4 3 4 2" xfId="9332"/>
    <cellStyle name="Zarez 2 4 4 3 4 2 2" xfId="28684"/>
    <cellStyle name="Zarez 2 4 4 3 4 2 3" xfId="19008"/>
    <cellStyle name="Zarez 2 4 4 3 4 3" xfId="23846"/>
    <cellStyle name="Zarez 2 4 4 3 4 4" xfId="14170"/>
    <cellStyle name="Zarez 2 4 4 3 5" xfId="5703"/>
    <cellStyle name="Zarez 2 4 4 3 5 2" xfId="25055"/>
    <cellStyle name="Zarez 2 4 4 3 5 3" xfId="15379"/>
    <cellStyle name="Zarez 2 4 4 3 6" xfId="20217"/>
    <cellStyle name="Zarez 2 4 4 3 7" xfId="10541"/>
    <cellStyle name="Zarez 2 4 4 4" xfId="1471"/>
    <cellStyle name="Zarez 2 4 4 4 2" xfId="6309"/>
    <cellStyle name="Zarez 2 4 4 4 2 2" xfId="25661"/>
    <cellStyle name="Zarez 2 4 4 4 2 3" xfId="15985"/>
    <cellStyle name="Zarez 2 4 4 4 3" xfId="20823"/>
    <cellStyle name="Zarez 2 4 4 4 4" xfId="11147"/>
    <cellStyle name="Zarez 2 4 4 5" xfId="2681"/>
    <cellStyle name="Zarez 2 4 4 5 2" xfId="7519"/>
    <cellStyle name="Zarez 2 4 4 5 2 2" xfId="26871"/>
    <cellStyle name="Zarez 2 4 4 5 2 3" xfId="17195"/>
    <cellStyle name="Zarez 2 4 4 5 3" xfId="22033"/>
    <cellStyle name="Zarez 2 4 4 5 4" xfId="12357"/>
    <cellStyle name="Zarez 2 4 4 6" xfId="3891"/>
    <cellStyle name="Zarez 2 4 4 6 2" xfId="8729"/>
    <cellStyle name="Zarez 2 4 4 6 2 2" xfId="28081"/>
    <cellStyle name="Zarez 2 4 4 6 2 3" xfId="18405"/>
    <cellStyle name="Zarez 2 4 4 6 3" xfId="23243"/>
    <cellStyle name="Zarez 2 4 4 6 4" xfId="13567"/>
    <cellStyle name="Zarez 2 4 4 7" xfId="5099"/>
    <cellStyle name="Zarez 2 4 4 7 2" xfId="24451"/>
    <cellStyle name="Zarez 2 4 4 7 3" xfId="14775"/>
    <cellStyle name="Zarez 2 4 4 8" xfId="19613"/>
    <cellStyle name="Zarez 2 4 4 9" xfId="9937"/>
    <cellStyle name="Zarez 2 4 5" xfId="312"/>
    <cellStyle name="Zarez 2 4 5 2" xfId="615"/>
    <cellStyle name="Zarez 2 4 5 2 2" xfId="1219"/>
    <cellStyle name="Zarez 2 4 5 2 2 2" xfId="2429"/>
    <cellStyle name="Zarez 2 4 5 2 2 2 2" xfId="7267"/>
    <cellStyle name="Zarez 2 4 5 2 2 2 2 2" xfId="26619"/>
    <cellStyle name="Zarez 2 4 5 2 2 2 2 3" xfId="16943"/>
    <cellStyle name="Zarez 2 4 5 2 2 2 3" xfId="21781"/>
    <cellStyle name="Zarez 2 4 5 2 2 2 4" xfId="12105"/>
    <cellStyle name="Zarez 2 4 5 2 2 3" xfId="3639"/>
    <cellStyle name="Zarez 2 4 5 2 2 3 2" xfId="8477"/>
    <cellStyle name="Zarez 2 4 5 2 2 3 2 2" xfId="27829"/>
    <cellStyle name="Zarez 2 4 5 2 2 3 2 3" xfId="18153"/>
    <cellStyle name="Zarez 2 4 5 2 2 3 3" xfId="22991"/>
    <cellStyle name="Zarez 2 4 5 2 2 3 4" xfId="13315"/>
    <cellStyle name="Zarez 2 4 5 2 2 4" xfId="4848"/>
    <cellStyle name="Zarez 2 4 5 2 2 4 2" xfId="9686"/>
    <cellStyle name="Zarez 2 4 5 2 2 4 2 2" xfId="29038"/>
    <cellStyle name="Zarez 2 4 5 2 2 4 2 3" xfId="19362"/>
    <cellStyle name="Zarez 2 4 5 2 2 4 3" xfId="24200"/>
    <cellStyle name="Zarez 2 4 5 2 2 4 4" xfId="14524"/>
    <cellStyle name="Zarez 2 4 5 2 2 5" xfId="6057"/>
    <cellStyle name="Zarez 2 4 5 2 2 5 2" xfId="25409"/>
    <cellStyle name="Zarez 2 4 5 2 2 5 3" xfId="15733"/>
    <cellStyle name="Zarez 2 4 5 2 2 6" xfId="20571"/>
    <cellStyle name="Zarez 2 4 5 2 2 7" xfId="10895"/>
    <cellStyle name="Zarez 2 4 5 2 3" xfId="1825"/>
    <cellStyle name="Zarez 2 4 5 2 3 2" xfId="6663"/>
    <cellStyle name="Zarez 2 4 5 2 3 2 2" xfId="26015"/>
    <cellStyle name="Zarez 2 4 5 2 3 2 3" xfId="16339"/>
    <cellStyle name="Zarez 2 4 5 2 3 3" xfId="21177"/>
    <cellStyle name="Zarez 2 4 5 2 3 4" xfId="11501"/>
    <cellStyle name="Zarez 2 4 5 2 4" xfId="3035"/>
    <cellStyle name="Zarez 2 4 5 2 4 2" xfId="7873"/>
    <cellStyle name="Zarez 2 4 5 2 4 2 2" xfId="27225"/>
    <cellStyle name="Zarez 2 4 5 2 4 2 3" xfId="17549"/>
    <cellStyle name="Zarez 2 4 5 2 4 3" xfId="22387"/>
    <cellStyle name="Zarez 2 4 5 2 4 4" xfId="12711"/>
    <cellStyle name="Zarez 2 4 5 2 5" xfId="4244"/>
    <cellStyle name="Zarez 2 4 5 2 5 2" xfId="9082"/>
    <cellStyle name="Zarez 2 4 5 2 5 2 2" xfId="28434"/>
    <cellStyle name="Zarez 2 4 5 2 5 2 3" xfId="18758"/>
    <cellStyle name="Zarez 2 4 5 2 5 3" xfId="23596"/>
    <cellStyle name="Zarez 2 4 5 2 5 4" xfId="13920"/>
    <cellStyle name="Zarez 2 4 5 2 6" xfId="5453"/>
    <cellStyle name="Zarez 2 4 5 2 6 2" xfId="24805"/>
    <cellStyle name="Zarez 2 4 5 2 6 3" xfId="15129"/>
    <cellStyle name="Zarez 2 4 5 2 7" xfId="19967"/>
    <cellStyle name="Zarez 2 4 5 2 8" xfId="10291"/>
    <cellStyle name="Zarez 2 4 5 3" xfId="917"/>
    <cellStyle name="Zarez 2 4 5 3 2" xfId="2127"/>
    <cellStyle name="Zarez 2 4 5 3 2 2" xfId="6965"/>
    <cellStyle name="Zarez 2 4 5 3 2 2 2" xfId="26317"/>
    <cellStyle name="Zarez 2 4 5 3 2 2 3" xfId="16641"/>
    <cellStyle name="Zarez 2 4 5 3 2 3" xfId="21479"/>
    <cellStyle name="Zarez 2 4 5 3 2 4" xfId="11803"/>
    <cellStyle name="Zarez 2 4 5 3 3" xfId="3337"/>
    <cellStyle name="Zarez 2 4 5 3 3 2" xfId="8175"/>
    <cellStyle name="Zarez 2 4 5 3 3 2 2" xfId="27527"/>
    <cellStyle name="Zarez 2 4 5 3 3 2 3" xfId="17851"/>
    <cellStyle name="Zarez 2 4 5 3 3 3" xfId="22689"/>
    <cellStyle name="Zarez 2 4 5 3 3 4" xfId="13013"/>
    <cellStyle name="Zarez 2 4 5 3 4" xfId="4546"/>
    <cellStyle name="Zarez 2 4 5 3 4 2" xfId="9384"/>
    <cellStyle name="Zarez 2 4 5 3 4 2 2" xfId="28736"/>
    <cellStyle name="Zarez 2 4 5 3 4 2 3" xfId="19060"/>
    <cellStyle name="Zarez 2 4 5 3 4 3" xfId="23898"/>
    <cellStyle name="Zarez 2 4 5 3 4 4" xfId="14222"/>
    <cellStyle name="Zarez 2 4 5 3 5" xfId="5755"/>
    <cellStyle name="Zarez 2 4 5 3 5 2" xfId="25107"/>
    <cellStyle name="Zarez 2 4 5 3 5 3" xfId="15431"/>
    <cellStyle name="Zarez 2 4 5 3 6" xfId="20269"/>
    <cellStyle name="Zarez 2 4 5 3 7" xfId="10593"/>
    <cellStyle name="Zarez 2 4 5 4" xfId="1523"/>
    <cellStyle name="Zarez 2 4 5 4 2" xfId="6361"/>
    <cellStyle name="Zarez 2 4 5 4 2 2" xfId="25713"/>
    <cellStyle name="Zarez 2 4 5 4 2 3" xfId="16037"/>
    <cellStyle name="Zarez 2 4 5 4 3" xfId="20875"/>
    <cellStyle name="Zarez 2 4 5 4 4" xfId="11199"/>
    <cellStyle name="Zarez 2 4 5 5" xfId="2733"/>
    <cellStyle name="Zarez 2 4 5 5 2" xfId="7571"/>
    <cellStyle name="Zarez 2 4 5 5 2 2" xfId="26923"/>
    <cellStyle name="Zarez 2 4 5 5 2 3" xfId="17247"/>
    <cellStyle name="Zarez 2 4 5 5 3" xfId="22085"/>
    <cellStyle name="Zarez 2 4 5 5 4" xfId="12409"/>
    <cellStyle name="Zarez 2 4 5 6" xfId="3942"/>
    <cellStyle name="Zarez 2 4 5 6 2" xfId="8780"/>
    <cellStyle name="Zarez 2 4 5 6 2 2" xfId="28132"/>
    <cellStyle name="Zarez 2 4 5 6 2 3" xfId="18456"/>
    <cellStyle name="Zarez 2 4 5 6 3" xfId="23294"/>
    <cellStyle name="Zarez 2 4 5 6 4" xfId="13618"/>
    <cellStyle name="Zarez 2 4 5 7" xfId="5151"/>
    <cellStyle name="Zarez 2 4 5 7 2" xfId="24503"/>
    <cellStyle name="Zarez 2 4 5 7 3" xfId="14827"/>
    <cellStyle name="Zarez 2 4 5 8" xfId="19665"/>
    <cellStyle name="Zarez 2 4 5 9" xfId="9989"/>
    <cellStyle name="Zarez 2 4 6" xfId="363"/>
    <cellStyle name="Zarez 2 4 6 2" xfId="967"/>
    <cellStyle name="Zarez 2 4 6 2 2" xfId="2177"/>
    <cellStyle name="Zarez 2 4 6 2 2 2" xfId="7015"/>
    <cellStyle name="Zarez 2 4 6 2 2 2 2" xfId="26367"/>
    <cellStyle name="Zarez 2 4 6 2 2 2 3" xfId="16691"/>
    <cellStyle name="Zarez 2 4 6 2 2 3" xfId="21529"/>
    <cellStyle name="Zarez 2 4 6 2 2 4" xfId="11853"/>
    <cellStyle name="Zarez 2 4 6 2 3" xfId="3387"/>
    <cellStyle name="Zarez 2 4 6 2 3 2" xfId="8225"/>
    <cellStyle name="Zarez 2 4 6 2 3 2 2" xfId="27577"/>
    <cellStyle name="Zarez 2 4 6 2 3 2 3" xfId="17901"/>
    <cellStyle name="Zarez 2 4 6 2 3 3" xfId="22739"/>
    <cellStyle name="Zarez 2 4 6 2 3 4" xfId="13063"/>
    <cellStyle name="Zarez 2 4 6 2 4" xfId="4596"/>
    <cellStyle name="Zarez 2 4 6 2 4 2" xfId="9434"/>
    <cellStyle name="Zarez 2 4 6 2 4 2 2" xfId="28786"/>
    <cellStyle name="Zarez 2 4 6 2 4 2 3" xfId="19110"/>
    <cellStyle name="Zarez 2 4 6 2 4 3" xfId="23948"/>
    <cellStyle name="Zarez 2 4 6 2 4 4" xfId="14272"/>
    <cellStyle name="Zarez 2 4 6 2 5" xfId="5805"/>
    <cellStyle name="Zarez 2 4 6 2 5 2" xfId="25157"/>
    <cellStyle name="Zarez 2 4 6 2 5 3" xfId="15481"/>
    <cellStyle name="Zarez 2 4 6 2 6" xfId="20319"/>
    <cellStyle name="Zarez 2 4 6 2 7" xfId="10643"/>
    <cellStyle name="Zarez 2 4 6 3" xfId="1573"/>
    <cellStyle name="Zarez 2 4 6 3 2" xfId="6411"/>
    <cellStyle name="Zarez 2 4 6 3 2 2" xfId="25763"/>
    <cellStyle name="Zarez 2 4 6 3 2 3" xfId="16087"/>
    <cellStyle name="Zarez 2 4 6 3 3" xfId="20925"/>
    <cellStyle name="Zarez 2 4 6 3 4" xfId="11249"/>
    <cellStyle name="Zarez 2 4 6 4" xfId="2783"/>
    <cellStyle name="Zarez 2 4 6 4 2" xfId="7621"/>
    <cellStyle name="Zarez 2 4 6 4 2 2" xfId="26973"/>
    <cellStyle name="Zarez 2 4 6 4 2 3" xfId="17297"/>
    <cellStyle name="Zarez 2 4 6 4 3" xfId="22135"/>
    <cellStyle name="Zarez 2 4 6 4 4" xfId="12459"/>
    <cellStyle name="Zarez 2 4 6 5" xfId="3992"/>
    <cellStyle name="Zarez 2 4 6 5 2" xfId="8830"/>
    <cellStyle name="Zarez 2 4 6 5 2 2" xfId="28182"/>
    <cellStyle name="Zarez 2 4 6 5 2 3" xfId="18506"/>
    <cellStyle name="Zarez 2 4 6 5 3" xfId="23344"/>
    <cellStyle name="Zarez 2 4 6 5 4" xfId="13668"/>
    <cellStyle name="Zarez 2 4 6 6" xfId="5201"/>
    <cellStyle name="Zarez 2 4 6 6 2" xfId="24553"/>
    <cellStyle name="Zarez 2 4 6 6 3" xfId="14877"/>
    <cellStyle name="Zarez 2 4 6 7" xfId="19715"/>
    <cellStyle name="Zarez 2 4 6 8" xfId="10039"/>
    <cellStyle name="Zarez 2 4 7" xfId="665"/>
    <cellStyle name="Zarez 2 4 7 2" xfId="1875"/>
    <cellStyle name="Zarez 2 4 7 2 2" xfId="6713"/>
    <cellStyle name="Zarez 2 4 7 2 2 2" xfId="26065"/>
    <cellStyle name="Zarez 2 4 7 2 2 3" xfId="16389"/>
    <cellStyle name="Zarez 2 4 7 2 3" xfId="21227"/>
    <cellStyle name="Zarez 2 4 7 2 4" xfId="11551"/>
    <cellStyle name="Zarez 2 4 7 3" xfId="3085"/>
    <cellStyle name="Zarez 2 4 7 3 2" xfId="7923"/>
    <cellStyle name="Zarez 2 4 7 3 2 2" xfId="27275"/>
    <cellStyle name="Zarez 2 4 7 3 2 3" xfId="17599"/>
    <cellStyle name="Zarez 2 4 7 3 3" xfId="22437"/>
    <cellStyle name="Zarez 2 4 7 3 4" xfId="12761"/>
    <cellStyle name="Zarez 2 4 7 4" xfId="4294"/>
    <cellStyle name="Zarez 2 4 7 4 2" xfId="9132"/>
    <cellStyle name="Zarez 2 4 7 4 2 2" xfId="28484"/>
    <cellStyle name="Zarez 2 4 7 4 2 3" xfId="18808"/>
    <cellStyle name="Zarez 2 4 7 4 3" xfId="23646"/>
    <cellStyle name="Zarez 2 4 7 4 4" xfId="13970"/>
    <cellStyle name="Zarez 2 4 7 5" xfId="5503"/>
    <cellStyle name="Zarez 2 4 7 5 2" xfId="24855"/>
    <cellStyle name="Zarez 2 4 7 5 3" xfId="15179"/>
    <cellStyle name="Zarez 2 4 7 6" xfId="20017"/>
    <cellStyle name="Zarez 2 4 7 7" xfId="10341"/>
    <cellStyle name="Zarez 2 4 8" xfId="1271"/>
    <cellStyle name="Zarez 2 4 8 2" xfId="6109"/>
    <cellStyle name="Zarez 2 4 8 2 2" xfId="25461"/>
    <cellStyle name="Zarez 2 4 8 2 3" xfId="15785"/>
    <cellStyle name="Zarez 2 4 8 3" xfId="20623"/>
    <cellStyle name="Zarez 2 4 8 4" xfId="10947"/>
    <cellStyle name="Zarez 2 4 9" xfId="2481"/>
    <cellStyle name="Zarez 2 4 9 2" xfId="7319"/>
    <cellStyle name="Zarez 2 4 9 2 2" xfId="26671"/>
    <cellStyle name="Zarez 2 4 9 2 3" xfId="16995"/>
    <cellStyle name="Zarez 2 4 9 3" xfId="21833"/>
    <cellStyle name="Zarez 2 4 9 4" xfId="12157"/>
    <cellStyle name="Zarez 2 5" xfId="59"/>
    <cellStyle name="Zarez 2 5 10" xfId="9766"/>
    <cellStyle name="Zarez 2 5 2" xfId="172"/>
    <cellStyle name="Zarez 2 5 2 2" xfId="492"/>
    <cellStyle name="Zarez 2 5 2 2 2" xfId="1096"/>
    <cellStyle name="Zarez 2 5 2 2 2 2" xfId="2306"/>
    <cellStyle name="Zarez 2 5 2 2 2 2 2" xfId="7144"/>
    <cellStyle name="Zarez 2 5 2 2 2 2 2 2" xfId="26496"/>
    <cellStyle name="Zarez 2 5 2 2 2 2 2 3" xfId="16820"/>
    <cellStyle name="Zarez 2 5 2 2 2 2 3" xfId="21658"/>
    <cellStyle name="Zarez 2 5 2 2 2 2 4" xfId="11982"/>
    <cellStyle name="Zarez 2 5 2 2 2 3" xfId="3516"/>
    <cellStyle name="Zarez 2 5 2 2 2 3 2" xfId="8354"/>
    <cellStyle name="Zarez 2 5 2 2 2 3 2 2" xfId="27706"/>
    <cellStyle name="Zarez 2 5 2 2 2 3 2 3" xfId="18030"/>
    <cellStyle name="Zarez 2 5 2 2 2 3 3" xfId="22868"/>
    <cellStyle name="Zarez 2 5 2 2 2 3 4" xfId="13192"/>
    <cellStyle name="Zarez 2 5 2 2 2 4" xfId="4725"/>
    <cellStyle name="Zarez 2 5 2 2 2 4 2" xfId="9563"/>
    <cellStyle name="Zarez 2 5 2 2 2 4 2 2" xfId="28915"/>
    <cellStyle name="Zarez 2 5 2 2 2 4 2 3" xfId="19239"/>
    <cellStyle name="Zarez 2 5 2 2 2 4 3" xfId="24077"/>
    <cellStyle name="Zarez 2 5 2 2 2 4 4" xfId="14401"/>
    <cellStyle name="Zarez 2 5 2 2 2 5" xfId="5934"/>
    <cellStyle name="Zarez 2 5 2 2 2 5 2" xfId="25286"/>
    <cellStyle name="Zarez 2 5 2 2 2 5 3" xfId="15610"/>
    <cellStyle name="Zarez 2 5 2 2 2 6" xfId="20448"/>
    <cellStyle name="Zarez 2 5 2 2 2 7" xfId="10772"/>
    <cellStyle name="Zarez 2 5 2 2 3" xfId="1702"/>
    <cellStyle name="Zarez 2 5 2 2 3 2" xfId="6540"/>
    <cellStyle name="Zarez 2 5 2 2 3 2 2" xfId="25892"/>
    <cellStyle name="Zarez 2 5 2 2 3 2 3" xfId="16216"/>
    <cellStyle name="Zarez 2 5 2 2 3 3" xfId="21054"/>
    <cellStyle name="Zarez 2 5 2 2 3 4" xfId="11378"/>
    <cellStyle name="Zarez 2 5 2 2 4" xfId="2912"/>
    <cellStyle name="Zarez 2 5 2 2 4 2" xfId="7750"/>
    <cellStyle name="Zarez 2 5 2 2 4 2 2" xfId="27102"/>
    <cellStyle name="Zarez 2 5 2 2 4 2 3" xfId="17426"/>
    <cellStyle name="Zarez 2 5 2 2 4 3" xfId="22264"/>
    <cellStyle name="Zarez 2 5 2 2 4 4" xfId="12588"/>
    <cellStyle name="Zarez 2 5 2 2 5" xfId="4121"/>
    <cellStyle name="Zarez 2 5 2 2 5 2" xfId="8959"/>
    <cellStyle name="Zarez 2 5 2 2 5 2 2" xfId="28311"/>
    <cellStyle name="Zarez 2 5 2 2 5 2 3" xfId="18635"/>
    <cellStyle name="Zarez 2 5 2 2 5 3" xfId="23473"/>
    <cellStyle name="Zarez 2 5 2 2 5 4" xfId="13797"/>
    <cellStyle name="Zarez 2 5 2 2 6" xfId="5330"/>
    <cellStyle name="Zarez 2 5 2 2 6 2" xfId="24682"/>
    <cellStyle name="Zarez 2 5 2 2 6 3" xfId="15006"/>
    <cellStyle name="Zarez 2 5 2 2 7" xfId="19844"/>
    <cellStyle name="Zarez 2 5 2 2 8" xfId="10168"/>
    <cellStyle name="Zarez 2 5 2 3" xfId="794"/>
    <cellStyle name="Zarez 2 5 2 3 2" xfId="2004"/>
    <cellStyle name="Zarez 2 5 2 3 2 2" xfId="6842"/>
    <cellStyle name="Zarez 2 5 2 3 2 2 2" xfId="26194"/>
    <cellStyle name="Zarez 2 5 2 3 2 2 3" xfId="16518"/>
    <cellStyle name="Zarez 2 5 2 3 2 3" xfId="21356"/>
    <cellStyle name="Zarez 2 5 2 3 2 4" xfId="11680"/>
    <cellStyle name="Zarez 2 5 2 3 3" xfId="3214"/>
    <cellStyle name="Zarez 2 5 2 3 3 2" xfId="8052"/>
    <cellStyle name="Zarez 2 5 2 3 3 2 2" xfId="27404"/>
    <cellStyle name="Zarez 2 5 2 3 3 2 3" xfId="17728"/>
    <cellStyle name="Zarez 2 5 2 3 3 3" xfId="22566"/>
    <cellStyle name="Zarez 2 5 2 3 3 4" xfId="12890"/>
    <cellStyle name="Zarez 2 5 2 3 4" xfId="4423"/>
    <cellStyle name="Zarez 2 5 2 3 4 2" xfId="9261"/>
    <cellStyle name="Zarez 2 5 2 3 4 2 2" xfId="28613"/>
    <cellStyle name="Zarez 2 5 2 3 4 2 3" xfId="18937"/>
    <cellStyle name="Zarez 2 5 2 3 4 3" xfId="23775"/>
    <cellStyle name="Zarez 2 5 2 3 4 4" xfId="14099"/>
    <cellStyle name="Zarez 2 5 2 3 5" xfId="5632"/>
    <cellStyle name="Zarez 2 5 2 3 5 2" xfId="24984"/>
    <cellStyle name="Zarez 2 5 2 3 5 3" xfId="15308"/>
    <cellStyle name="Zarez 2 5 2 3 6" xfId="20146"/>
    <cellStyle name="Zarez 2 5 2 3 7" xfId="10470"/>
    <cellStyle name="Zarez 2 5 2 4" xfId="1400"/>
    <cellStyle name="Zarez 2 5 2 4 2" xfId="6238"/>
    <cellStyle name="Zarez 2 5 2 4 2 2" xfId="25590"/>
    <cellStyle name="Zarez 2 5 2 4 2 3" xfId="15914"/>
    <cellStyle name="Zarez 2 5 2 4 3" xfId="20752"/>
    <cellStyle name="Zarez 2 5 2 4 4" xfId="11076"/>
    <cellStyle name="Zarez 2 5 2 5" xfId="2610"/>
    <cellStyle name="Zarez 2 5 2 5 2" xfId="7448"/>
    <cellStyle name="Zarez 2 5 2 5 2 2" xfId="26800"/>
    <cellStyle name="Zarez 2 5 2 5 2 3" xfId="17124"/>
    <cellStyle name="Zarez 2 5 2 5 3" xfId="21962"/>
    <cellStyle name="Zarez 2 5 2 5 4" xfId="12286"/>
    <cellStyle name="Zarez 2 5 2 6" xfId="3820"/>
    <cellStyle name="Zarez 2 5 2 6 2" xfId="8658"/>
    <cellStyle name="Zarez 2 5 2 6 2 2" xfId="28010"/>
    <cellStyle name="Zarez 2 5 2 6 2 3" xfId="18334"/>
    <cellStyle name="Zarez 2 5 2 6 3" xfId="23172"/>
    <cellStyle name="Zarez 2 5 2 6 4" xfId="13496"/>
    <cellStyle name="Zarez 2 5 2 7" xfId="5028"/>
    <cellStyle name="Zarez 2 5 2 7 2" xfId="24380"/>
    <cellStyle name="Zarez 2 5 2 7 3" xfId="14704"/>
    <cellStyle name="Zarez 2 5 2 8" xfId="19542"/>
    <cellStyle name="Zarez 2 5 2 9" xfId="9866"/>
    <cellStyle name="Zarez 2 5 3" xfId="392"/>
    <cellStyle name="Zarez 2 5 3 2" xfId="996"/>
    <cellStyle name="Zarez 2 5 3 2 2" xfId="2206"/>
    <cellStyle name="Zarez 2 5 3 2 2 2" xfId="7044"/>
    <cellStyle name="Zarez 2 5 3 2 2 2 2" xfId="26396"/>
    <cellStyle name="Zarez 2 5 3 2 2 2 3" xfId="16720"/>
    <cellStyle name="Zarez 2 5 3 2 2 3" xfId="21558"/>
    <cellStyle name="Zarez 2 5 3 2 2 4" xfId="11882"/>
    <cellStyle name="Zarez 2 5 3 2 3" xfId="3416"/>
    <cellStyle name="Zarez 2 5 3 2 3 2" xfId="8254"/>
    <cellStyle name="Zarez 2 5 3 2 3 2 2" xfId="27606"/>
    <cellStyle name="Zarez 2 5 3 2 3 2 3" xfId="17930"/>
    <cellStyle name="Zarez 2 5 3 2 3 3" xfId="22768"/>
    <cellStyle name="Zarez 2 5 3 2 3 4" xfId="13092"/>
    <cellStyle name="Zarez 2 5 3 2 4" xfId="4625"/>
    <cellStyle name="Zarez 2 5 3 2 4 2" xfId="9463"/>
    <cellStyle name="Zarez 2 5 3 2 4 2 2" xfId="28815"/>
    <cellStyle name="Zarez 2 5 3 2 4 2 3" xfId="19139"/>
    <cellStyle name="Zarez 2 5 3 2 4 3" xfId="23977"/>
    <cellStyle name="Zarez 2 5 3 2 4 4" xfId="14301"/>
    <cellStyle name="Zarez 2 5 3 2 5" xfId="5834"/>
    <cellStyle name="Zarez 2 5 3 2 5 2" xfId="25186"/>
    <cellStyle name="Zarez 2 5 3 2 5 3" xfId="15510"/>
    <cellStyle name="Zarez 2 5 3 2 6" xfId="20348"/>
    <cellStyle name="Zarez 2 5 3 2 7" xfId="10672"/>
    <cellStyle name="Zarez 2 5 3 3" xfId="1602"/>
    <cellStyle name="Zarez 2 5 3 3 2" xfId="6440"/>
    <cellStyle name="Zarez 2 5 3 3 2 2" xfId="25792"/>
    <cellStyle name="Zarez 2 5 3 3 2 3" xfId="16116"/>
    <cellStyle name="Zarez 2 5 3 3 3" xfId="20954"/>
    <cellStyle name="Zarez 2 5 3 3 4" xfId="11278"/>
    <cellStyle name="Zarez 2 5 3 4" xfId="2812"/>
    <cellStyle name="Zarez 2 5 3 4 2" xfId="7650"/>
    <cellStyle name="Zarez 2 5 3 4 2 2" xfId="27002"/>
    <cellStyle name="Zarez 2 5 3 4 2 3" xfId="17326"/>
    <cellStyle name="Zarez 2 5 3 4 3" xfId="22164"/>
    <cellStyle name="Zarez 2 5 3 4 4" xfId="12488"/>
    <cellStyle name="Zarez 2 5 3 5" xfId="4021"/>
    <cellStyle name="Zarez 2 5 3 5 2" xfId="8859"/>
    <cellStyle name="Zarez 2 5 3 5 2 2" xfId="28211"/>
    <cellStyle name="Zarez 2 5 3 5 2 3" xfId="18535"/>
    <cellStyle name="Zarez 2 5 3 5 3" xfId="23373"/>
    <cellStyle name="Zarez 2 5 3 5 4" xfId="13697"/>
    <cellStyle name="Zarez 2 5 3 6" xfId="5230"/>
    <cellStyle name="Zarez 2 5 3 6 2" xfId="24582"/>
    <cellStyle name="Zarez 2 5 3 6 3" xfId="14906"/>
    <cellStyle name="Zarez 2 5 3 7" xfId="19744"/>
    <cellStyle name="Zarez 2 5 3 8" xfId="10068"/>
    <cellStyle name="Zarez 2 5 4" xfId="694"/>
    <cellStyle name="Zarez 2 5 4 2" xfId="1904"/>
    <cellStyle name="Zarez 2 5 4 2 2" xfId="6742"/>
    <cellStyle name="Zarez 2 5 4 2 2 2" xfId="26094"/>
    <cellStyle name="Zarez 2 5 4 2 2 3" xfId="16418"/>
    <cellStyle name="Zarez 2 5 4 2 3" xfId="21256"/>
    <cellStyle name="Zarez 2 5 4 2 4" xfId="11580"/>
    <cellStyle name="Zarez 2 5 4 3" xfId="3114"/>
    <cellStyle name="Zarez 2 5 4 3 2" xfId="7952"/>
    <cellStyle name="Zarez 2 5 4 3 2 2" xfId="27304"/>
    <cellStyle name="Zarez 2 5 4 3 2 3" xfId="17628"/>
    <cellStyle name="Zarez 2 5 4 3 3" xfId="22466"/>
    <cellStyle name="Zarez 2 5 4 3 4" xfId="12790"/>
    <cellStyle name="Zarez 2 5 4 4" xfId="4323"/>
    <cellStyle name="Zarez 2 5 4 4 2" xfId="9161"/>
    <cellStyle name="Zarez 2 5 4 4 2 2" xfId="28513"/>
    <cellStyle name="Zarez 2 5 4 4 2 3" xfId="18837"/>
    <cellStyle name="Zarez 2 5 4 4 3" xfId="23675"/>
    <cellStyle name="Zarez 2 5 4 4 4" xfId="13999"/>
    <cellStyle name="Zarez 2 5 4 5" xfId="5532"/>
    <cellStyle name="Zarez 2 5 4 5 2" xfId="24884"/>
    <cellStyle name="Zarez 2 5 4 5 3" xfId="15208"/>
    <cellStyle name="Zarez 2 5 4 6" xfId="20046"/>
    <cellStyle name="Zarez 2 5 4 7" xfId="10370"/>
    <cellStyle name="Zarez 2 5 5" xfId="1300"/>
    <cellStyle name="Zarez 2 5 5 2" xfId="6138"/>
    <cellStyle name="Zarez 2 5 5 2 2" xfId="25490"/>
    <cellStyle name="Zarez 2 5 5 2 3" xfId="15814"/>
    <cellStyle name="Zarez 2 5 5 3" xfId="20652"/>
    <cellStyle name="Zarez 2 5 5 4" xfId="10976"/>
    <cellStyle name="Zarez 2 5 6" xfId="2510"/>
    <cellStyle name="Zarez 2 5 6 2" xfId="7348"/>
    <cellStyle name="Zarez 2 5 6 2 2" xfId="26700"/>
    <cellStyle name="Zarez 2 5 6 2 3" xfId="17024"/>
    <cellStyle name="Zarez 2 5 6 3" xfId="21862"/>
    <cellStyle name="Zarez 2 5 6 4" xfId="12186"/>
    <cellStyle name="Zarez 2 5 7" xfId="3720"/>
    <cellStyle name="Zarez 2 5 7 2" xfId="8558"/>
    <cellStyle name="Zarez 2 5 7 2 2" xfId="27910"/>
    <cellStyle name="Zarez 2 5 7 2 3" xfId="18234"/>
    <cellStyle name="Zarez 2 5 7 3" xfId="23072"/>
    <cellStyle name="Zarez 2 5 7 4" xfId="13396"/>
    <cellStyle name="Zarez 2 5 8" xfId="4928"/>
    <cellStyle name="Zarez 2 5 8 2" xfId="24280"/>
    <cellStyle name="Zarez 2 5 8 3" xfId="14604"/>
    <cellStyle name="Zarez 2 5 9" xfId="19442"/>
    <cellStyle name="Zarez 2 6" xfId="121"/>
    <cellStyle name="Zarez 2 6 2" xfId="442"/>
    <cellStyle name="Zarez 2 6 2 2" xfId="1046"/>
    <cellStyle name="Zarez 2 6 2 2 2" xfId="2256"/>
    <cellStyle name="Zarez 2 6 2 2 2 2" xfId="7094"/>
    <cellStyle name="Zarez 2 6 2 2 2 2 2" xfId="26446"/>
    <cellStyle name="Zarez 2 6 2 2 2 2 3" xfId="16770"/>
    <cellStyle name="Zarez 2 6 2 2 2 3" xfId="21608"/>
    <cellStyle name="Zarez 2 6 2 2 2 4" xfId="11932"/>
    <cellStyle name="Zarez 2 6 2 2 3" xfId="3466"/>
    <cellStyle name="Zarez 2 6 2 2 3 2" xfId="8304"/>
    <cellStyle name="Zarez 2 6 2 2 3 2 2" xfId="27656"/>
    <cellStyle name="Zarez 2 6 2 2 3 2 3" xfId="17980"/>
    <cellStyle name="Zarez 2 6 2 2 3 3" xfId="22818"/>
    <cellStyle name="Zarez 2 6 2 2 3 4" xfId="13142"/>
    <cellStyle name="Zarez 2 6 2 2 4" xfId="4675"/>
    <cellStyle name="Zarez 2 6 2 2 4 2" xfId="9513"/>
    <cellStyle name="Zarez 2 6 2 2 4 2 2" xfId="28865"/>
    <cellStyle name="Zarez 2 6 2 2 4 2 3" xfId="19189"/>
    <cellStyle name="Zarez 2 6 2 2 4 3" xfId="24027"/>
    <cellStyle name="Zarez 2 6 2 2 4 4" xfId="14351"/>
    <cellStyle name="Zarez 2 6 2 2 5" xfId="5884"/>
    <cellStyle name="Zarez 2 6 2 2 5 2" xfId="25236"/>
    <cellStyle name="Zarez 2 6 2 2 5 3" xfId="15560"/>
    <cellStyle name="Zarez 2 6 2 2 6" xfId="20398"/>
    <cellStyle name="Zarez 2 6 2 2 7" xfId="10722"/>
    <cellStyle name="Zarez 2 6 2 3" xfId="1652"/>
    <cellStyle name="Zarez 2 6 2 3 2" xfId="6490"/>
    <cellStyle name="Zarez 2 6 2 3 2 2" xfId="25842"/>
    <cellStyle name="Zarez 2 6 2 3 2 3" xfId="16166"/>
    <cellStyle name="Zarez 2 6 2 3 3" xfId="21004"/>
    <cellStyle name="Zarez 2 6 2 3 4" xfId="11328"/>
    <cellStyle name="Zarez 2 6 2 4" xfId="2862"/>
    <cellStyle name="Zarez 2 6 2 4 2" xfId="7700"/>
    <cellStyle name="Zarez 2 6 2 4 2 2" xfId="27052"/>
    <cellStyle name="Zarez 2 6 2 4 2 3" xfId="17376"/>
    <cellStyle name="Zarez 2 6 2 4 3" xfId="22214"/>
    <cellStyle name="Zarez 2 6 2 4 4" xfId="12538"/>
    <cellStyle name="Zarez 2 6 2 5" xfId="4071"/>
    <cellStyle name="Zarez 2 6 2 5 2" xfId="8909"/>
    <cellStyle name="Zarez 2 6 2 5 2 2" xfId="28261"/>
    <cellStyle name="Zarez 2 6 2 5 2 3" xfId="18585"/>
    <cellStyle name="Zarez 2 6 2 5 3" xfId="23423"/>
    <cellStyle name="Zarez 2 6 2 5 4" xfId="13747"/>
    <cellStyle name="Zarez 2 6 2 6" xfId="5280"/>
    <cellStyle name="Zarez 2 6 2 6 2" xfId="24632"/>
    <cellStyle name="Zarez 2 6 2 6 3" xfId="14956"/>
    <cellStyle name="Zarez 2 6 2 7" xfId="19794"/>
    <cellStyle name="Zarez 2 6 2 8" xfId="10118"/>
    <cellStyle name="Zarez 2 6 3" xfId="744"/>
    <cellStyle name="Zarez 2 6 3 2" xfId="1954"/>
    <cellStyle name="Zarez 2 6 3 2 2" xfId="6792"/>
    <cellStyle name="Zarez 2 6 3 2 2 2" xfId="26144"/>
    <cellStyle name="Zarez 2 6 3 2 2 3" xfId="16468"/>
    <cellStyle name="Zarez 2 6 3 2 3" xfId="21306"/>
    <cellStyle name="Zarez 2 6 3 2 4" xfId="11630"/>
    <cellStyle name="Zarez 2 6 3 3" xfId="3164"/>
    <cellStyle name="Zarez 2 6 3 3 2" xfId="8002"/>
    <cellStyle name="Zarez 2 6 3 3 2 2" xfId="27354"/>
    <cellStyle name="Zarez 2 6 3 3 2 3" xfId="17678"/>
    <cellStyle name="Zarez 2 6 3 3 3" xfId="22516"/>
    <cellStyle name="Zarez 2 6 3 3 4" xfId="12840"/>
    <cellStyle name="Zarez 2 6 3 4" xfId="4373"/>
    <cellStyle name="Zarez 2 6 3 4 2" xfId="9211"/>
    <cellStyle name="Zarez 2 6 3 4 2 2" xfId="28563"/>
    <cellStyle name="Zarez 2 6 3 4 2 3" xfId="18887"/>
    <cellStyle name="Zarez 2 6 3 4 3" xfId="23725"/>
    <cellStyle name="Zarez 2 6 3 4 4" xfId="14049"/>
    <cellStyle name="Zarez 2 6 3 5" xfId="5582"/>
    <cellStyle name="Zarez 2 6 3 5 2" xfId="24934"/>
    <cellStyle name="Zarez 2 6 3 5 3" xfId="15258"/>
    <cellStyle name="Zarez 2 6 3 6" xfId="20096"/>
    <cellStyle name="Zarez 2 6 3 7" xfId="10420"/>
    <cellStyle name="Zarez 2 6 4" xfId="1350"/>
    <cellStyle name="Zarez 2 6 4 2" xfId="6188"/>
    <cellStyle name="Zarez 2 6 4 2 2" xfId="25540"/>
    <cellStyle name="Zarez 2 6 4 2 3" xfId="15864"/>
    <cellStyle name="Zarez 2 6 4 3" xfId="20702"/>
    <cellStyle name="Zarez 2 6 4 4" xfId="11026"/>
    <cellStyle name="Zarez 2 6 5" xfId="2560"/>
    <cellStyle name="Zarez 2 6 5 2" xfId="7398"/>
    <cellStyle name="Zarez 2 6 5 2 2" xfId="26750"/>
    <cellStyle name="Zarez 2 6 5 2 3" xfId="17074"/>
    <cellStyle name="Zarez 2 6 5 3" xfId="21912"/>
    <cellStyle name="Zarez 2 6 5 4" xfId="12236"/>
    <cellStyle name="Zarez 2 6 6" xfId="3770"/>
    <cellStyle name="Zarez 2 6 6 2" xfId="8608"/>
    <cellStyle name="Zarez 2 6 6 2 2" xfId="27960"/>
    <cellStyle name="Zarez 2 6 6 2 3" xfId="18284"/>
    <cellStyle name="Zarez 2 6 6 3" xfId="23122"/>
    <cellStyle name="Zarez 2 6 6 4" xfId="13446"/>
    <cellStyle name="Zarez 2 6 7" xfId="4978"/>
    <cellStyle name="Zarez 2 6 7 2" xfId="24330"/>
    <cellStyle name="Zarez 2 6 7 3" xfId="14654"/>
    <cellStyle name="Zarez 2 6 8" xfId="19492"/>
    <cellStyle name="Zarez 2 6 9" xfId="9816"/>
    <cellStyle name="Zarez 2 7" xfId="238"/>
    <cellStyle name="Zarez 2 7 2" xfId="542"/>
    <cellStyle name="Zarez 2 7 2 2" xfId="1146"/>
    <cellStyle name="Zarez 2 7 2 2 2" xfId="2356"/>
    <cellStyle name="Zarez 2 7 2 2 2 2" xfId="7194"/>
    <cellStyle name="Zarez 2 7 2 2 2 2 2" xfId="26546"/>
    <cellStyle name="Zarez 2 7 2 2 2 2 3" xfId="16870"/>
    <cellStyle name="Zarez 2 7 2 2 2 3" xfId="21708"/>
    <cellStyle name="Zarez 2 7 2 2 2 4" xfId="12032"/>
    <cellStyle name="Zarez 2 7 2 2 3" xfId="3566"/>
    <cellStyle name="Zarez 2 7 2 2 3 2" xfId="8404"/>
    <cellStyle name="Zarez 2 7 2 2 3 2 2" xfId="27756"/>
    <cellStyle name="Zarez 2 7 2 2 3 2 3" xfId="18080"/>
    <cellStyle name="Zarez 2 7 2 2 3 3" xfId="22918"/>
    <cellStyle name="Zarez 2 7 2 2 3 4" xfId="13242"/>
    <cellStyle name="Zarez 2 7 2 2 4" xfId="4775"/>
    <cellStyle name="Zarez 2 7 2 2 4 2" xfId="9613"/>
    <cellStyle name="Zarez 2 7 2 2 4 2 2" xfId="28965"/>
    <cellStyle name="Zarez 2 7 2 2 4 2 3" xfId="19289"/>
    <cellStyle name="Zarez 2 7 2 2 4 3" xfId="24127"/>
    <cellStyle name="Zarez 2 7 2 2 4 4" xfId="14451"/>
    <cellStyle name="Zarez 2 7 2 2 5" xfId="5984"/>
    <cellStyle name="Zarez 2 7 2 2 5 2" xfId="25336"/>
    <cellStyle name="Zarez 2 7 2 2 5 3" xfId="15660"/>
    <cellStyle name="Zarez 2 7 2 2 6" xfId="20498"/>
    <cellStyle name="Zarez 2 7 2 2 7" xfId="10822"/>
    <cellStyle name="Zarez 2 7 2 3" xfId="1752"/>
    <cellStyle name="Zarez 2 7 2 3 2" xfId="6590"/>
    <cellStyle name="Zarez 2 7 2 3 2 2" xfId="25942"/>
    <cellStyle name="Zarez 2 7 2 3 2 3" xfId="16266"/>
    <cellStyle name="Zarez 2 7 2 3 3" xfId="21104"/>
    <cellStyle name="Zarez 2 7 2 3 4" xfId="11428"/>
    <cellStyle name="Zarez 2 7 2 4" xfId="2962"/>
    <cellStyle name="Zarez 2 7 2 4 2" xfId="7800"/>
    <cellStyle name="Zarez 2 7 2 4 2 2" xfId="27152"/>
    <cellStyle name="Zarez 2 7 2 4 2 3" xfId="17476"/>
    <cellStyle name="Zarez 2 7 2 4 3" xfId="22314"/>
    <cellStyle name="Zarez 2 7 2 4 4" xfId="12638"/>
    <cellStyle name="Zarez 2 7 2 5" xfId="4171"/>
    <cellStyle name="Zarez 2 7 2 5 2" xfId="9009"/>
    <cellStyle name="Zarez 2 7 2 5 2 2" xfId="28361"/>
    <cellStyle name="Zarez 2 7 2 5 2 3" xfId="18685"/>
    <cellStyle name="Zarez 2 7 2 5 3" xfId="23523"/>
    <cellStyle name="Zarez 2 7 2 5 4" xfId="13847"/>
    <cellStyle name="Zarez 2 7 2 6" xfId="5380"/>
    <cellStyle name="Zarez 2 7 2 6 2" xfId="24732"/>
    <cellStyle name="Zarez 2 7 2 6 3" xfId="15056"/>
    <cellStyle name="Zarez 2 7 2 7" xfId="19894"/>
    <cellStyle name="Zarez 2 7 2 8" xfId="10218"/>
    <cellStyle name="Zarez 2 7 3" xfId="844"/>
    <cellStyle name="Zarez 2 7 3 2" xfId="2054"/>
    <cellStyle name="Zarez 2 7 3 2 2" xfId="6892"/>
    <cellStyle name="Zarez 2 7 3 2 2 2" xfId="26244"/>
    <cellStyle name="Zarez 2 7 3 2 2 3" xfId="16568"/>
    <cellStyle name="Zarez 2 7 3 2 3" xfId="21406"/>
    <cellStyle name="Zarez 2 7 3 2 4" xfId="11730"/>
    <cellStyle name="Zarez 2 7 3 3" xfId="3264"/>
    <cellStyle name="Zarez 2 7 3 3 2" xfId="8102"/>
    <cellStyle name="Zarez 2 7 3 3 2 2" xfId="27454"/>
    <cellStyle name="Zarez 2 7 3 3 2 3" xfId="17778"/>
    <cellStyle name="Zarez 2 7 3 3 3" xfId="22616"/>
    <cellStyle name="Zarez 2 7 3 3 4" xfId="12940"/>
    <cellStyle name="Zarez 2 7 3 4" xfId="4473"/>
    <cellStyle name="Zarez 2 7 3 4 2" xfId="9311"/>
    <cellStyle name="Zarez 2 7 3 4 2 2" xfId="28663"/>
    <cellStyle name="Zarez 2 7 3 4 2 3" xfId="18987"/>
    <cellStyle name="Zarez 2 7 3 4 3" xfId="23825"/>
    <cellStyle name="Zarez 2 7 3 4 4" xfId="14149"/>
    <cellStyle name="Zarez 2 7 3 5" xfId="5682"/>
    <cellStyle name="Zarez 2 7 3 5 2" xfId="25034"/>
    <cellStyle name="Zarez 2 7 3 5 3" xfId="15358"/>
    <cellStyle name="Zarez 2 7 3 6" xfId="20196"/>
    <cellStyle name="Zarez 2 7 3 7" xfId="10520"/>
    <cellStyle name="Zarez 2 7 4" xfId="1450"/>
    <cellStyle name="Zarez 2 7 4 2" xfId="6288"/>
    <cellStyle name="Zarez 2 7 4 2 2" xfId="25640"/>
    <cellStyle name="Zarez 2 7 4 2 3" xfId="15964"/>
    <cellStyle name="Zarez 2 7 4 3" xfId="20802"/>
    <cellStyle name="Zarez 2 7 4 4" xfId="11126"/>
    <cellStyle name="Zarez 2 7 5" xfId="2660"/>
    <cellStyle name="Zarez 2 7 5 2" xfId="7498"/>
    <cellStyle name="Zarez 2 7 5 2 2" xfId="26850"/>
    <cellStyle name="Zarez 2 7 5 2 3" xfId="17174"/>
    <cellStyle name="Zarez 2 7 5 3" xfId="22012"/>
    <cellStyle name="Zarez 2 7 5 4" xfId="12336"/>
    <cellStyle name="Zarez 2 7 6" xfId="3870"/>
    <cellStyle name="Zarez 2 7 6 2" xfId="8708"/>
    <cellStyle name="Zarez 2 7 6 2 2" xfId="28060"/>
    <cellStyle name="Zarez 2 7 6 2 3" xfId="18384"/>
    <cellStyle name="Zarez 2 7 6 3" xfId="23222"/>
    <cellStyle name="Zarez 2 7 6 4" xfId="13546"/>
    <cellStyle name="Zarez 2 7 7" xfId="5078"/>
    <cellStyle name="Zarez 2 7 7 2" xfId="24430"/>
    <cellStyle name="Zarez 2 7 7 3" xfId="14754"/>
    <cellStyle name="Zarez 2 7 8" xfId="19592"/>
    <cellStyle name="Zarez 2 7 9" xfId="9916"/>
    <cellStyle name="Zarez 2 8" xfId="291"/>
    <cellStyle name="Zarez 2 8 2" xfId="594"/>
    <cellStyle name="Zarez 2 8 2 2" xfId="1198"/>
    <cellStyle name="Zarez 2 8 2 2 2" xfId="2408"/>
    <cellStyle name="Zarez 2 8 2 2 2 2" xfId="7246"/>
    <cellStyle name="Zarez 2 8 2 2 2 2 2" xfId="26598"/>
    <cellStyle name="Zarez 2 8 2 2 2 2 3" xfId="16922"/>
    <cellStyle name="Zarez 2 8 2 2 2 3" xfId="21760"/>
    <cellStyle name="Zarez 2 8 2 2 2 4" xfId="12084"/>
    <cellStyle name="Zarez 2 8 2 2 3" xfId="3618"/>
    <cellStyle name="Zarez 2 8 2 2 3 2" xfId="8456"/>
    <cellStyle name="Zarez 2 8 2 2 3 2 2" xfId="27808"/>
    <cellStyle name="Zarez 2 8 2 2 3 2 3" xfId="18132"/>
    <cellStyle name="Zarez 2 8 2 2 3 3" xfId="22970"/>
    <cellStyle name="Zarez 2 8 2 2 3 4" xfId="13294"/>
    <cellStyle name="Zarez 2 8 2 2 4" xfId="4827"/>
    <cellStyle name="Zarez 2 8 2 2 4 2" xfId="9665"/>
    <cellStyle name="Zarez 2 8 2 2 4 2 2" xfId="29017"/>
    <cellStyle name="Zarez 2 8 2 2 4 2 3" xfId="19341"/>
    <cellStyle name="Zarez 2 8 2 2 4 3" xfId="24179"/>
    <cellStyle name="Zarez 2 8 2 2 4 4" xfId="14503"/>
    <cellStyle name="Zarez 2 8 2 2 5" xfId="6036"/>
    <cellStyle name="Zarez 2 8 2 2 5 2" xfId="25388"/>
    <cellStyle name="Zarez 2 8 2 2 5 3" xfId="15712"/>
    <cellStyle name="Zarez 2 8 2 2 6" xfId="20550"/>
    <cellStyle name="Zarez 2 8 2 2 7" xfId="10874"/>
    <cellStyle name="Zarez 2 8 2 3" xfId="1804"/>
    <cellStyle name="Zarez 2 8 2 3 2" xfId="6642"/>
    <cellStyle name="Zarez 2 8 2 3 2 2" xfId="25994"/>
    <cellStyle name="Zarez 2 8 2 3 2 3" xfId="16318"/>
    <cellStyle name="Zarez 2 8 2 3 3" xfId="21156"/>
    <cellStyle name="Zarez 2 8 2 3 4" xfId="11480"/>
    <cellStyle name="Zarez 2 8 2 4" xfId="3014"/>
    <cellStyle name="Zarez 2 8 2 4 2" xfId="7852"/>
    <cellStyle name="Zarez 2 8 2 4 2 2" xfId="27204"/>
    <cellStyle name="Zarez 2 8 2 4 2 3" xfId="17528"/>
    <cellStyle name="Zarez 2 8 2 4 3" xfId="22366"/>
    <cellStyle name="Zarez 2 8 2 4 4" xfId="12690"/>
    <cellStyle name="Zarez 2 8 2 5" xfId="4223"/>
    <cellStyle name="Zarez 2 8 2 5 2" xfId="9061"/>
    <cellStyle name="Zarez 2 8 2 5 2 2" xfId="28413"/>
    <cellStyle name="Zarez 2 8 2 5 2 3" xfId="18737"/>
    <cellStyle name="Zarez 2 8 2 5 3" xfId="23575"/>
    <cellStyle name="Zarez 2 8 2 5 4" xfId="13899"/>
    <cellStyle name="Zarez 2 8 2 6" xfId="5432"/>
    <cellStyle name="Zarez 2 8 2 6 2" xfId="24784"/>
    <cellStyle name="Zarez 2 8 2 6 3" xfId="15108"/>
    <cellStyle name="Zarez 2 8 2 7" xfId="19946"/>
    <cellStyle name="Zarez 2 8 2 8" xfId="10270"/>
    <cellStyle name="Zarez 2 8 3" xfId="896"/>
    <cellStyle name="Zarez 2 8 3 2" xfId="2106"/>
    <cellStyle name="Zarez 2 8 3 2 2" xfId="6944"/>
    <cellStyle name="Zarez 2 8 3 2 2 2" xfId="26296"/>
    <cellStyle name="Zarez 2 8 3 2 2 3" xfId="16620"/>
    <cellStyle name="Zarez 2 8 3 2 3" xfId="21458"/>
    <cellStyle name="Zarez 2 8 3 2 4" xfId="11782"/>
    <cellStyle name="Zarez 2 8 3 3" xfId="3316"/>
    <cellStyle name="Zarez 2 8 3 3 2" xfId="8154"/>
    <cellStyle name="Zarez 2 8 3 3 2 2" xfId="27506"/>
    <cellStyle name="Zarez 2 8 3 3 2 3" xfId="17830"/>
    <cellStyle name="Zarez 2 8 3 3 3" xfId="22668"/>
    <cellStyle name="Zarez 2 8 3 3 4" xfId="12992"/>
    <cellStyle name="Zarez 2 8 3 4" xfId="4525"/>
    <cellStyle name="Zarez 2 8 3 4 2" xfId="9363"/>
    <cellStyle name="Zarez 2 8 3 4 2 2" xfId="28715"/>
    <cellStyle name="Zarez 2 8 3 4 2 3" xfId="19039"/>
    <cellStyle name="Zarez 2 8 3 4 3" xfId="23877"/>
    <cellStyle name="Zarez 2 8 3 4 4" xfId="14201"/>
    <cellStyle name="Zarez 2 8 3 5" xfId="5734"/>
    <cellStyle name="Zarez 2 8 3 5 2" xfId="25086"/>
    <cellStyle name="Zarez 2 8 3 5 3" xfId="15410"/>
    <cellStyle name="Zarez 2 8 3 6" xfId="20248"/>
    <cellStyle name="Zarez 2 8 3 7" xfId="10572"/>
    <cellStyle name="Zarez 2 8 4" xfId="1502"/>
    <cellStyle name="Zarez 2 8 4 2" xfId="6340"/>
    <cellStyle name="Zarez 2 8 4 2 2" xfId="25692"/>
    <cellStyle name="Zarez 2 8 4 2 3" xfId="16016"/>
    <cellStyle name="Zarez 2 8 4 3" xfId="20854"/>
    <cellStyle name="Zarez 2 8 4 4" xfId="11178"/>
    <cellStyle name="Zarez 2 8 5" xfId="2712"/>
    <cellStyle name="Zarez 2 8 5 2" xfId="7550"/>
    <cellStyle name="Zarez 2 8 5 2 2" xfId="26902"/>
    <cellStyle name="Zarez 2 8 5 2 3" xfId="17226"/>
    <cellStyle name="Zarez 2 8 5 3" xfId="22064"/>
    <cellStyle name="Zarez 2 8 5 4" xfId="12388"/>
    <cellStyle name="Zarez 2 8 6" xfId="3921"/>
    <cellStyle name="Zarez 2 8 6 2" xfId="8759"/>
    <cellStyle name="Zarez 2 8 6 2 2" xfId="28111"/>
    <cellStyle name="Zarez 2 8 6 2 3" xfId="18435"/>
    <cellStyle name="Zarez 2 8 6 3" xfId="23273"/>
    <cellStyle name="Zarez 2 8 6 4" xfId="13597"/>
    <cellStyle name="Zarez 2 8 7" xfId="5130"/>
    <cellStyle name="Zarez 2 8 7 2" xfId="24482"/>
    <cellStyle name="Zarez 2 8 7 3" xfId="14806"/>
    <cellStyle name="Zarez 2 8 8" xfId="19644"/>
    <cellStyle name="Zarez 2 8 9" xfId="9968"/>
    <cellStyle name="Zarez 2 9" xfId="342"/>
    <cellStyle name="Zarez 2 9 2" xfId="946"/>
    <cellStyle name="Zarez 2 9 2 2" xfId="2156"/>
    <cellStyle name="Zarez 2 9 2 2 2" xfId="6994"/>
    <cellStyle name="Zarez 2 9 2 2 2 2" xfId="26346"/>
    <cellStyle name="Zarez 2 9 2 2 2 3" xfId="16670"/>
    <cellStyle name="Zarez 2 9 2 2 3" xfId="21508"/>
    <cellStyle name="Zarez 2 9 2 2 4" xfId="11832"/>
    <cellStyle name="Zarez 2 9 2 3" xfId="3366"/>
    <cellStyle name="Zarez 2 9 2 3 2" xfId="8204"/>
    <cellStyle name="Zarez 2 9 2 3 2 2" xfId="27556"/>
    <cellStyle name="Zarez 2 9 2 3 2 3" xfId="17880"/>
    <cellStyle name="Zarez 2 9 2 3 3" xfId="22718"/>
    <cellStyle name="Zarez 2 9 2 3 4" xfId="13042"/>
    <cellStyle name="Zarez 2 9 2 4" xfId="4575"/>
    <cellStyle name="Zarez 2 9 2 4 2" xfId="9413"/>
    <cellStyle name="Zarez 2 9 2 4 2 2" xfId="28765"/>
    <cellStyle name="Zarez 2 9 2 4 2 3" xfId="19089"/>
    <cellStyle name="Zarez 2 9 2 4 3" xfId="23927"/>
    <cellStyle name="Zarez 2 9 2 4 4" xfId="14251"/>
    <cellStyle name="Zarez 2 9 2 5" xfId="5784"/>
    <cellStyle name="Zarez 2 9 2 5 2" xfId="25136"/>
    <cellStyle name="Zarez 2 9 2 5 3" xfId="15460"/>
    <cellStyle name="Zarez 2 9 2 6" xfId="20298"/>
    <cellStyle name="Zarez 2 9 2 7" xfId="10622"/>
    <cellStyle name="Zarez 2 9 3" xfId="1552"/>
    <cellStyle name="Zarez 2 9 3 2" xfId="6390"/>
    <cellStyle name="Zarez 2 9 3 2 2" xfId="25742"/>
    <cellStyle name="Zarez 2 9 3 2 3" xfId="16066"/>
    <cellStyle name="Zarez 2 9 3 3" xfId="20904"/>
    <cellStyle name="Zarez 2 9 3 4" xfId="11228"/>
    <cellStyle name="Zarez 2 9 4" xfId="2762"/>
    <cellStyle name="Zarez 2 9 4 2" xfId="7600"/>
    <cellStyle name="Zarez 2 9 4 2 2" xfId="26952"/>
    <cellStyle name="Zarez 2 9 4 2 3" xfId="17276"/>
    <cellStyle name="Zarez 2 9 4 3" xfId="22114"/>
    <cellStyle name="Zarez 2 9 4 4" xfId="12438"/>
    <cellStyle name="Zarez 2 9 5" xfId="3971"/>
    <cellStyle name="Zarez 2 9 5 2" xfId="8809"/>
    <cellStyle name="Zarez 2 9 5 2 2" xfId="28161"/>
    <cellStyle name="Zarez 2 9 5 2 3" xfId="18485"/>
    <cellStyle name="Zarez 2 9 5 3" xfId="23323"/>
    <cellStyle name="Zarez 2 9 5 4" xfId="13647"/>
    <cellStyle name="Zarez 2 9 6" xfId="5180"/>
    <cellStyle name="Zarez 2 9 6 2" xfId="24532"/>
    <cellStyle name="Zarez 2 9 6 3" xfId="14856"/>
    <cellStyle name="Zarez 2 9 7" xfId="19694"/>
    <cellStyle name="Zarez 2 9 8" xfId="10018"/>
    <cellStyle name="Zarez 3" xfId="7"/>
    <cellStyle name="Zarez 3 10" xfId="1253"/>
    <cellStyle name="Zarez 3 10 2" xfId="6091"/>
    <cellStyle name="Zarez 3 10 2 2" xfId="25443"/>
    <cellStyle name="Zarez 3 10 2 3" xfId="15767"/>
    <cellStyle name="Zarez 3 10 3" xfId="20605"/>
    <cellStyle name="Zarez 3 10 4" xfId="10929"/>
    <cellStyle name="Zarez 3 11" xfId="2463"/>
    <cellStyle name="Zarez 3 11 2" xfId="7301"/>
    <cellStyle name="Zarez 3 11 2 2" xfId="26653"/>
    <cellStyle name="Zarez 3 11 2 3" xfId="16977"/>
    <cellStyle name="Zarez 3 11 3" xfId="21815"/>
    <cellStyle name="Zarez 3 11 4" xfId="12139"/>
    <cellStyle name="Zarez 3 12" xfId="3675"/>
    <cellStyle name="Zarez 3 12 2" xfId="8513"/>
    <cellStyle name="Zarez 3 12 2 2" xfId="27865"/>
    <cellStyle name="Zarez 3 12 2 3" xfId="18189"/>
    <cellStyle name="Zarez 3 12 3" xfId="23027"/>
    <cellStyle name="Zarez 3 12 4" xfId="13351"/>
    <cellStyle name="Zarez 3 13" xfId="4881"/>
    <cellStyle name="Zarez 3 13 2" xfId="24233"/>
    <cellStyle name="Zarez 3 13 3" xfId="14557"/>
    <cellStyle name="Zarez 3 14" xfId="19395"/>
    <cellStyle name="Zarez 3 15" xfId="9719"/>
    <cellStyle name="Zarez 3 2" xfId="18"/>
    <cellStyle name="Zarez 3 2 10" xfId="2474"/>
    <cellStyle name="Zarez 3 2 10 2" xfId="7312"/>
    <cellStyle name="Zarez 3 2 10 2 2" xfId="26664"/>
    <cellStyle name="Zarez 3 2 10 2 3" xfId="16988"/>
    <cellStyle name="Zarez 3 2 10 3" xfId="21826"/>
    <cellStyle name="Zarez 3 2 10 4" xfId="12150"/>
    <cellStyle name="Zarez 3 2 11" xfId="3686"/>
    <cellStyle name="Zarez 3 2 11 2" xfId="8524"/>
    <cellStyle name="Zarez 3 2 11 2 2" xfId="27876"/>
    <cellStyle name="Zarez 3 2 11 2 3" xfId="18200"/>
    <cellStyle name="Zarez 3 2 11 3" xfId="23038"/>
    <cellStyle name="Zarez 3 2 11 4" xfId="13362"/>
    <cellStyle name="Zarez 3 2 12" xfId="4892"/>
    <cellStyle name="Zarez 3 2 12 2" xfId="24244"/>
    <cellStyle name="Zarez 3 2 12 3" xfId="14568"/>
    <cellStyle name="Zarez 3 2 13" xfId="19406"/>
    <cellStyle name="Zarez 3 2 14" xfId="9730"/>
    <cellStyle name="Zarez 3 2 2" xfId="42"/>
    <cellStyle name="Zarez 3 2 2 10" xfId="3707"/>
    <cellStyle name="Zarez 3 2 2 10 2" xfId="8545"/>
    <cellStyle name="Zarez 3 2 2 10 2 2" xfId="27897"/>
    <cellStyle name="Zarez 3 2 2 10 2 3" xfId="18221"/>
    <cellStyle name="Zarez 3 2 2 10 3" xfId="23059"/>
    <cellStyle name="Zarez 3 2 2 10 4" xfId="13383"/>
    <cellStyle name="Zarez 3 2 2 11" xfId="4913"/>
    <cellStyle name="Zarez 3 2 2 11 2" xfId="24265"/>
    <cellStyle name="Zarez 3 2 2 11 3" xfId="14589"/>
    <cellStyle name="Zarez 3 2 2 12" xfId="19427"/>
    <cellStyle name="Zarez 3 2 2 13" xfId="9751"/>
    <cellStyle name="Zarez 3 2 2 2" xfId="96"/>
    <cellStyle name="Zarez 3 2 2 2 10" xfId="9801"/>
    <cellStyle name="Zarez 3 2 2 2 2" xfId="207"/>
    <cellStyle name="Zarez 3 2 2 2 2 2" xfId="527"/>
    <cellStyle name="Zarez 3 2 2 2 2 2 2" xfId="1131"/>
    <cellStyle name="Zarez 3 2 2 2 2 2 2 2" xfId="2341"/>
    <cellStyle name="Zarez 3 2 2 2 2 2 2 2 2" xfId="7179"/>
    <cellStyle name="Zarez 3 2 2 2 2 2 2 2 2 2" xfId="26531"/>
    <cellStyle name="Zarez 3 2 2 2 2 2 2 2 2 3" xfId="16855"/>
    <cellStyle name="Zarez 3 2 2 2 2 2 2 2 3" xfId="21693"/>
    <cellStyle name="Zarez 3 2 2 2 2 2 2 2 4" xfId="12017"/>
    <cellStyle name="Zarez 3 2 2 2 2 2 2 3" xfId="3551"/>
    <cellStyle name="Zarez 3 2 2 2 2 2 2 3 2" xfId="8389"/>
    <cellStyle name="Zarez 3 2 2 2 2 2 2 3 2 2" xfId="27741"/>
    <cellStyle name="Zarez 3 2 2 2 2 2 2 3 2 3" xfId="18065"/>
    <cellStyle name="Zarez 3 2 2 2 2 2 2 3 3" xfId="22903"/>
    <cellStyle name="Zarez 3 2 2 2 2 2 2 3 4" xfId="13227"/>
    <cellStyle name="Zarez 3 2 2 2 2 2 2 4" xfId="4760"/>
    <cellStyle name="Zarez 3 2 2 2 2 2 2 4 2" xfId="9598"/>
    <cellStyle name="Zarez 3 2 2 2 2 2 2 4 2 2" xfId="28950"/>
    <cellStyle name="Zarez 3 2 2 2 2 2 2 4 2 3" xfId="19274"/>
    <cellStyle name="Zarez 3 2 2 2 2 2 2 4 3" xfId="24112"/>
    <cellStyle name="Zarez 3 2 2 2 2 2 2 4 4" xfId="14436"/>
    <cellStyle name="Zarez 3 2 2 2 2 2 2 5" xfId="5969"/>
    <cellStyle name="Zarez 3 2 2 2 2 2 2 5 2" xfId="25321"/>
    <cellStyle name="Zarez 3 2 2 2 2 2 2 5 3" xfId="15645"/>
    <cellStyle name="Zarez 3 2 2 2 2 2 2 6" xfId="20483"/>
    <cellStyle name="Zarez 3 2 2 2 2 2 2 7" xfId="10807"/>
    <cellStyle name="Zarez 3 2 2 2 2 2 3" xfId="1737"/>
    <cellStyle name="Zarez 3 2 2 2 2 2 3 2" xfId="6575"/>
    <cellStyle name="Zarez 3 2 2 2 2 2 3 2 2" xfId="25927"/>
    <cellStyle name="Zarez 3 2 2 2 2 2 3 2 3" xfId="16251"/>
    <cellStyle name="Zarez 3 2 2 2 2 2 3 3" xfId="21089"/>
    <cellStyle name="Zarez 3 2 2 2 2 2 3 4" xfId="11413"/>
    <cellStyle name="Zarez 3 2 2 2 2 2 4" xfId="2947"/>
    <cellStyle name="Zarez 3 2 2 2 2 2 4 2" xfId="7785"/>
    <cellStyle name="Zarez 3 2 2 2 2 2 4 2 2" xfId="27137"/>
    <cellStyle name="Zarez 3 2 2 2 2 2 4 2 3" xfId="17461"/>
    <cellStyle name="Zarez 3 2 2 2 2 2 4 3" xfId="22299"/>
    <cellStyle name="Zarez 3 2 2 2 2 2 4 4" xfId="12623"/>
    <cellStyle name="Zarez 3 2 2 2 2 2 5" xfId="4156"/>
    <cellStyle name="Zarez 3 2 2 2 2 2 5 2" xfId="8994"/>
    <cellStyle name="Zarez 3 2 2 2 2 2 5 2 2" xfId="28346"/>
    <cellStyle name="Zarez 3 2 2 2 2 2 5 2 3" xfId="18670"/>
    <cellStyle name="Zarez 3 2 2 2 2 2 5 3" xfId="23508"/>
    <cellStyle name="Zarez 3 2 2 2 2 2 5 4" xfId="13832"/>
    <cellStyle name="Zarez 3 2 2 2 2 2 6" xfId="5365"/>
    <cellStyle name="Zarez 3 2 2 2 2 2 6 2" xfId="24717"/>
    <cellStyle name="Zarez 3 2 2 2 2 2 6 3" xfId="15041"/>
    <cellStyle name="Zarez 3 2 2 2 2 2 7" xfId="19879"/>
    <cellStyle name="Zarez 3 2 2 2 2 2 8" xfId="10203"/>
    <cellStyle name="Zarez 3 2 2 2 2 3" xfId="829"/>
    <cellStyle name="Zarez 3 2 2 2 2 3 2" xfId="2039"/>
    <cellStyle name="Zarez 3 2 2 2 2 3 2 2" xfId="6877"/>
    <cellStyle name="Zarez 3 2 2 2 2 3 2 2 2" xfId="26229"/>
    <cellStyle name="Zarez 3 2 2 2 2 3 2 2 3" xfId="16553"/>
    <cellStyle name="Zarez 3 2 2 2 2 3 2 3" xfId="21391"/>
    <cellStyle name="Zarez 3 2 2 2 2 3 2 4" xfId="11715"/>
    <cellStyle name="Zarez 3 2 2 2 2 3 3" xfId="3249"/>
    <cellStyle name="Zarez 3 2 2 2 2 3 3 2" xfId="8087"/>
    <cellStyle name="Zarez 3 2 2 2 2 3 3 2 2" xfId="27439"/>
    <cellStyle name="Zarez 3 2 2 2 2 3 3 2 3" xfId="17763"/>
    <cellStyle name="Zarez 3 2 2 2 2 3 3 3" xfId="22601"/>
    <cellStyle name="Zarez 3 2 2 2 2 3 3 4" xfId="12925"/>
    <cellStyle name="Zarez 3 2 2 2 2 3 4" xfId="4458"/>
    <cellStyle name="Zarez 3 2 2 2 2 3 4 2" xfId="9296"/>
    <cellStyle name="Zarez 3 2 2 2 2 3 4 2 2" xfId="28648"/>
    <cellStyle name="Zarez 3 2 2 2 2 3 4 2 3" xfId="18972"/>
    <cellStyle name="Zarez 3 2 2 2 2 3 4 3" xfId="23810"/>
    <cellStyle name="Zarez 3 2 2 2 2 3 4 4" xfId="14134"/>
    <cellStyle name="Zarez 3 2 2 2 2 3 5" xfId="5667"/>
    <cellStyle name="Zarez 3 2 2 2 2 3 5 2" xfId="25019"/>
    <cellStyle name="Zarez 3 2 2 2 2 3 5 3" xfId="15343"/>
    <cellStyle name="Zarez 3 2 2 2 2 3 6" xfId="20181"/>
    <cellStyle name="Zarez 3 2 2 2 2 3 7" xfId="10505"/>
    <cellStyle name="Zarez 3 2 2 2 2 4" xfId="1435"/>
    <cellStyle name="Zarez 3 2 2 2 2 4 2" xfId="6273"/>
    <cellStyle name="Zarez 3 2 2 2 2 4 2 2" xfId="25625"/>
    <cellStyle name="Zarez 3 2 2 2 2 4 2 3" xfId="15949"/>
    <cellStyle name="Zarez 3 2 2 2 2 4 3" xfId="20787"/>
    <cellStyle name="Zarez 3 2 2 2 2 4 4" xfId="11111"/>
    <cellStyle name="Zarez 3 2 2 2 2 5" xfId="2645"/>
    <cellStyle name="Zarez 3 2 2 2 2 5 2" xfId="7483"/>
    <cellStyle name="Zarez 3 2 2 2 2 5 2 2" xfId="26835"/>
    <cellStyle name="Zarez 3 2 2 2 2 5 2 3" xfId="17159"/>
    <cellStyle name="Zarez 3 2 2 2 2 5 3" xfId="21997"/>
    <cellStyle name="Zarez 3 2 2 2 2 5 4" xfId="12321"/>
    <cellStyle name="Zarez 3 2 2 2 2 6" xfId="3855"/>
    <cellStyle name="Zarez 3 2 2 2 2 6 2" xfId="8693"/>
    <cellStyle name="Zarez 3 2 2 2 2 6 2 2" xfId="28045"/>
    <cellStyle name="Zarez 3 2 2 2 2 6 2 3" xfId="18369"/>
    <cellStyle name="Zarez 3 2 2 2 2 6 3" xfId="23207"/>
    <cellStyle name="Zarez 3 2 2 2 2 6 4" xfId="13531"/>
    <cellStyle name="Zarez 3 2 2 2 2 7" xfId="5063"/>
    <cellStyle name="Zarez 3 2 2 2 2 7 2" xfId="24415"/>
    <cellStyle name="Zarez 3 2 2 2 2 7 3" xfId="14739"/>
    <cellStyle name="Zarez 3 2 2 2 2 8" xfId="19577"/>
    <cellStyle name="Zarez 3 2 2 2 2 9" xfId="9901"/>
    <cellStyle name="Zarez 3 2 2 2 3" xfId="427"/>
    <cellStyle name="Zarez 3 2 2 2 3 2" xfId="1031"/>
    <cellStyle name="Zarez 3 2 2 2 3 2 2" xfId="2241"/>
    <cellStyle name="Zarez 3 2 2 2 3 2 2 2" xfId="7079"/>
    <cellStyle name="Zarez 3 2 2 2 3 2 2 2 2" xfId="26431"/>
    <cellStyle name="Zarez 3 2 2 2 3 2 2 2 3" xfId="16755"/>
    <cellStyle name="Zarez 3 2 2 2 3 2 2 3" xfId="21593"/>
    <cellStyle name="Zarez 3 2 2 2 3 2 2 4" xfId="11917"/>
    <cellStyle name="Zarez 3 2 2 2 3 2 3" xfId="3451"/>
    <cellStyle name="Zarez 3 2 2 2 3 2 3 2" xfId="8289"/>
    <cellStyle name="Zarez 3 2 2 2 3 2 3 2 2" xfId="27641"/>
    <cellStyle name="Zarez 3 2 2 2 3 2 3 2 3" xfId="17965"/>
    <cellStyle name="Zarez 3 2 2 2 3 2 3 3" xfId="22803"/>
    <cellStyle name="Zarez 3 2 2 2 3 2 3 4" xfId="13127"/>
    <cellStyle name="Zarez 3 2 2 2 3 2 4" xfId="4660"/>
    <cellStyle name="Zarez 3 2 2 2 3 2 4 2" xfId="9498"/>
    <cellStyle name="Zarez 3 2 2 2 3 2 4 2 2" xfId="28850"/>
    <cellStyle name="Zarez 3 2 2 2 3 2 4 2 3" xfId="19174"/>
    <cellStyle name="Zarez 3 2 2 2 3 2 4 3" xfId="24012"/>
    <cellStyle name="Zarez 3 2 2 2 3 2 4 4" xfId="14336"/>
    <cellStyle name="Zarez 3 2 2 2 3 2 5" xfId="5869"/>
    <cellStyle name="Zarez 3 2 2 2 3 2 5 2" xfId="25221"/>
    <cellStyle name="Zarez 3 2 2 2 3 2 5 3" xfId="15545"/>
    <cellStyle name="Zarez 3 2 2 2 3 2 6" xfId="20383"/>
    <cellStyle name="Zarez 3 2 2 2 3 2 7" xfId="10707"/>
    <cellStyle name="Zarez 3 2 2 2 3 3" xfId="1637"/>
    <cellStyle name="Zarez 3 2 2 2 3 3 2" xfId="6475"/>
    <cellStyle name="Zarez 3 2 2 2 3 3 2 2" xfId="25827"/>
    <cellStyle name="Zarez 3 2 2 2 3 3 2 3" xfId="16151"/>
    <cellStyle name="Zarez 3 2 2 2 3 3 3" xfId="20989"/>
    <cellStyle name="Zarez 3 2 2 2 3 3 4" xfId="11313"/>
    <cellStyle name="Zarez 3 2 2 2 3 4" xfId="2847"/>
    <cellStyle name="Zarez 3 2 2 2 3 4 2" xfId="7685"/>
    <cellStyle name="Zarez 3 2 2 2 3 4 2 2" xfId="27037"/>
    <cellStyle name="Zarez 3 2 2 2 3 4 2 3" xfId="17361"/>
    <cellStyle name="Zarez 3 2 2 2 3 4 3" xfId="22199"/>
    <cellStyle name="Zarez 3 2 2 2 3 4 4" xfId="12523"/>
    <cellStyle name="Zarez 3 2 2 2 3 5" xfId="4056"/>
    <cellStyle name="Zarez 3 2 2 2 3 5 2" xfId="8894"/>
    <cellStyle name="Zarez 3 2 2 2 3 5 2 2" xfId="28246"/>
    <cellStyle name="Zarez 3 2 2 2 3 5 2 3" xfId="18570"/>
    <cellStyle name="Zarez 3 2 2 2 3 5 3" xfId="23408"/>
    <cellStyle name="Zarez 3 2 2 2 3 5 4" xfId="13732"/>
    <cellStyle name="Zarez 3 2 2 2 3 6" xfId="5265"/>
    <cellStyle name="Zarez 3 2 2 2 3 6 2" xfId="24617"/>
    <cellStyle name="Zarez 3 2 2 2 3 6 3" xfId="14941"/>
    <cellStyle name="Zarez 3 2 2 2 3 7" xfId="19779"/>
    <cellStyle name="Zarez 3 2 2 2 3 8" xfId="10103"/>
    <cellStyle name="Zarez 3 2 2 2 4" xfId="729"/>
    <cellStyle name="Zarez 3 2 2 2 4 2" xfId="1939"/>
    <cellStyle name="Zarez 3 2 2 2 4 2 2" xfId="6777"/>
    <cellStyle name="Zarez 3 2 2 2 4 2 2 2" xfId="26129"/>
    <cellStyle name="Zarez 3 2 2 2 4 2 2 3" xfId="16453"/>
    <cellStyle name="Zarez 3 2 2 2 4 2 3" xfId="21291"/>
    <cellStyle name="Zarez 3 2 2 2 4 2 4" xfId="11615"/>
    <cellStyle name="Zarez 3 2 2 2 4 3" xfId="3149"/>
    <cellStyle name="Zarez 3 2 2 2 4 3 2" xfId="7987"/>
    <cellStyle name="Zarez 3 2 2 2 4 3 2 2" xfId="27339"/>
    <cellStyle name="Zarez 3 2 2 2 4 3 2 3" xfId="17663"/>
    <cellStyle name="Zarez 3 2 2 2 4 3 3" xfId="22501"/>
    <cellStyle name="Zarez 3 2 2 2 4 3 4" xfId="12825"/>
    <cellStyle name="Zarez 3 2 2 2 4 4" xfId="4358"/>
    <cellStyle name="Zarez 3 2 2 2 4 4 2" xfId="9196"/>
    <cellStyle name="Zarez 3 2 2 2 4 4 2 2" xfId="28548"/>
    <cellStyle name="Zarez 3 2 2 2 4 4 2 3" xfId="18872"/>
    <cellStyle name="Zarez 3 2 2 2 4 4 3" xfId="23710"/>
    <cellStyle name="Zarez 3 2 2 2 4 4 4" xfId="14034"/>
    <cellStyle name="Zarez 3 2 2 2 4 5" xfId="5567"/>
    <cellStyle name="Zarez 3 2 2 2 4 5 2" xfId="24919"/>
    <cellStyle name="Zarez 3 2 2 2 4 5 3" xfId="15243"/>
    <cellStyle name="Zarez 3 2 2 2 4 6" xfId="20081"/>
    <cellStyle name="Zarez 3 2 2 2 4 7" xfId="10405"/>
    <cellStyle name="Zarez 3 2 2 2 5" xfId="1335"/>
    <cellStyle name="Zarez 3 2 2 2 5 2" xfId="6173"/>
    <cellStyle name="Zarez 3 2 2 2 5 2 2" xfId="25525"/>
    <cellStyle name="Zarez 3 2 2 2 5 2 3" xfId="15849"/>
    <cellStyle name="Zarez 3 2 2 2 5 3" xfId="20687"/>
    <cellStyle name="Zarez 3 2 2 2 5 4" xfId="11011"/>
    <cellStyle name="Zarez 3 2 2 2 6" xfId="2545"/>
    <cellStyle name="Zarez 3 2 2 2 6 2" xfId="7383"/>
    <cellStyle name="Zarez 3 2 2 2 6 2 2" xfId="26735"/>
    <cellStyle name="Zarez 3 2 2 2 6 2 3" xfId="17059"/>
    <cellStyle name="Zarez 3 2 2 2 6 3" xfId="21897"/>
    <cellStyle name="Zarez 3 2 2 2 6 4" xfId="12221"/>
    <cellStyle name="Zarez 3 2 2 2 7" xfId="3755"/>
    <cellStyle name="Zarez 3 2 2 2 7 2" xfId="8593"/>
    <cellStyle name="Zarez 3 2 2 2 7 2 2" xfId="27945"/>
    <cellStyle name="Zarez 3 2 2 2 7 2 3" xfId="18269"/>
    <cellStyle name="Zarez 3 2 2 2 7 3" xfId="23107"/>
    <cellStyle name="Zarez 3 2 2 2 7 4" xfId="13431"/>
    <cellStyle name="Zarez 3 2 2 2 8" xfId="4963"/>
    <cellStyle name="Zarez 3 2 2 2 8 2" xfId="24315"/>
    <cellStyle name="Zarez 3 2 2 2 8 3" xfId="14639"/>
    <cellStyle name="Zarez 3 2 2 2 9" xfId="19477"/>
    <cellStyle name="Zarez 3 2 2 3" xfId="157"/>
    <cellStyle name="Zarez 3 2 2 3 2" xfId="477"/>
    <cellStyle name="Zarez 3 2 2 3 2 2" xfId="1081"/>
    <cellStyle name="Zarez 3 2 2 3 2 2 2" xfId="2291"/>
    <cellStyle name="Zarez 3 2 2 3 2 2 2 2" xfId="7129"/>
    <cellStyle name="Zarez 3 2 2 3 2 2 2 2 2" xfId="26481"/>
    <cellStyle name="Zarez 3 2 2 3 2 2 2 2 3" xfId="16805"/>
    <cellStyle name="Zarez 3 2 2 3 2 2 2 3" xfId="21643"/>
    <cellStyle name="Zarez 3 2 2 3 2 2 2 4" xfId="11967"/>
    <cellStyle name="Zarez 3 2 2 3 2 2 3" xfId="3501"/>
    <cellStyle name="Zarez 3 2 2 3 2 2 3 2" xfId="8339"/>
    <cellStyle name="Zarez 3 2 2 3 2 2 3 2 2" xfId="27691"/>
    <cellStyle name="Zarez 3 2 2 3 2 2 3 2 3" xfId="18015"/>
    <cellStyle name="Zarez 3 2 2 3 2 2 3 3" xfId="22853"/>
    <cellStyle name="Zarez 3 2 2 3 2 2 3 4" xfId="13177"/>
    <cellStyle name="Zarez 3 2 2 3 2 2 4" xfId="4710"/>
    <cellStyle name="Zarez 3 2 2 3 2 2 4 2" xfId="9548"/>
    <cellStyle name="Zarez 3 2 2 3 2 2 4 2 2" xfId="28900"/>
    <cellStyle name="Zarez 3 2 2 3 2 2 4 2 3" xfId="19224"/>
    <cellStyle name="Zarez 3 2 2 3 2 2 4 3" xfId="24062"/>
    <cellStyle name="Zarez 3 2 2 3 2 2 4 4" xfId="14386"/>
    <cellStyle name="Zarez 3 2 2 3 2 2 5" xfId="5919"/>
    <cellStyle name="Zarez 3 2 2 3 2 2 5 2" xfId="25271"/>
    <cellStyle name="Zarez 3 2 2 3 2 2 5 3" xfId="15595"/>
    <cellStyle name="Zarez 3 2 2 3 2 2 6" xfId="20433"/>
    <cellStyle name="Zarez 3 2 2 3 2 2 7" xfId="10757"/>
    <cellStyle name="Zarez 3 2 2 3 2 3" xfId="1687"/>
    <cellStyle name="Zarez 3 2 2 3 2 3 2" xfId="6525"/>
    <cellStyle name="Zarez 3 2 2 3 2 3 2 2" xfId="25877"/>
    <cellStyle name="Zarez 3 2 2 3 2 3 2 3" xfId="16201"/>
    <cellStyle name="Zarez 3 2 2 3 2 3 3" xfId="21039"/>
    <cellStyle name="Zarez 3 2 2 3 2 3 4" xfId="11363"/>
    <cellStyle name="Zarez 3 2 2 3 2 4" xfId="2897"/>
    <cellStyle name="Zarez 3 2 2 3 2 4 2" xfId="7735"/>
    <cellStyle name="Zarez 3 2 2 3 2 4 2 2" xfId="27087"/>
    <cellStyle name="Zarez 3 2 2 3 2 4 2 3" xfId="17411"/>
    <cellStyle name="Zarez 3 2 2 3 2 4 3" xfId="22249"/>
    <cellStyle name="Zarez 3 2 2 3 2 4 4" xfId="12573"/>
    <cellStyle name="Zarez 3 2 2 3 2 5" xfId="4106"/>
    <cellStyle name="Zarez 3 2 2 3 2 5 2" xfId="8944"/>
    <cellStyle name="Zarez 3 2 2 3 2 5 2 2" xfId="28296"/>
    <cellStyle name="Zarez 3 2 2 3 2 5 2 3" xfId="18620"/>
    <cellStyle name="Zarez 3 2 2 3 2 5 3" xfId="23458"/>
    <cellStyle name="Zarez 3 2 2 3 2 5 4" xfId="13782"/>
    <cellStyle name="Zarez 3 2 2 3 2 6" xfId="5315"/>
    <cellStyle name="Zarez 3 2 2 3 2 6 2" xfId="24667"/>
    <cellStyle name="Zarez 3 2 2 3 2 6 3" xfId="14991"/>
    <cellStyle name="Zarez 3 2 2 3 2 7" xfId="19829"/>
    <cellStyle name="Zarez 3 2 2 3 2 8" xfId="10153"/>
    <cellStyle name="Zarez 3 2 2 3 3" xfId="779"/>
    <cellStyle name="Zarez 3 2 2 3 3 2" xfId="1989"/>
    <cellStyle name="Zarez 3 2 2 3 3 2 2" xfId="6827"/>
    <cellStyle name="Zarez 3 2 2 3 3 2 2 2" xfId="26179"/>
    <cellStyle name="Zarez 3 2 2 3 3 2 2 3" xfId="16503"/>
    <cellStyle name="Zarez 3 2 2 3 3 2 3" xfId="21341"/>
    <cellStyle name="Zarez 3 2 2 3 3 2 4" xfId="11665"/>
    <cellStyle name="Zarez 3 2 2 3 3 3" xfId="3199"/>
    <cellStyle name="Zarez 3 2 2 3 3 3 2" xfId="8037"/>
    <cellStyle name="Zarez 3 2 2 3 3 3 2 2" xfId="27389"/>
    <cellStyle name="Zarez 3 2 2 3 3 3 2 3" xfId="17713"/>
    <cellStyle name="Zarez 3 2 2 3 3 3 3" xfId="22551"/>
    <cellStyle name="Zarez 3 2 2 3 3 3 4" xfId="12875"/>
    <cellStyle name="Zarez 3 2 2 3 3 4" xfId="4408"/>
    <cellStyle name="Zarez 3 2 2 3 3 4 2" xfId="9246"/>
    <cellStyle name="Zarez 3 2 2 3 3 4 2 2" xfId="28598"/>
    <cellStyle name="Zarez 3 2 2 3 3 4 2 3" xfId="18922"/>
    <cellStyle name="Zarez 3 2 2 3 3 4 3" xfId="23760"/>
    <cellStyle name="Zarez 3 2 2 3 3 4 4" xfId="14084"/>
    <cellStyle name="Zarez 3 2 2 3 3 5" xfId="5617"/>
    <cellStyle name="Zarez 3 2 2 3 3 5 2" xfId="24969"/>
    <cellStyle name="Zarez 3 2 2 3 3 5 3" xfId="15293"/>
    <cellStyle name="Zarez 3 2 2 3 3 6" xfId="20131"/>
    <cellStyle name="Zarez 3 2 2 3 3 7" xfId="10455"/>
    <cellStyle name="Zarez 3 2 2 3 4" xfId="1385"/>
    <cellStyle name="Zarez 3 2 2 3 4 2" xfId="6223"/>
    <cellStyle name="Zarez 3 2 2 3 4 2 2" xfId="25575"/>
    <cellStyle name="Zarez 3 2 2 3 4 2 3" xfId="15899"/>
    <cellStyle name="Zarez 3 2 2 3 4 3" xfId="20737"/>
    <cellStyle name="Zarez 3 2 2 3 4 4" xfId="11061"/>
    <cellStyle name="Zarez 3 2 2 3 5" xfId="2595"/>
    <cellStyle name="Zarez 3 2 2 3 5 2" xfId="7433"/>
    <cellStyle name="Zarez 3 2 2 3 5 2 2" xfId="26785"/>
    <cellStyle name="Zarez 3 2 2 3 5 2 3" xfId="17109"/>
    <cellStyle name="Zarez 3 2 2 3 5 3" xfId="21947"/>
    <cellStyle name="Zarez 3 2 2 3 5 4" xfId="12271"/>
    <cellStyle name="Zarez 3 2 2 3 6" xfId="3805"/>
    <cellStyle name="Zarez 3 2 2 3 6 2" xfId="8643"/>
    <cellStyle name="Zarez 3 2 2 3 6 2 2" xfId="27995"/>
    <cellStyle name="Zarez 3 2 2 3 6 2 3" xfId="18319"/>
    <cellStyle name="Zarez 3 2 2 3 6 3" xfId="23157"/>
    <cellStyle name="Zarez 3 2 2 3 6 4" xfId="13481"/>
    <cellStyle name="Zarez 3 2 2 3 7" xfId="5013"/>
    <cellStyle name="Zarez 3 2 2 3 7 2" xfId="24365"/>
    <cellStyle name="Zarez 3 2 2 3 7 3" xfId="14689"/>
    <cellStyle name="Zarez 3 2 2 3 8" xfId="19527"/>
    <cellStyle name="Zarez 3 2 2 3 9" xfId="9851"/>
    <cellStyle name="Zarez 3 2 2 4" xfId="273"/>
    <cellStyle name="Zarez 3 2 2 4 2" xfId="577"/>
    <cellStyle name="Zarez 3 2 2 4 2 2" xfId="1181"/>
    <cellStyle name="Zarez 3 2 2 4 2 2 2" xfId="2391"/>
    <cellStyle name="Zarez 3 2 2 4 2 2 2 2" xfId="7229"/>
    <cellStyle name="Zarez 3 2 2 4 2 2 2 2 2" xfId="26581"/>
    <cellStyle name="Zarez 3 2 2 4 2 2 2 2 3" xfId="16905"/>
    <cellStyle name="Zarez 3 2 2 4 2 2 2 3" xfId="21743"/>
    <cellStyle name="Zarez 3 2 2 4 2 2 2 4" xfId="12067"/>
    <cellStyle name="Zarez 3 2 2 4 2 2 3" xfId="3601"/>
    <cellStyle name="Zarez 3 2 2 4 2 2 3 2" xfId="8439"/>
    <cellStyle name="Zarez 3 2 2 4 2 2 3 2 2" xfId="27791"/>
    <cellStyle name="Zarez 3 2 2 4 2 2 3 2 3" xfId="18115"/>
    <cellStyle name="Zarez 3 2 2 4 2 2 3 3" xfId="22953"/>
    <cellStyle name="Zarez 3 2 2 4 2 2 3 4" xfId="13277"/>
    <cellStyle name="Zarez 3 2 2 4 2 2 4" xfId="4810"/>
    <cellStyle name="Zarez 3 2 2 4 2 2 4 2" xfId="9648"/>
    <cellStyle name="Zarez 3 2 2 4 2 2 4 2 2" xfId="29000"/>
    <cellStyle name="Zarez 3 2 2 4 2 2 4 2 3" xfId="19324"/>
    <cellStyle name="Zarez 3 2 2 4 2 2 4 3" xfId="24162"/>
    <cellStyle name="Zarez 3 2 2 4 2 2 4 4" xfId="14486"/>
    <cellStyle name="Zarez 3 2 2 4 2 2 5" xfId="6019"/>
    <cellStyle name="Zarez 3 2 2 4 2 2 5 2" xfId="25371"/>
    <cellStyle name="Zarez 3 2 2 4 2 2 5 3" xfId="15695"/>
    <cellStyle name="Zarez 3 2 2 4 2 2 6" xfId="20533"/>
    <cellStyle name="Zarez 3 2 2 4 2 2 7" xfId="10857"/>
    <cellStyle name="Zarez 3 2 2 4 2 3" xfId="1787"/>
    <cellStyle name="Zarez 3 2 2 4 2 3 2" xfId="6625"/>
    <cellStyle name="Zarez 3 2 2 4 2 3 2 2" xfId="25977"/>
    <cellStyle name="Zarez 3 2 2 4 2 3 2 3" xfId="16301"/>
    <cellStyle name="Zarez 3 2 2 4 2 3 3" xfId="21139"/>
    <cellStyle name="Zarez 3 2 2 4 2 3 4" xfId="11463"/>
    <cellStyle name="Zarez 3 2 2 4 2 4" xfId="2997"/>
    <cellStyle name="Zarez 3 2 2 4 2 4 2" xfId="7835"/>
    <cellStyle name="Zarez 3 2 2 4 2 4 2 2" xfId="27187"/>
    <cellStyle name="Zarez 3 2 2 4 2 4 2 3" xfId="17511"/>
    <cellStyle name="Zarez 3 2 2 4 2 4 3" xfId="22349"/>
    <cellStyle name="Zarez 3 2 2 4 2 4 4" xfId="12673"/>
    <cellStyle name="Zarez 3 2 2 4 2 5" xfId="4206"/>
    <cellStyle name="Zarez 3 2 2 4 2 5 2" xfId="9044"/>
    <cellStyle name="Zarez 3 2 2 4 2 5 2 2" xfId="28396"/>
    <cellStyle name="Zarez 3 2 2 4 2 5 2 3" xfId="18720"/>
    <cellStyle name="Zarez 3 2 2 4 2 5 3" xfId="23558"/>
    <cellStyle name="Zarez 3 2 2 4 2 5 4" xfId="13882"/>
    <cellStyle name="Zarez 3 2 2 4 2 6" xfId="5415"/>
    <cellStyle name="Zarez 3 2 2 4 2 6 2" xfId="24767"/>
    <cellStyle name="Zarez 3 2 2 4 2 6 3" xfId="15091"/>
    <cellStyle name="Zarez 3 2 2 4 2 7" xfId="19929"/>
    <cellStyle name="Zarez 3 2 2 4 2 8" xfId="10253"/>
    <cellStyle name="Zarez 3 2 2 4 3" xfId="879"/>
    <cellStyle name="Zarez 3 2 2 4 3 2" xfId="2089"/>
    <cellStyle name="Zarez 3 2 2 4 3 2 2" xfId="6927"/>
    <cellStyle name="Zarez 3 2 2 4 3 2 2 2" xfId="26279"/>
    <cellStyle name="Zarez 3 2 2 4 3 2 2 3" xfId="16603"/>
    <cellStyle name="Zarez 3 2 2 4 3 2 3" xfId="21441"/>
    <cellStyle name="Zarez 3 2 2 4 3 2 4" xfId="11765"/>
    <cellStyle name="Zarez 3 2 2 4 3 3" xfId="3299"/>
    <cellStyle name="Zarez 3 2 2 4 3 3 2" xfId="8137"/>
    <cellStyle name="Zarez 3 2 2 4 3 3 2 2" xfId="27489"/>
    <cellStyle name="Zarez 3 2 2 4 3 3 2 3" xfId="17813"/>
    <cellStyle name="Zarez 3 2 2 4 3 3 3" xfId="22651"/>
    <cellStyle name="Zarez 3 2 2 4 3 3 4" xfId="12975"/>
    <cellStyle name="Zarez 3 2 2 4 3 4" xfId="4508"/>
    <cellStyle name="Zarez 3 2 2 4 3 4 2" xfId="9346"/>
    <cellStyle name="Zarez 3 2 2 4 3 4 2 2" xfId="28698"/>
    <cellStyle name="Zarez 3 2 2 4 3 4 2 3" xfId="19022"/>
    <cellStyle name="Zarez 3 2 2 4 3 4 3" xfId="23860"/>
    <cellStyle name="Zarez 3 2 2 4 3 4 4" xfId="14184"/>
    <cellStyle name="Zarez 3 2 2 4 3 5" xfId="5717"/>
    <cellStyle name="Zarez 3 2 2 4 3 5 2" xfId="25069"/>
    <cellStyle name="Zarez 3 2 2 4 3 5 3" xfId="15393"/>
    <cellStyle name="Zarez 3 2 2 4 3 6" xfId="20231"/>
    <cellStyle name="Zarez 3 2 2 4 3 7" xfId="10555"/>
    <cellStyle name="Zarez 3 2 2 4 4" xfId="1485"/>
    <cellStyle name="Zarez 3 2 2 4 4 2" xfId="6323"/>
    <cellStyle name="Zarez 3 2 2 4 4 2 2" xfId="25675"/>
    <cellStyle name="Zarez 3 2 2 4 4 2 3" xfId="15999"/>
    <cellStyle name="Zarez 3 2 2 4 4 3" xfId="20837"/>
    <cellStyle name="Zarez 3 2 2 4 4 4" xfId="11161"/>
    <cellStyle name="Zarez 3 2 2 4 5" xfId="2695"/>
    <cellStyle name="Zarez 3 2 2 4 5 2" xfId="7533"/>
    <cellStyle name="Zarez 3 2 2 4 5 2 2" xfId="26885"/>
    <cellStyle name="Zarez 3 2 2 4 5 2 3" xfId="17209"/>
    <cellStyle name="Zarez 3 2 2 4 5 3" xfId="22047"/>
    <cellStyle name="Zarez 3 2 2 4 5 4" xfId="12371"/>
    <cellStyle name="Zarez 3 2 2 4 6" xfId="3905"/>
    <cellStyle name="Zarez 3 2 2 4 6 2" xfId="8743"/>
    <cellStyle name="Zarez 3 2 2 4 6 2 2" xfId="28095"/>
    <cellStyle name="Zarez 3 2 2 4 6 2 3" xfId="18419"/>
    <cellStyle name="Zarez 3 2 2 4 6 3" xfId="23257"/>
    <cellStyle name="Zarez 3 2 2 4 6 4" xfId="13581"/>
    <cellStyle name="Zarez 3 2 2 4 7" xfId="5113"/>
    <cellStyle name="Zarez 3 2 2 4 7 2" xfId="24465"/>
    <cellStyle name="Zarez 3 2 2 4 7 3" xfId="14789"/>
    <cellStyle name="Zarez 3 2 2 4 8" xfId="19627"/>
    <cellStyle name="Zarez 3 2 2 4 9" xfId="9951"/>
    <cellStyle name="Zarez 3 2 2 5" xfId="326"/>
    <cellStyle name="Zarez 3 2 2 5 2" xfId="629"/>
    <cellStyle name="Zarez 3 2 2 5 2 2" xfId="1233"/>
    <cellStyle name="Zarez 3 2 2 5 2 2 2" xfId="2443"/>
    <cellStyle name="Zarez 3 2 2 5 2 2 2 2" xfId="7281"/>
    <cellStyle name="Zarez 3 2 2 5 2 2 2 2 2" xfId="26633"/>
    <cellStyle name="Zarez 3 2 2 5 2 2 2 2 3" xfId="16957"/>
    <cellStyle name="Zarez 3 2 2 5 2 2 2 3" xfId="21795"/>
    <cellStyle name="Zarez 3 2 2 5 2 2 2 4" xfId="12119"/>
    <cellStyle name="Zarez 3 2 2 5 2 2 3" xfId="3653"/>
    <cellStyle name="Zarez 3 2 2 5 2 2 3 2" xfId="8491"/>
    <cellStyle name="Zarez 3 2 2 5 2 2 3 2 2" xfId="27843"/>
    <cellStyle name="Zarez 3 2 2 5 2 2 3 2 3" xfId="18167"/>
    <cellStyle name="Zarez 3 2 2 5 2 2 3 3" xfId="23005"/>
    <cellStyle name="Zarez 3 2 2 5 2 2 3 4" xfId="13329"/>
    <cellStyle name="Zarez 3 2 2 5 2 2 4" xfId="4862"/>
    <cellStyle name="Zarez 3 2 2 5 2 2 4 2" xfId="9700"/>
    <cellStyle name="Zarez 3 2 2 5 2 2 4 2 2" xfId="29052"/>
    <cellStyle name="Zarez 3 2 2 5 2 2 4 2 3" xfId="19376"/>
    <cellStyle name="Zarez 3 2 2 5 2 2 4 3" xfId="24214"/>
    <cellStyle name="Zarez 3 2 2 5 2 2 4 4" xfId="14538"/>
    <cellStyle name="Zarez 3 2 2 5 2 2 5" xfId="6071"/>
    <cellStyle name="Zarez 3 2 2 5 2 2 5 2" xfId="25423"/>
    <cellStyle name="Zarez 3 2 2 5 2 2 5 3" xfId="15747"/>
    <cellStyle name="Zarez 3 2 2 5 2 2 6" xfId="20585"/>
    <cellStyle name="Zarez 3 2 2 5 2 2 7" xfId="10909"/>
    <cellStyle name="Zarez 3 2 2 5 2 3" xfId="1839"/>
    <cellStyle name="Zarez 3 2 2 5 2 3 2" xfId="6677"/>
    <cellStyle name="Zarez 3 2 2 5 2 3 2 2" xfId="26029"/>
    <cellStyle name="Zarez 3 2 2 5 2 3 2 3" xfId="16353"/>
    <cellStyle name="Zarez 3 2 2 5 2 3 3" xfId="21191"/>
    <cellStyle name="Zarez 3 2 2 5 2 3 4" xfId="11515"/>
    <cellStyle name="Zarez 3 2 2 5 2 4" xfId="3049"/>
    <cellStyle name="Zarez 3 2 2 5 2 4 2" xfId="7887"/>
    <cellStyle name="Zarez 3 2 2 5 2 4 2 2" xfId="27239"/>
    <cellStyle name="Zarez 3 2 2 5 2 4 2 3" xfId="17563"/>
    <cellStyle name="Zarez 3 2 2 5 2 4 3" xfId="22401"/>
    <cellStyle name="Zarez 3 2 2 5 2 4 4" xfId="12725"/>
    <cellStyle name="Zarez 3 2 2 5 2 5" xfId="4258"/>
    <cellStyle name="Zarez 3 2 2 5 2 5 2" xfId="9096"/>
    <cellStyle name="Zarez 3 2 2 5 2 5 2 2" xfId="28448"/>
    <cellStyle name="Zarez 3 2 2 5 2 5 2 3" xfId="18772"/>
    <cellStyle name="Zarez 3 2 2 5 2 5 3" xfId="23610"/>
    <cellStyle name="Zarez 3 2 2 5 2 5 4" xfId="13934"/>
    <cellStyle name="Zarez 3 2 2 5 2 6" xfId="5467"/>
    <cellStyle name="Zarez 3 2 2 5 2 6 2" xfId="24819"/>
    <cellStyle name="Zarez 3 2 2 5 2 6 3" xfId="15143"/>
    <cellStyle name="Zarez 3 2 2 5 2 7" xfId="19981"/>
    <cellStyle name="Zarez 3 2 2 5 2 8" xfId="10305"/>
    <cellStyle name="Zarez 3 2 2 5 3" xfId="931"/>
    <cellStyle name="Zarez 3 2 2 5 3 2" xfId="2141"/>
    <cellStyle name="Zarez 3 2 2 5 3 2 2" xfId="6979"/>
    <cellStyle name="Zarez 3 2 2 5 3 2 2 2" xfId="26331"/>
    <cellStyle name="Zarez 3 2 2 5 3 2 2 3" xfId="16655"/>
    <cellStyle name="Zarez 3 2 2 5 3 2 3" xfId="21493"/>
    <cellStyle name="Zarez 3 2 2 5 3 2 4" xfId="11817"/>
    <cellStyle name="Zarez 3 2 2 5 3 3" xfId="3351"/>
    <cellStyle name="Zarez 3 2 2 5 3 3 2" xfId="8189"/>
    <cellStyle name="Zarez 3 2 2 5 3 3 2 2" xfId="27541"/>
    <cellStyle name="Zarez 3 2 2 5 3 3 2 3" xfId="17865"/>
    <cellStyle name="Zarez 3 2 2 5 3 3 3" xfId="22703"/>
    <cellStyle name="Zarez 3 2 2 5 3 3 4" xfId="13027"/>
    <cellStyle name="Zarez 3 2 2 5 3 4" xfId="4560"/>
    <cellStyle name="Zarez 3 2 2 5 3 4 2" xfId="9398"/>
    <cellStyle name="Zarez 3 2 2 5 3 4 2 2" xfId="28750"/>
    <cellStyle name="Zarez 3 2 2 5 3 4 2 3" xfId="19074"/>
    <cellStyle name="Zarez 3 2 2 5 3 4 3" xfId="23912"/>
    <cellStyle name="Zarez 3 2 2 5 3 4 4" xfId="14236"/>
    <cellStyle name="Zarez 3 2 2 5 3 5" xfId="5769"/>
    <cellStyle name="Zarez 3 2 2 5 3 5 2" xfId="25121"/>
    <cellStyle name="Zarez 3 2 2 5 3 5 3" xfId="15445"/>
    <cellStyle name="Zarez 3 2 2 5 3 6" xfId="20283"/>
    <cellStyle name="Zarez 3 2 2 5 3 7" xfId="10607"/>
    <cellStyle name="Zarez 3 2 2 5 4" xfId="1537"/>
    <cellStyle name="Zarez 3 2 2 5 4 2" xfId="6375"/>
    <cellStyle name="Zarez 3 2 2 5 4 2 2" xfId="25727"/>
    <cellStyle name="Zarez 3 2 2 5 4 2 3" xfId="16051"/>
    <cellStyle name="Zarez 3 2 2 5 4 3" xfId="20889"/>
    <cellStyle name="Zarez 3 2 2 5 4 4" xfId="11213"/>
    <cellStyle name="Zarez 3 2 2 5 5" xfId="2747"/>
    <cellStyle name="Zarez 3 2 2 5 5 2" xfId="7585"/>
    <cellStyle name="Zarez 3 2 2 5 5 2 2" xfId="26937"/>
    <cellStyle name="Zarez 3 2 2 5 5 2 3" xfId="17261"/>
    <cellStyle name="Zarez 3 2 2 5 5 3" xfId="22099"/>
    <cellStyle name="Zarez 3 2 2 5 5 4" xfId="12423"/>
    <cellStyle name="Zarez 3 2 2 5 6" xfId="3956"/>
    <cellStyle name="Zarez 3 2 2 5 6 2" xfId="8794"/>
    <cellStyle name="Zarez 3 2 2 5 6 2 2" xfId="28146"/>
    <cellStyle name="Zarez 3 2 2 5 6 2 3" xfId="18470"/>
    <cellStyle name="Zarez 3 2 2 5 6 3" xfId="23308"/>
    <cellStyle name="Zarez 3 2 2 5 6 4" xfId="13632"/>
    <cellStyle name="Zarez 3 2 2 5 7" xfId="5165"/>
    <cellStyle name="Zarez 3 2 2 5 7 2" xfId="24517"/>
    <cellStyle name="Zarez 3 2 2 5 7 3" xfId="14841"/>
    <cellStyle name="Zarez 3 2 2 5 8" xfId="19679"/>
    <cellStyle name="Zarez 3 2 2 5 9" xfId="10003"/>
    <cellStyle name="Zarez 3 2 2 6" xfId="377"/>
    <cellStyle name="Zarez 3 2 2 6 2" xfId="981"/>
    <cellStyle name="Zarez 3 2 2 6 2 2" xfId="2191"/>
    <cellStyle name="Zarez 3 2 2 6 2 2 2" xfId="7029"/>
    <cellStyle name="Zarez 3 2 2 6 2 2 2 2" xfId="26381"/>
    <cellStyle name="Zarez 3 2 2 6 2 2 2 3" xfId="16705"/>
    <cellStyle name="Zarez 3 2 2 6 2 2 3" xfId="21543"/>
    <cellStyle name="Zarez 3 2 2 6 2 2 4" xfId="11867"/>
    <cellStyle name="Zarez 3 2 2 6 2 3" xfId="3401"/>
    <cellStyle name="Zarez 3 2 2 6 2 3 2" xfId="8239"/>
    <cellStyle name="Zarez 3 2 2 6 2 3 2 2" xfId="27591"/>
    <cellStyle name="Zarez 3 2 2 6 2 3 2 3" xfId="17915"/>
    <cellStyle name="Zarez 3 2 2 6 2 3 3" xfId="22753"/>
    <cellStyle name="Zarez 3 2 2 6 2 3 4" xfId="13077"/>
    <cellStyle name="Zarez 3 2 2 6 2 4" xfId="4610"/>
    <cellStyle name="Zarez 3 2 2 6 2 4 2" xfId="9448"/>
    <cellStyle name="Zarez 3 2 2 6 2 4 2 2" xfId="28800"/>
    <cellStyle name="Zarez 3 2 2 6 2 4 2 3" xfId="19124"/>
    <cellStyle name="Zarez 3 2 2 6 2 4 3" xfId="23962"/>
    <cellStyle name="Zarez 3 2 2 6 2 4 4" xfId="14286"/>
    <cellStyle name="Zarez 3 2 2 6 2 5" xfId="5819"/>
    <cellStyle name="Zarez 3 2 2 6 2 5 2" xfId="25171"/>
    <cellStyle name="Zarez 3 2 2 6 2 5 3" xfId="15495"/>
    <cellStyle name="Zarez 3 2 2 6 2 6" xfId="20333"/>
    <cellStyle name="Zarez 3 2 2 6 2 7" xfId="10657"/>
    <cellStyle name="Zarez 3 2 2 6 3" xfId="1587"/>
    <cellStyle name="Zarez 3 2 2 6 3 2" xfId="6425"/>
    <cellStyle name="Zarez 3 2 2 6 3 2 2" xfId="25777"/>
    <cellStyle name="Zarez 3 2 2 6 3 2 3" xfId="16101"/>
    <cellStyle name="Zarez 3 2 2 6 3 3" xfId="20939"/>
    <cellStyle name="Zarez 3 2 2 6 3 4" xfId="11263"/>
    <cellStyle name="Zarez 3 2 2 6 4" xfId="2797"/>
    <cellStyle name="Zarez 3 2 2 6 4 2" xfId="7635"/>
    <cellStyle name="Zarez 3 2 2 6 4 2 2" xfId="26987"/>
    <cellStyle name="Zarez 3 2 2 6 4 2 3" xfId="17311"/>
    <cellStyle name="Zarez 3 2 2 6 4 3" xfId="22149"/>
    <cellStyle name="Zarez 3 2 2 6 4 4" xfId="12473"/>
    <cellStyle name="Zarez 3 2 2 6 5" xfId="4006"/>
    <cellStyle name="Zarez 3 2 2 6 5 2" xfId="8844"/>
    <cellStyle name="Zarez 3 2 2 6 5 2 2" xfId="28196"/>
    <cellStyle name="Zarez 3 2 2 6 5 2 3" xfId="18520"/>
    <cellStyle name="Zarez 3 2 2 6 5 3" xfId="23358"/>
    <cellStyle name="Zarez 3 2 2 6 5 4" xfId="13682"/>
    <cellStyle name="Zarez 3 2 2 6 6" xfId="5215"/>
    <cellStyle name="Zarez 3 2 2 6 6 2" xfId="24567"/>
    <cellStyle name="Zarez 3 2 2 6 6 3" xfId="14891"/>
    <cellStyle name="Zarez 3 2 2 6 7" xfId="19729"/>
    <cellStyle name="Zarez 3 2 2 6 8" xfId="10053"/>
    <cellStyle name="Zarez 3 2 2 7" xfId="679"/>
    <cellStyle name="Zarez 3 2 2 7 2" xfId="1889"/>
    <cellStyle name="Zarez 3 2 2 7 2 2" xfId="6727"/>
    <cellStyle name="Zarez 3 2 2 7 2 2 2" xfId="26079"/>
    <cellStyle name="Zarez 3 2 2 7 2 2 3" xfId="16403"/>
    <cellStyle name="Zarez 3 2 2 7 2 3" xfId="21241"/>
    <cellStyle name="Zarez 3 2 2 7 2 4" xfId="11565"/>
    <cellStyle name="Zarez 3 2 2 7 3" xfId="3099"/>
    <cellStyle name="Zarez 3 2 2 7 3 2" xfId="7937"/>
    <cellStyle name="Zarez 3 2 2 7 3 2 2" xfId="27289"/>
    <cellStyle name="Zarez 3 2 2 7 3 2 3" xfId="17613"/>
    <cellStyle name="Zarez 3 2 2 7 3 3" xfId="22451"/>
    <cellStyle name="Zarez 3 2 2 7 3 4" xfId="12775"/>
    <cellStyle name="Zarez 3 2 2 7 4" xfId="4308"/>
    <cellStyle name="Zarez 3 2 2 7 4 2" xfId="9146"/>
    <cellStyle name="Zarez 3 2 2 7 4 2 2" xfId="28498"/>
    <cellStyle name="Zarez 3 2 2 7 4 2 3" xfId="18822"/>
    <cellStyle name="Zarez 3 2 2 7 4 3" xfId="23660"/>
    <cellStyle name="Zarez 3 2 2 7 4 4" xfId="13984"/>
    <cellStyle name="Zarez 3 2 2 7 5" xfId="5517"/>
    <cellStyle name="Zarez 3 2 2 7 5 2" xfId="24869"/>
    <cellStyle name="Zarez 3 2 2 7 5 3" xfId="15193"/>
    <cellStyle name="Zarez 3 2 2 7 6" xfId="20031"/>
    <cellStyle name="Zarez 3 2 2 7 7" xfId="10355"/>
    <cellStyle name="Zarez 3 2 2 8" xfId="1285"/>
    <cellStyle name="Zarez 3 2 2 8 2" xfId="6123"/>
    <cellStyle name="Zarez 3 2 2 8 2 2" xfId="25475"/>
    <cellStyle name="Zarez 3 2 2 8 2 3" xfId="15799"/>
    <cellStyle name="Zarez 3 2 2 8 3" xfId="20637"/>
    <cellStyle name="Zarez 3 2 2 8 4" xfId="10961"/>
    <cellStyle name="Zarez 3 2 2 9" xfId="2495"/>
    <cellStyle name="Zarez 3 2 2 9 2" xfId="7333"/>
    <cellStyle name="Zarez 3 2 2 9 2 2" xfId="26685"/>
    <cellStyle name="Zarez 3 2 2 9 2 3" xfId="17009"/>
    <cellStyle name="Zarez 3 2 2 9 3" xfId="21847"/>
    <cellStyle name="Zarez 3 2 2 9 4" xfId="12171"/>
    <cellStyle name="Zarez 3 2 3" xfId="73"/>
    <cellStyle name="Zarez 3 2 3 10" xfId="9780"/>
    <cellStyle name="Zarez 3 2 3 2" xfId="186"/>
    <cellStyle name="Zarez 3 2 3 2 2" xfId="506"/>
    <cellStyle name="Zarez 3 2 3 2 2 2" xfId="1110"/>
    <cellStyle name="Zarez 3 2 3 2 2 2 2" xfId="2320"/>
    <cellStyle name="Zarez 3 2 3 2 2 2 2 2" xfId="7158"/>
    <cellStyle name="Zarez 3 2 3 2 2 2 2 2 2" xfId="26510"/>
    <cellStyle name="Zarez 3 2 3 2 2 2 2 2 3" xfId="16834"/>
    <cellStyle name="Zarez 3 2 3 2 2 2 2 3" xfId="21672"/>
    <cellStyle name="Zarez 3 2 3 2 2 2 2 4" xfId="11996"/>
    <cellStyle name="Zarez 3 2 3 2 2 2 3" xfId="3530"/>
    <cellStyle name="Zarez 3 2 3 2 2 2 3 2" xfId="8368"/>
    <cellStyle name="Zarez 3 2 3 2 2 2 3 2 2" xfId="27720"/>
    <cellStyle name="Zarez 3 2 3 2 2 2 3 2 3" xfId="18044"/>
    <cellStyle name="Zarez 3 2 3 2 2 2 3 3" xfId="22882"/>
    <cellStyle name="Zarez 3 2 3 2 2 2 3 4" xfId="13206"/>
    <cellStyle name="Zarez 3 2 3 2 2 2 4" xfId="4739"/>
    <cellStyle name="Zarez 3 2 3 2 2 2 4 2" xfId="9577"/>
    <cellStyle name="Zarez 3 2 3 2 2 2 4 2 2" xfId="28929"/>
    <cellStyle name="Zarez 3 2 3 2 2 2 4 2 3" xfId="19253"/>
    <cellStyle name="Zarez 3 2 3 2 2 2 4 3" xfId="24091"/>
    <cellStyle name="Zarez 3 2 3 2 2 2 4 4" xfId="14415"/>
    <cellStyle name="Zarez 3 2 3 2 2 2 5" xfId="5948"/>
    <cellStyle name="Zarez 3 2 3 2 2 2 5 2" xfId="25300"/>
    <cellStyle name="Zarez 3 2 3 2 2 2 5 3" xfId="15624"/>
    <cellStyle name="Zarez 3 2 3 2 2 2 6" xfId="20462"/>
    <cellStyle name="Zarez 3 2 3 2 2 2 7" xfId="10786"/>
    <cellStyle name="Zarez 3 2 3 2 2 3" xfId="1716"/>
    <cellStyle name="Zarez 3 2 3 2 2 3 2" xfId="6554"/>
    <cellStyle name="Zarez 3 2 3 2 2 3 2 2" xfId="25906"/>
    <cellStyle name="Zarez 3 2 3 2 2 3 2 3" xfId="16230"/>
    <cellStyle name="Zarez 3 2 3 2 2 3 3" xfId="21068"/>
    <cellStyle name="Zarez 3 2 3 2 2 3 4" xfId="11392"/>
    <cellStyle name="Zarez 3 2 3 2 2 4" xfId="2926"/>
    <cellStyle name="Zarez 3 2 3 2 2 4 2" xfId="7764"/>
    <cellStyle name="Zarez 3 2 3 2 2 4 2 2" xfId="27116"/>
    <cellStyle name="Zarez 3 2 3 2 2 4 2 3" xfId="17440"/>
    <cellStyle name="Zarez 3 2 3 2 2 4 3" xfId="22278"/>
    <cellStyle name="Zarez 3 2 3 2 2 4 4" xfId="12602"/>
    <cellStyle name="Zarez 3 2 3 2 2 5" xfId="4135"/>
    <cellStyle name="Zarez 3 2 3 2 2 5 2" xfId="8973"/>
    <cellStyle name="Zarez 3 2 3 2 2 5 2 2" xfId="28325"/>
    <cellStyle name="Zarez 3 2 3 2 2 5 2 3" xfId="18649"/>
    <cellStyle name="Zarez 3 2 3 2 2 5 3" xfId="23487"/>
    <cellStyle name="Zarez 3 2 3 2 2 5 4" xfId="13811"/>
    <cellStyle name="Zarez 3 2 3 2 2 6" xfId="5344"/>
    <cellStyle name="Zarez 3 2 3 2 2 6 2" xfId="24696"/>
    <cellStyle name="Zarez 3 2 3 2 2 6 3" xfId="15020"/>
    <cellStyle name="Zarez 3 2 3 2 2 7" xfId="19858"/>
    <cellStyle name="Zarez 3 2 3 2 2 8" xfId="10182"/>
    <cellStyle name="Zarez 3 2 3 2 3" xfId="808"/>
    <cellStyle name="Zarez 3 2 3 2 3 2" xfId="2018"/>
    <cellStyle name="Zarez 3 2 3 2 3 2 2" xfId="6856"/>
    <cellStyle name="Zarez 3 2 3 2 3 2 2 2" xfId="26208"/>
    <cellStyle name="Zarez 3 2 3 2 3 2 2 3" xfId="16532"/>
    <cellStyle name="Zarez 3 2 3 2 3 2 3" xfId="21370"/>
    <cellStyle name="Zarez 3 2 3 2 3 2 4" xfId="11694"/>
    <cellStyle name="Zarez 3 2 3 2 3 3" xfId="3228"/>
    <cellStyle name="Zarez 3 2 3 2 3 3 2" xfId="8066"/>
    <cellStyle name="Zarez 3 2 3 2 3 3 2 2" xfId="27418"/>
    <cellStyle name="Zarez 3 2 3 2 3 3 2 3" xfId="17742"/>
    <cellStyle name="Zarez 3 2 3 2 3 3 3" xfId="22580"/>
    <cellStyle name="Zarez 3 2 3 2 3 3 4" xfId="12904"/>
    <cellStyle name="Zarez 3 2 3 2 3 4" xfId="4437"/>
    <cellStyle name="Zarez 3 2 3 2 3 4 2" xfId="9275"/>
    <cellStyle name="Zarez 3 2 3 2 3 4 2 2" xfId="28627"/>
    <cellStyle name="Zarez 3 2 3 2 3 4 2 3" xfId="18951"/>
    <cellStyle name="Zarez 3 2 3 2 3 4 3" xfId="23789"/>
    <cellStyle name="Zarez 3 2 3 2 3 4 4" xfId="14113"/>
    <cellStyle name="Zarez 3 2 3 2 3 5" xfId="5646"/>
    <cellStyle name="Zarez 3 2 3 2 3 5 2" xfId="24998"/>
    <cellStyle name="Zarez 3 2 3 2 3 5 3" xfId="15322"/>
    <cellStyle name="Zarez 3 2 3 2 3 6" xfId="20160"/>
    <cellStyle name="Zarez 3 2 3 2 3 7" xfId="10484"/>
    <cellStyle name="Zarez 3 2 3 2 4" xfId="1414"/>
    <cellStyle name="Zarez 3 2 3 2 4 2" xfId="6252"/>
    <cellStyle name="Zarez 3 2 3 2 4 2 2" xfId="25604"/>
    <cellStyle name="Zarez 3 2 3 2 4 2 3" xfId="15928"/>
    <cellStyle name="Zarez 3 2 3 2 4 3" xfId="20766"/>
    <cellStyle name="Zarez 3 2 3 2 4 4" xfId="11090"/>
    <cellStyle name="Zarez 3 2 3 2 5" xfId="2624"/>
    <cellStyle name="Zarez 3 2 3 2 5 2" xfId="7462"/>
    <cellStyle name="Zarez 3 2 3 2 5 2 2" xfId="26814"/>
    <cellStyle name="Zarez 3 2 3 2 5 2 3" xfId="17138"/>
    <cellStyle name="Zarez 3 2 3 2 5 3" xfId="21976"/>
    <cellStyle name="Zarez 3 2 3 2 5 4" xfId="12300"/>
    <cellStyle name="Zarez 3 2 3 2 6" xfId="3834"/>
    <cellStyle name="Zarez 3 2 3 2 6 2" xfId="8672"/>
    <cellStyle name="Zarez 3 2 3 2 6 2 2" xfId="28024"/>
    <cellStyle name="Zarez 3 2 3 2 6 2 3" xfId="18348"/>
    <cellStyle name="Zarez 3 2 3 2 6 3" xfId="23186"/>
    <cellStyle name="Zarez 3 2 3 2 6 4" xfId="13510"/>
    <cellStyle name="Zarez 3 2 3 2 7" xfId="5042"/>
    <cellStyle name="Zarez 3 2 3 2 7 2" xfId="24394"/>
    <cellStyle name="Zarez 3 2 3 2 7 3" xfId="14718"/>
    <cellStyle name="Zarez 3 2 3 2 8" xfId="19556"/>
    <cellStyle name="Zarez 3 2 3 2 9" xfId="9880"/>
    <cellStyle name="Zarez 3 2 3 3" xfId="406"/>
    <cellStyle name="Zarez 3 2 3 3 2" xfId="1010"/>
    <cellStyle name="Zarez 3 2 3 3 2 2" xfId="2220"/>
    <cellStyle name="Zarez 3 2 3 3 2 2 2" xfId="7058"/>
    <cellStyle name="Zarez 3 2 3 3 2 2 2 2" xfId="26410"/>
    <cellStyle name="Zarez 3 2 3 3 2 2 2 3" xfId="16734"/>
    <cellStyle name="Zarez 3 2 3 3 2 2 3" xfId="21572"/>
    <cellStyle name="Zarez 3 2 3 3 2 2 4" xfId="11896"/>
    <cellStyle name="Zarez 3 2 3 3 2 3" xfId="3430"/>
    <cellStyle name="Zarez 3 2 3 3 2 3 2" xfId="8268"/>
    <cellStyle name="Zarez 3 2 3 3 2 3 2 2" xfId="27620"/>
    <cellStyle name="Zarez 3 2 3 3 2 3 2 3" xfId="17944"/>
    <cellStyle name="Zarez 3 2 3 3 2 3 3" xfId="22782"/>
    <cellStyle name="Zarez 3 2 3 3 2 3 4" xfId="13106"/>
    <cellStyle name="Zarez 3 2 3 3 2 4" xfId="4639"/>
    <cellStyle name="Zarez 3 2 3 3 2 4 2" xfId="9477"/>
    <cellStyle name="Zarez 3 2 3 3 2 4 2 2" xfId="28829"/>
    <cellStyle name="Zarez 3 2 3 3 2 4 2 3" xfId="19153"/>
    <cellStyle name="Zarez 3 2 3 3 2 4 3" xfId="23991"/>
    <cellStyle name="Zarez 3 2 3 3 2 4 4" xfId="14315"/>
    <cellStyle name="Zarez 3 2 3 3 2 5" xfId="5848"/>
    <cellStyle name="Zarez 3 2 3 3 2 5 2" xfId="25200"/>
    <cellStyle name="Zarez 3 2 3 3 2 5 3" xfId="15524"/>
    <cellStyle name="Zarez 3 2 3 3 2 6" xfId="20362"/>
    <cellStyle name="Zarez 3 2 3 3 2 7" xfId="10686"/>
    <cellStyle name="Zarez 3 2 3 3 3" xfId="1616"/>
    <cellStyle name="Zarez 3 2 3 3 3 2" xfId="6454"/>
    <cellStyle name="Zarez 3 2 3 3 3 2 2" xfId="25806"/>
    <cellStyle name="Zarez 3 2 3 3 3 2 3" xfId="16130"/>
    <cellStyle name="Zarez 3 2 3 3 3 3" xfId="20968"/>
    <cellStyle name="Zarez 3 2 3 3 3 4" xfId="11292"/>
    <cellStyle name="Zarez 3 2 3 3 4" xfId="2826"/>
    <cellStyle name="Zarez 3 2 3 3 4 2" xfId="7664"/>
    <cellStyle name="Zarez 3 2 3 3 4 2 2" xfId="27016"/>
    <cellStyle name="Zarez 3 2 3 3 4 2 3" xfId="17340"/>
    <cellStyle name="Zarez 3 2 3 3 4 3" xfId="22178"/>
    <cellStyle name="Zarez 3 2 3 3 4 4" xfId="12502"/>
    <cellStyle name="Zarez 3 2 3 3 5" xfId="4035"/>
    <cellStyle name="Zarez 3 2 3 3 5 2" xfId="8873"/>
    <cellStyle name="Zarez 3 2 3 3 5 2 2" xfId="28225"/>
    <cellStyle name="Zarez 3 2 3 3 5 2 3" xfId="18549"/>
    <cellStyle name="Zarez 3 2 3 3 5 3" xfId="23387"/>
    <cellStyle name="Zarez 3 2 3 3 5 4" xfId="13711"/>
    <cellStyle name="Zarez 3 2 3 3 6" xfId="5244"/>
    <cellStyle name="Zarez 3 2 3 3 6 2" xfId="24596"/>
    <cellStyle name="Zarez 3 2 3 3 6 3" xfId="14920"/>
    <cellStyle name="Zarez 3 2 3 3 7" xfId="19758"/>
    <cellStyle name="Zarez 3 2 3 3 8" xfId="10082"/>
    <cellStyle name="Zarez 3 2 3 4" xfId="708"/>
    <cellStyle name="Zarez 3 2 3 4 2" xfId="1918"/>
    <cellStyle name="Zarez 3 2 3 4 2 2" xfId="6756"/>
    <cellStyle name="Zarez 3 2 3 4 2 2 2" xfId="26108"/>
    <cellStyle name="Zarez 3 2 3 4 2 2 3" xfId="16432"/>
    <cellStyle name="Zarez 3 2 3 4 2 3" xfId="21270"/>
    <cellStyle name="Zarez 3 2 3 4 2 4" xfId="11594"/>
    <cellStyle name="Zarez 3 2 3 4 3" xfId="3128"/>
    <cellStyle name="Zarez 3 2 3 4 3 2" xfId="7966"/>
    <cellStyle name="Zarez 3 2 3 4 3 2 2" xfId="27318"/>
    <cellStyle name="Zarez 3 2 3 4 3 2 3" xfId="17642"/>
    <cellStyle name="Zarez 3 2 3 4 3 3" xfId="22480"/>
    <cellStyle name="Zarez 3 2 3 4 3 4" xfId="12804"/>
    <cellStyle name="Zarez 3 2 3 4 4" xfId="4337"/>
    <cellStyle name="Zarez 3 2 3 4 4 2" xfId="9175"/>
    <cellStyle name="Zarez 3 2 3 4 4 2 2" xfId="28527"/>
    <cellStyle name="Zarez 3 2 3 4 4 2 3" xfId="18851"/>
    <cellStyle name="Zarez 3 2 3 4 4 3" xfId="23689"/>
    <cellStyle name="Zarez 3 2 3 4 4 4" xfId="14013"/>
    <cellStyle name="Zarez 3 2 3 4 5" xfId="5546"/>
    <cellStyle name="Zarez 3 2 3 4 5 2" xfId="24898"/>
    <cellStyle name="Zarez 3 2 3 4 5 3" xfId="15222"/>
    <cellStyle name="Zarez 3 2 3 4 6" xfId="20060"/>
    <cellStyle name="Zarez 3 2 3 4 7" xfId="10384"/>
    <cellStyle name="Zarez 3 2 3 5" xfId="1314"/>
    <cellStyle name="Zarez 3 2 3 5 2" xfId="6152"/>
    <cellStyle name="Zarez 3 2 3 5 2 2" xfId="25504"/>
    <cellStyle name="Zarez 3 2 3 5 2 3" xfId="15828"/>
    <cellStyle name="Zarez 3 2 3 5 3" xfId="20666"/>
    <cellStyle name="Zarez 3 2 3 5 4" xfId="10990"/>
    <cellStyle name="Zarez 3 2 3 6" xfId="2524"/>
    <cellStyle name="Zarez 3 2 3 6 2" xfId="7362"/>
    <cellStyle name="Zarez 3 2 3 6 2 2" xfId="26714"/>
    <cellStyle name="Zarez 3 2 3 6 2 3" xfId="17038"/>
    <cellStyle name="Zarez 3 2 3 6 3" xfId="21876"/>
    <cellStyle name="Zarez 3 2 3 6 4" xfId="12200"/>
    <cellStyle name="Zarez 3 2 3 7" xfId="3734"/>
    <cellStyle name="Zarez 3 2 3 7 2" xfId="8572"/>
    <cellStyle name="Zarez 3 2 3 7 2 2" xfId="27924"/>
    <cellStyle name="Zarez 3 2 3 7 2 3" xfId="18248"/>
    <cellStyle name="Zarez 3 2 3 7 3" xfId="23086"/>
    <cellStyle name="Zarez 3 2 3 7 4" xfId="13410"/>
    <cellStyle name="Zarez 3 2 3 8" xfId="4942"/>
    <cellStyle name="Zarez 3 2 3 8 2" xfId="24294"/>
    <cellStyle name="Zarez 3 2 3 8 3" xfId="14618"/>
    <cellStyle name="Zarez 3 2 3 9" xfId="19456"/>
    <cellStyle name="Zarez 3 2 4" xfId="135"/>
    <cellStyle name="Zarez 3 2 4 2" xfId="456"/>
    <cellStyle name="Zarez 3 2 4 2 2" xfId="1060"/>
    <cellStyle name="Zarez 3 2 4 2 2 2" xfId="2270"/>
    <cellStyle name="Zarez 3 2 4 2 2 2 2" xfId="7108"/>
    <cellStyle name="Zarez 3 2 4 2 2 2 2 2" xfId="26460"/>
    <cellStyle name="Zarez 3 2 4 2 2 2 2 3" xfId="16784"/>
    <cellStyle name="Zarez 3 2 4 2 2 2 3" xfId="21622"/>
    <cellStyle name="Zarez 3 2 4 2 2 2 4" xfId="11946"/>
    <cellStyle name="Zarez 3 2 4 2 2 3" xfId="3480"/>
    <cellStyle name="Zarez 3 2 4 2 2 3 2" xfId="8318"/>
    <cellStyle name="Zarez 3 2 4 2 2 3 2 2" xfId="27670"/>
    <cellStyle name="Zarez 3 2 4 2 2 3 2 3" xfId="17994"/>
    <cellStyle name="Zarez 3 2 4 2 2 3 3" xfId="22832"/>
    <cellStyle name="Zarez 3 2 4 2 2 3 4" xfId="13156"/>
    <cellStyle name="Zarez 3 2 4 2 2 4" xfId="4689"/>
    <cellStyle name="Zarez 3 2 4 2 2 4 2" xfId="9527"/>
    <cellStyle name="Zarez 3 2 4 2 2 4 2 2" xfId="28879"/>
    <cellStyle name="Zarez 3 2 4 2 2 4 2 3" xfId="19203"/>
    <cellStyle name="Zarez 3 2 4 2 2 4 3" xfId="24041"/>
    <cellStyle name="Zarez 3 2 4 2 2 4 4" xfId="14365"/>
    <cellStyle name="Zarez 3 2 4 2 2 5" xfId="5898"/>
    <cellStyle name="Zarez 3 2 4 2 2 5 2" xfId="25250"/>
    <cellStyle name="Zarez 3 2 4 2 2 5 3" xfId="15574"/>
    <cellStyle name="Zarez 3 2 4 2 2 6" xfId="20412"/>
    <cellStyle name="Zarez 3 2 4 2 2 7" xfId="10736"/>
    <cellStyle name="Zarez 3 2 4 2 3" xfId="1666"/>
    <cellStyle name="Zarez 3 2 4 2 3 2" xfId="6504"/>
    <cellStyle name="Zarez 3 2 4 2 3 2 2" xfId="25856"/>
    <cellStyle name="Zarez 3 2 4 2 3 2 3" xfId="16180"/>
    <cellStyle name="Zarez 3 2 4 2 3 3" xfId="21018"/>
    <cellStyle name="Zarez 3 2 4 2 3 4" xfId="11342"/>
    <cellStyle name="Zarez 3 2 4 2 4" xfId="2876"/>
    <cellStyle name="Zarez 3 2 4 2 4 2" xfId="7714"/>
    <cellStyle name="Zarez 3 2 4 2 4 2 2" xfId="27066"/>
    <cellStyle name="Zarez 3 2 4 2 4 2 3" xfId="17390"/>
    <cellStyle name="Zarez 3 2 4 2 4 3" xfId="22228"/>
    <cellStyle name="Zarez 3 2 4 2 4 4" xfId="12552"/>
    <cellStyle name="Zarez 3 2 4 2 5" xfId="4085"/>
    <cellStyle name="Zarez 3 2 4 2 5 2" xfId="8923"/>
    <cellStyle name="Zarez 3 2 4 2 5 2 2" xfId="28275"/>
    <cellStyle name="Zarez 3 2 4 2 5 2 3" xfId="18599"/>
    <cellStyle name="Zarez 3 2 4 2 5 3" xfId="23437"/>
    <cellStyle name="Zarez 3 2 4 2 5 4" xfId="13761"/>
    <cellStyle name="Zarez 3 2 4 2 6" xfId="5294"/>
    <cellStyle name="Zarez 3 2 4 2 6 2" xfId="24646"/>
    <cellStyle name="Zarez 3 2 4 2 6 3" xfId="14970"/>
    <cellStyle name="Zarez 3 2 4 2 7" xfId="19808"/>
    <cellStyle name="Zarez 3 2 4 2 8" xfId="10132"/>
    <cellStyle name="Zarez 3 2 4 3" xfId="758"/>
    <cellStyle name="Zarez 3 2 4 3 2" xfId="1968"/>
    <cellStyle name="Zarez 3 2 4 3 2 2" xfId="6806"/>
    <cellStyle name="Zarez 3 2 4 3 2 2 2" xfId="26158"/>
    <cellStyle name="Zarez 3 2 4 3 2 2 3" xfId="16482"/>
    <cellStyle name="Zarez 3 2 4 3 2 3" xfId="21320"/>
    <cellStyle name="Zarez 3 2 4 3 2 4" xfId="11644"/>
    <cellStyle name="Zarez 3 2 4 3 3" xfId="3178"/>
    <cellStyle name="Zarez 3 2 4 3 3 2" xfId="8016"/>
    <cellStyle name="Zarez 3 2 4 3 3 2 2" xfId="27368"/>
    <cellStyle name="Zarez 3 2 4 3 3 2 3" xfId="17692"/>
    <cellStyle name="Zarez 3 2 4 3 3 3" xfId="22530"/>
    <cellStyle name="Zarez 3 2 4 3 3 4" xfId="12854"/>
    <cellStyle name="Zarez 3 2 4 3 4" xfId="4387"/>
    <cellStyle name="Zarez 3 2 4 3 4 2" xfId="9225"/>
    <cellStyle name="Zarez 3 2 4 3 4 2 2" xfId="28577"/>
    <cellStyle name="Zarez 3 2 4 3 4 2 3" xfId="18901"/>
    <cellStyle name="Zarez 3 2 4 3 4 3" xfId="23739"/>
    <cellStyle name="Zarez 3 2 4 3 4 4" xfId="14063"/>
    <cellStyle name="Zarez 3 2 4 3 5" xfId="5596"/>
    <cellStyle name="Zarez 3 2 4 3 5 2" xfId="24948"/>
    <cellStyle name="Zarez 3 2 4 3 5 3" xfId="15272"/>
    <cellStyle name="Zarez 3 2 4 3 6" xfId="20110"/>
    <cellStyle name="Zarez 3 2 4 3 7" xfId="10434"/>
    <cellStyle name="Zarez 3 2 4 4" xfId="1364"/>
    <cellStyle name="Zarez 3 2 4 4 2" xfId="6202"/>
    <cellStyle name="Zarez 3 2 4 4 2 2" xfId="25554"/>
    <cellStyle name="Zarez 3 2 4 4 2 3" xfId="15878"/>
    <cellStyle name="Zarez 3 2 4 4 3" xfId="20716"/>
    <cellStyle name="Zarez 3 2 4 4 4" xfId="11040"/>
    <cellStyle name="Zarez 3 2 4 5" xfId="2574"/>
    <cellStyle name="Zarez 3 2 4 5 2" xfId="7412"/>
    <cellStyle name="Zarez 3 2 4 5 2 2" xfId="26764"/>
    <cellStyle name="Zarez 3 2 4 5 2 3" xfId="17088"/>
    <cellStyle name="Zarez 3 2 4 5 3" xfId="21926"/>
    <cellStyle name="Zarez 3 2 4 5 4" xfId="12250"/>
    <cellStyle name="Zarez 3 2 4 6" xfId="3784"/>
    <cellStyle name="Zarez 3 2 4 6 2" xfId="8622"/>
    <cellStyle name="Zarez 3 2 4 6 2 2" xfId="27974"/>
    <cellStyle name="Zarez 3 2 4 6 2 3" xfId="18298"/>
    <cellStyle name="Zarez 3 2 4 6 3" xfId="23136"/>
    <cellStyle name="Zarez 3 2 4 6 4" xfId="13460"/>
    <cellStyle name="Zarez 3 2 4 7" xfId="4992"/>
    <cellStyle name="Zarez 3 2 4 7 2" xfId="24344"/>
    <cellStyle name="Zarez 3 2 4 7 3" xfId="14668"/>
    <cellStyle name="Zarez 3 2 4 8" xfId="19506"/>
    <cellStyle name="Zarez 3 2 4 9" xfId="9830"/>
    <cellStyle name="Zarez 3 2 5" xfId="252"/>
    <cellStyle name="Zarez 3 2 5 2" xfId="556"/>
    <cellStyle name="Zarez 3 2 5 2 2" xfId="1160"/>
    <cellStyle name="Zarez 3 2 5 2 2 2" xfId="2370"/>
    <cellStyle name="Zarez 3 2 5 2 2 2 2" xfId="7208"/>
    <cellStyle name="Zarez 3 2 5 2 2 2 2 2" xfId="26560"/>
    <cellStyle name="Zarez 3 2 5 2 2 2 2 3" xfId="16884"/>
    <cellStyle name="Zarez 3 2 5 2 2 2 3" xfId="21722"/>
    <cellStyle name="Zarez 3 2 5 2 2 2 4" xfId="12046"/>
    <cellStyle name="Zarez 3 2 5 2 2 3" xfId="3580"/>
    <cellStyle name="Zarez 3 2 5 2 2 3 2" xfId="8418"/>
    <cellStyle name="Zarez 3 2 5 2 2 3 2 2" xfId="27770"/>
    <cellStyle name="Zarez 3 2 5 2 2 3 2 3" xfId="18094"/>
    <cellStyle name="Zarez 3 2 5 2 2 3 3" xfId="22932"/>
    <cellStyle name="Zarez 3 2 5 2 2 3 4" xfId="13256"/>
    <cellStyle name="Zarez 3 2 5 2 2 4" xfId="4789"/>
    <cellStyle name="Zarez 3 2 5 2 2 4 2" xfId="9627"/>
    <cellStyle name="Zarez 3 2 5 2 2 4 2 2" xfId="28979"/>
    <cellStyle name="Zarez 3 2 5 2 2 4 2 3" xfId="19303"/>
    <cellStyle name="Zarez 3 2 5 2 2 4 3" xfId="24141"/>
    <cellStyle name="Zarez 3 2 5 2 2 4 4" xfId="14465"/>
    <cellStyle name="Zarez 3 2 5 2 2 5" xfId="5998"/>
    <cellStyle name="Zarez 3 2 5 2 2 5 2" xfId="25350"/>
    <cellStyle name="Zarez 3 2 5 2 2 5 3" xfId="15674"/>
    <cellStyle name="Zarez 3 2 5 2 2 6" xfId="20512"/>
    <cellStyle name="Zarez 3 2 5 2 2 7" xfId="10836"/>
    <cellStyle name="Zarez 3 2 5 2 3" xfId="1766"/>
    <cellStyle name="Zarez 3 2 5 2 3 2" xfId="6604"/>
    <cellStyle name="Zarez 3 2 5 2 3 2 2" xfId="25956"/>
    <cellStyle name="Zarez 3 2 5 2 3 2 3" xfId="16280"/>
    <cellStyle name="Zarez 3 2 5 2 3 3" xfId="21118"/>
    <cellStyle name="Zarez 3 2 5 2 3 4" xfId="11442"/>
    <cellStyle name="Zarez 3 2 5 2 4" xfId="2976"/>
    <cellStyle name="Zarez 3 2 5 2 4 2" xfId="7814"/>
    <cellStyle name="Zarez 3 2 5 2 4 2 2" xfId="27166"/>
    <cellStyle name="Zarez 3 2 5 2 4 2 3" xfId="17490"/>
    <cellStyle name="Zarez 3 2 5 2 4 3" xfId="22328"/>
    <cellStyle name="Zarez 3 2 5 2 4 4" xfId="12652"/>
    <cellStyle name="Zarez 3 2 5 2 5" xfId="4185"/>
    <cellStyle name="Zarez 3 2 5 2 5 2" xfId="9023"/>
    <cellStyle name="Zarez 3 2 5 2 5 2 2" xfId="28375"/>
    <cellStyle name="Zarez 3 2 5 2 5 2 3" xfId="18699"/>
    <cellStyle name="Zarez 3 2 5 2 5 3" xfId="23537"/>
    <cellStyle name="Zarez 3 2 5 2 5 4" xfId="13861"/>
    <cellStyle name="Zarez 3 2 5 2 6" xfId="5394"/>
    <cellStyle name="Zarez 3 2 5 2 6 2" xfId="24746"/>
    <cellStyle name="Zarez 3 2 5 2 6 3" xfId="15070"/>
    <cellStyle name="Zarez 3 2 5 2 7" xfId="19908"/>
    <cellStyle name="Zarez 3 2 5 2 8" xfId="10232"/>
    <cellStyle name="Zarez 3 2 5 3" xfId="858"/>
    <cellStyle name="Zarez 3 2 5 3 2" xfId="2068"/>
    <cellStyle name="Zarez 3 2 5 3 2 2" xfId="6906"/>
    <cellStyle name="Zarez 3 2 5 3 2 2 2" xfId="26258"/>
    <cellStyle name="Zarez 3 2 5 3 2 2 3" xfId="16582"/>
    <cellStyle name="Zarez 3 2 5 3 2 3" xfId="21420"/>
    <cellStyle name="Zarez 3 2 5 3 2 4" xfId="11744"/>
    <cellStyle name="Zarez 3 2 5 3 3" xfId="3278"/>
    <cellStyle name="Zarez 3 2 5 3 3 2" xfId="8116"/>
    <cellStyle name="Zarez 3 2 5 3 3 2 2" xfId="27468"/>
    <cellStyle name="Zarez 3 2 5 3 3 2 3" xfId="17792"/>
    <cellStyle name="Zarez 3 2 5 3 3 3" xfId="22630"/>
    <cellStyle name="Zarez 3 2 5 3 3 4" xfId="12954"/>
    <cellStyle name="Zarez 3 2 5 3 4" xfId="4487"/>
    <cellStyle name="Zarez 3 2 5 3 4 2" xfId="9325"/>
    <cellStyle name="Zarez 3 2 5 3 4 2 2" xfId="28677"/>
    <cellStyle name="Zarez 3 2 5 3 4 2 3" xfId="19001"/>
    <cellStyle name="Zarez 3 2 5 3 4 3" xfId="23839"/>
    <cellStyle name="Zarez 3 2 5 3 4 4" xfId="14163"/>
    <cellStyle name="Zarez 3 2 5 3 5" xfId="5696"/>
    <cellStyle name="Zarez 3 2 5 3 5 2" xfId="25048"/>
    <cellStyle name="Zarez 3 2 5 3 5 3" xfId="15372"/>
    <cellStyle name="Zarez 3 2 5 3 6" xfId="20210"/>
    <cellStyle name="Zarez 3 2 5 3 7" xfId="10534"/>
    <cellStyle name="Zarez 3 2 5 4" xfId="1464"/>
    <cellStyle name="Zarez 3 2 5 4 2" xfId="6302"/>
    <cellStyle name="Zarez 3 2 5 4 2 2" xfId="25654"/>
    <cellStyle name="Zarez 3 2 5 4 2 3" xfId="15978"/>
    <cellStyle name="Zarez 3 2 5 4 3" xfId="20816"/>
    <cellStyle name="Zarez 3 2 5 4 4" xfId="11140"/>
    <cellStyle name="Zarez 3 2 5 5" xfId="2674"/>
    <cellStyle name="Zarez 3 2 5 5 2" xfId="7512"/>
    <cellStyle name="Zarez 3 2 5 5 2 2" xfId="26864"/>
    <cellStyle name="Zarez 3 2 5 5 2 3" xfId="17188"/>
    <cellStyle name="Zarez 3 2 5 5 3" xfId="22026"/>
    <cellStyle name="Zarez 3 2 5 5 4" xfId="12350"/>
    <cellStyle name="Zarez 3 2 5 6" xfId="3884"/>
    <cellStyle name="Zarez 3 2 5 6 2" xfId="8722"/>
    <cellStyle name="Zarez 3 2 5 6 2 2" xfId="28074"/>
    <cellStyle name="Zarez 3 2 5 6 2 3" xfId="18398"/>
    <cellStyle name="Zarez 3 2 5 6 3" xfId="23236"/>
    <cellStyle name="Zarez 3 2 5 6 4" xfId="13560"/>
    <cellStyle name="Zarez 3 2 5 7" xfId="5092"/>
    <cellStyle name="Zarez 3 2 5 7 2" xfId="24444"/>
    <cellStyle name="Zarez 3 2 5 7 3" xfId="14768"/>
    <cellStyle name="Zarez 3 2 5 8" xfId="19606"/>
    <cellStyle name="Zarez 3 2 5 9" xfId="9930"/>
    <cellStyle name="Zarez 3 2 6" xfId="305"/>
    <cellStyle name="Zarez 3 2 6 2" xfId="608"/>
    <cellStyle name="Zarez 3 2 6 2 2" xfId="1212"/>
    <cellStyle name="Zarez 3 2 6 2 2 2" xfId="2422"/>
    <cellStyle name="Zarez 3 2 6 2 2 2 2" xfId="7260"/>
    <cellStyle name="Zarez 3 2 6 2 2 2 2 2" xfId="26612"/>
    <cellStyle name="Zarez 3 2 6 2 2 2 2 3" xfId="16936"/>
    <cellStyle name="Zarez 3 2 6 2 2 2 3" xfId="21774"/>
    <cellStyle name="Zarez 3 2 6 2 2 2 4" xfId="12098"/>
    <cellStyle name="Zarez 3 2 6 2 2 3" xfId="3632"/>
    <cellStyle name="Zarez 3 2 6 2 2 3 2" xfId="8470"/>
    <cellStyle name="Zarez 3 2 6 2 2 3 2 2" xfId="27822"/>
    <cellStyle name="Zarez 3 2 6 2 2 3 2 3" xfId="18146"/>
    <cellStyle name="Zarez 3 2 6 2 2 3 3" xfId="22984"/>
    <cellStyle name="Zarez 3 2 6 2 2 3 4" xfId="13308"/>
    <cellStyle name="Zarez 3 2 6 2 2 4" xfId="4841"/>
    <cellStyle name="Zarez 3 2 6 2 2 4 2" xfId="9679"/>
    <cellStyle name="Zarez 3 2 6 2 2 4 2 2" xfId="29031"/>
    <cellStyle name="Zarez 3 2 6 2 2 4 2 3" xfId="19355"/>
    <cellStyle name="Zarez 3 2 6 2 2 4 3" xfId="24193"/>
    <cellStyle name="Zarez 3 2 6 2 2 4 4" xfId="14517"/>
    <cellStyle name="Zarez 3 2 6 2 2 5" xfId="6050"/>
    <cellStyle name="Zarez 3 2 6 2 2 5 2" xfId="25402"/>
    <cellStyle name="Zarez 3 2 6 2 2 5 3" xfId="15726"/>
    <cellStyle name="Zarez 3 2 6 2 2 6" xfId="20564"/>
    <cellStyle name="Zarez 3 2 6 2 2 7" xfId="10888"/>
    <cellStyle name="Zarez 3 2 6 2 3" xfId="1818"/>
    <cellStyle name="Zarez 3 2 6 2 3 2" xfId="6656"/>
    <cellStyle name="Zarez 3 2 6 2 3 2 2" xfId="26008"/>
    <cellStyle name="Zarez 3 2 6 2 3 2 3" xfId="16332"/>
    <cellStyle name="Zarez 3 2 6 2 3 3" xfId="21170"/>
    <cellStyle name="Zarez 3 2 6 2 3 4" xfId="11494"/>
    <cellStyle name="Zarez 3 2 6 2 4" xfId="3028"/>
    <cellStyle name="Zarez 3 2 6 2 4 2" xfId="7866"/>
    <cellStyle name="Zarez 3 2 6 2 4 2 2" xfId="27218"/>
    <cellStyle name="Zarez 3 2 6 2 4 2 3" xfId="17542"/>
    <cellStyle name="Zarez 3 2 6 2 4 3" xfId="22380"/>
    <cellStyle name="Zarez 3 2 6 2 4 4" xfId="12704"/>
    <cellStyle name="Zarez 3 2 6 2 5" xfId="4237"/>
    <cellStyle name="Zarez 3 2 6 2 5 2" xfId="9075"/>
    <cellStyle name="Zarez 3 2 6 2 5 2 2" xfId="28427"/>
    <cellStyle name="Zarez 3 2 6 2 5 2 3" xfId="18751"/>
    <cellStyle name="Zarez 3 2 6 2 5 3" xfId="23589"/>
    <cellStyle name="Zarez 3 2 6 2 5 4" xfId="13913"/>
    <cellStyle name="Zarez 3 2 6 2 6" xfId="5446"/>
    <cellStyle name="Zarez 3 2 6 2 6 2" xfId="24798"/>
    <cellStyle name="Zarez 3 2 6 2 6 3" xfId="15122"/>
    <cellStyle name="Zarez 3 2 6 2 7" xfId="19960"/>
    <cellStyle name="Zarez 3 2 6 2 8" xfId="10284"/>
    <cellStyle name="Zarez 3 2 6 3" xfId="910"/>
    <cellStyle name="Zarez 3 2 6 3 2" xfId="2120"/>
    <cellStyle name="Zarez 3 2 6 3 2 2" xfId="6958"/>
    <cellStyle name="Zarez 3 2 6 3 2 2 2" xfId="26310"/>
    <cellStyle name="Zarez 3 2 6 3 2 2 3" xfId="16634"/>
    <cellStyle name="Zarez 3 2 6 3 2 3" xfId="21472"/>
    <cellStyle name="Zarez 3 2 6 3 2 4" xfId="11796"/>
    <cellStyle name="Zarez 3 2 6 3 3" xfId="3330"/>
    <cellStyle name="Zarez 3 2 6 3 3 2" xfId="8168"/>
    <cellStyle name="Zarez 3 2 6 3 3 2 2" xfId="27520"/>
    <cellStyle name="Zarez 3 2 6 3 3 2 3" xfId="17844"/>
    <cellStyle name="Zarez 3 2 6 3 3 3" xfId="22682"/>
    <cellStyle name="Zarez 3 2 6 3 3 4" xfId="13006"/>
    <cellStyle name="Zarez 3 2 6 3 4" xfId="4539"/>
    <cellStyle name="Zarez 3 2 6 3 4 2" xfId="9377"/>
    <cellStyle name="Zarez 3 2 6 3 4 2 2" xfId="28729"/>
    <cellStyle name="Zarez 3 2 6 3 4 2 3" xfId="19053"/>
    <cellStyle name="Zarez 3 2 6 3 4 3" xfId="23891"/>
    <cellStyle name="Zarez 3 2 6 3 4 4" xfId="14215"/>
    <cellStyle name="Zarez 3 2 6 3 5" xfId="5748"/>
    <cellStyle name="Zarez 3 2 6 3 5 2" xfId="25100"/>
    <cellStyle name="Zarez 3 2 6 3 5 3" xfId="15424"/>
    <cellStyle name="Zarez 3 2 6 3 6" xfId="20262"/>
    <cellStyle name="Zarez 3 2 6 3 7" xfId="10586"/>
    <cellStyle name="Zarez 3 2 6 4" xfId="1516"/>
    <cellStyle name="Zarez 3 2 6 4 2" xfId="6354"/>
    <cellStyle name="Zarez 3 2 6 4 2 2" xfId="25706"/>
    <cellStyle name="Zarez 3 2 6 4 2 3" xfId="16030"/>
    <cellStyle name="Zarez 3 2 6 4 3" xfId="20868"/>
    <cellStyle name="Zarez 3 2 6 4 4" xfId="11192"/>
    <cellStyle name="Zarez 3 2 6 5" xfId="2726"/>
    <cellStyle name="Zarez 3 2 6 5 2" xfId="7564"/>
    <cellStyle name="Zarez 3 2 6 5 2 2" xfId="26916"/>
    <cellStyle name="Zarez 3 2 6 5 2 3" xfId="17240"/>
    <cellStyle name="Zarez 3 2 6 5 3" xfId="22078"/>
    <cellStyle name="Zarez 3 2 6 5 4" xfId="12402"/>
    <cellStyle name="Zarez 3 2 6 6" xfId="3935"/>
    <cellStyle name="Zarez 3 2 6 6 2" xfId="8773"/>
    <cellStyle name="Zarez 3 2 6 6 2 2" xfId="28125"/>
    <cellStyle name="Zarez 3 2 6 6 2 3" xfId="18449"/>
    <cellStyle name="Zarez 3 2 6 6 3" xfId="23287"/>
    <cellStyle name="Zarez 3 2 6 6 4" xfId="13611"/>
    <cellStyle name="Zarez 3 2 6 7" xfId="5144"/>
    <cellStyle name="Zarez 3 2 6 7 2" xfId="24496"/>
    <cellStyle name="Zarez 3 2 6 7 3" xfId="14820"/>
    <cellStyle name="Zarez 3 2 6 8" xfId="19658"/>
    <cellStyle name="Zarez 3 2 6 9" xfId="9982"/>
    <cellStyle name="Zarez 3 2 7" xfId="356"/>
    <cellStyle name="Zarez 3 2 7 2" xfId="960"/>
    <cellStyle name="Zarez 3 2 7 2 2" xfId="2170"/>
    <cellStyle name="Zarez 3 2 7 2 2 2" xfId="7008"/>
    <cellStyle name="Zarez 3 2 7 2 2 2 2" xfId="26360"/>
    <cellStyle name="Zarez 3 2 7 2 2 2 3" xfId="16684"/>
    <cellStyle name="Zarez 3 2 7 2 2 3" xfId="21522"/>
    <cellStyle name="Zarez 3 2 7 2 2 4" xfId="11846"/>
    <cellStyle name="Zarez 3 2 7 2 3" xfId="3380"/>
    <cellStyle name="Zarez 3 2 7 2 3 2" xfId="8218"/>
    <cellStyle name="Zarez 3 2 7 2 3 2 2" xfId="27570"/>
    <cellStyle name="Zarez 3 2 7 2 3 2 3" xfId="17894"/>
    <cellStyle name="Zarez 3 2 7 2 3 3" xfId="22732"/>
    <cellStyle name="Zarez 3 2 7 2 3 4" xfId="13056"/>
    <cellStyle name="Zarez 3 2 7 2 4" xfId="4589"/>
    <cellStyle name="Zarez 3 2 7 2 4 2" xfId="9427"/>
    <cellStyle name="Zarez 3 2 7 2 4 2 2" xfId="28779"/>
    <cellStyle name="Zarez 3 2 7 2 4 2 3" xfId="19103"/>
    <cellStyle name="Zarez 3 2 7 2 4 3" xfId="23941"/>
    <cellStyle name="Zarez 3 2 7 2 4 4" xfId="14265"/>
    <cellStyle name="Zarez 3 2 7 2 5" xfId="5798"/>
    <cellStyle name="Zarez 3 2 7 2 5 2" xfId="25150"/>
    <cellStyle name="Zarez 3 2 7 2 5 3" xfId="15474"/>
    <cellStyle name="Zarez 3 2 7 2 6" xfId="20312"/>
    <cellStyle name="Zarez 3 2 7 2 7" xfId="10636"/>
    <cellStyle name="Zarez 3 2 7 3" xfId="1566"/>
    <cellStyle name="Zarez 3 2 7 3 2" xfId="6404"/>
    <cellStyle name="Zarez 3 2 7 3 2 2" xfId="25756"/>
    <cellStyle name="Zarez 3 2 7 3 2 3" xfId="16080"/>
    <cellStyle name="Zarez 3 2 7 3 3" xfId="20918"/>
    <cellStyle name="Zarez 3 2 7 3 4" xfId="11242"/>
    <cellStyle name="Zarez 3 2 7 4" xfId="2776"/>
    <cellStyle name="Zarez 3 2 7 4 2" xfId="7614"/>
    <cellStyle name="Zarez 3 2 7 4 2 2" xfId="26966"/>
    <cellStyle name="Zarez 3 2 7 4 2 3" xfId="17290"/>
    <cellStyle name="Zarez 3 2 7 4 3" xfId="22128"/>
    <cellStyle name="Zarez 3 2 7 4 4" xfId="12452"/>
    <cellStyle name="Zarez 3 2 7 5" xfId="3985"/>
    <cellStyle name="Zarez 3 2 7 5 2" xfId="8823"/>
    <cellStyle name="Zarez 3 2 7 5 2 2" xfId="28175"/>
    <cellStyle name="Zarez 3 2 7 5 2 3" xfId="18499"/>
    <cellStyle name="Zarez 3 2 7 5 3" xfId="23337"/>
    <cellStyle name="Zarez 3 2 7 5 4" xfId="13661"/>
    <cellStyle name="Zarez 3 2 7 6" xfId="5194"/>
    <cellStyle name="Zarez 3 2 7 6 2" xfId="24546"/>
    <cellStyle name="Zarez 3 2 7 6 3" xfId="14870"/>
    <cellStyle name="Zarez 3 2 7 7" xfId="19708"/>
    <cellStyle name="Zarez 3 2 7 8" xfId="10032"/>
    <cellStyle name="Zarez 3 2 8" xfId="658"/>
    <cellStyle name="Zarez 3 2 8 2" xfId="1868"/>
    <cellStyle name="Zarez 3 2 8 2 2" xfId="6706"/>
    <cellStyle name="Zarez 3 2 8 2 2 2" xfId="26058"/>
    <cellStyle name="Zarez 3 2 8 2 2 3" xfId="16382"/>
    <cellStyle name="Zarez 3 2 8 2 3" xfId="21220"/>
    <cellStyle name="Zarez 3 2 8 2 4" xfId="11544"/>
    <cellStyle name="Zarez 3 2 8 3" xfId="3078"/>
    <cellStyle name="Zarez 3 2 8 3 2" xfId="7916"/>
    <cellStyle name="Zarez 3 2 8 3 2 2" xfId="27268"/>
    <cellStyle name="Zarez 3 2 8 3 2 3" xfId="17592"/>
    <cellStyle name="Zarez 3 2 8 3 3" xfId="22430"/>
    <cellStyle name="Zarez 3 2 8 3 4" xfId="12754"/>
    <cellStyle name="Zarez 3 2 8 4" xfId="4287"/>
    <cellStyle name="Zarez 3 2 8 4 2" xfId="9125"/>
    <cellStyle name="Zarez 3 2 8 4 2 2" xfId="28477"/>
    <cellStyle name="Zarez 3 2 8 4 2 3" xfId="18801"/>
    <cellStyle name="Zarez 3 2 8 4 3" xfId="23639"/>
    <cellStyle name="Zarez 3 2 8 4 4" xfId="13963"/>
    <cellStyle name="Zarez 3 2 8 5" xfId="5496"/>
    <cellStyle name="Zarez 3 2 8 5 2" xfId="24848"/>
    <cellStyle name="Zarez 3 2 8 5 3" xfId="15172"/>
    <cellStyle name="Zarez 3 2 8 6" xfId="20010"/>
    <cellStyle name="Zarez 3 2 8 7" xfId="10334"/>
    <cellStyle name="Zarez 3 2 9" xfId="1264"/>
    <cellStyle name="Zarez 3 2 9 2" xfId="6102"/>
    <cellStyle name="Zarez 3 2 9 2 2" xfId="25454"/>
    <cellStyle name="Zarez 3 2 9 2 3" xfId="15778"/>
    <cellStyle name="Zarez 3 2 9 3" xfId="20616"/>
    <cellStyle name="Zarez 3 2 9 4" xfId="10940"/>
    <cellStyle name="Zarez 3 3" xfId="31"/>
    <cellStyle name="Zarez 3 3 10" xfId="3696"/>
    <cellStyle name="Zarez 3 3 10 2" xfId="8534"/>
    <cellStyle name="Zarez 3 3 10 2 2" xfId="27886"/>
    <cellStyle name="Zarez 3 3 10 2 3" xfId="18210"/>
    <cellStyle name="Zarez 3 3 10 3" xfId="23048"/>
    <cellStyle name="Zarez 3 3 10 4" xfId="13372"/>
    <cellStyle name="Zarez 3 3 11" xfId="4902"/>
    <cellStyle name="Zarez 3 3 11 2" xfId="24254"/>
    <cellStyle name="Zarez 3 3 11 3" xfId="14578"/>
    <cellStyle name="Zarez 3 3 12" xfId="19416"/>
    <cellStyle name="Zarez 3 3 13" xfId="9740"/>
    <cellStyle name="Zarez 3 3 2" xfId="85"/>
    <cellStyle name="Zarez 3 3 2 10" xfId="9790"/>
    <cellStyle name="Zarez 3 3 2 2" xfId="196"/>
    <cellStyle name="Zarez 3 3 2 2 2" xfId="516"/>
    <cellStyle name="Zarez 3 3 2 2 2 2" xfId="1120"/>
    <cellStyle name="Zarez 3 3 2 2 2 2 2" xfId="2330"/>
    <cellStyle name="Zarez 3 3 2 2 2 2 2 2" xfId="7168"/>
    <cellStyle name="Zarez 3 3 2 2 2 2 2 2 2" xfId="26520"/>
    <cellStyle name="Zarez 3 3 2 2 2 2 2 2 3" xfId="16844"/>
    <cellStyle name="Zarez 3 3 2 2 2 2 2 3" xfId="21682"/>
    <cellStyle name="Zarez 3 3 2 2 2 2 2 4" xfId="12006"/>
    <cellStyle name="Zarez 3 3 2 2 2 2 3" xfId="3540"/>
    <cellStyle name="Zarez 3 3 2 2 2 2 3 2" xfId="8378"/>
    <cellStyle name="Zarez 3 3 2 2 2 2 3 2 2" xfId="27730"/>
    <cellStyle name="Zarez 3 3 2 2 2 2 3 2 3" xfId="18054"/>
    <cellStyle name="Zarez 3 3 2 2 2 2 3 3" xfId="22892"/>
    <cellStyle name="Zarez 3 3 2 2 2 2 3 4" xfId="13216"/>
    <cellStyle name="Zarez 3 3 2 2 2 2 4" xfId="4749"/>
    <cellStyle name="Zarez 3 3 2 2 2 2 4 2" xfId="9587"/>
    <cellStyle name="Zarez 3 3 2 2 2 2 4 2 2" xfId="28939"/>
    <cellStyle name="Zarez 3 3 2 2 2 2 4 2 3" xfId="19263"/>
    <cellStyle name="Zarez 3 3 2 2 2 2 4 3" xfId="24101"/>
    <cellStyle name="Zarez 3 3 2 2 2 2 4 4" xfId="14425"/>
    <cellStyle name="Zarez 3 3 2 2 2 2 5" xfId="5958"/>
    <cellStyle name="Zarez 3 3 2 2 2 2 5 2" xfId="25310"/>
    <cellStyle name="Zarez 3 3 2 2 2 2 5 3" xfId="15634"/>
    <cellStyle name="Zarez 3 3 2 2 2 2 6" xfId="20472"/>
    <cellStyle name="Zarez 3 3 2 2 2 2 7" xfId="10796"/>
    <cellStyle name="Zarez 3 3 2 2 2 3" xfId="1726"/>
    <cellStyle name="Zarez 3 3 2 2 2 3 2" xfId="6564"/>
    <cellStyle name="Zarez 3 3 2 2 2 3 2 2" xfId="25916"/>
    <cellStyle name="Zarez 3 3 2 2 2 3 2 3" xfId="16240"/>
    <cellStyle name="Zarez 3 3 2 2 2 3 3" xfId="21078"/>
    <cellStyle name="Zarez 3 3 2 2 2 3 4" xfId="11402"/>
    <cellStyle name="Zarez 3 3 2 2 2 4" xfId="2936"/>
    <cellStyle name="Zarez 3 3 2 2 2 4 2" xfId="7774"/>
    <cellStyle name="Zarez 3 3 2 2 2 4 2 2" xfId="27126"/>
    <cellStyle name="Zarez 3 3 2 2 2 4 2 3" xfId="17450"/>
    <cellStyle name="Zarez 3 3 2 2 2 4 3" xfId="22288"/>
    <cellStyle name="Zarez 3 3 2 2 2 4 4" xfId="12612"/>
    <cellStyle name="Zarez 3 3 2 2 2 5" xfId="4145"/>
    <cellStyle name="Zarez 3 3 2 2 2 5 2" xfId="8983"/>
    <cellStyle name="Zarez 3 3 2 2 2 5 2 2" xfId="28335"/>
    <cellStyle name="Zarez 3 3 2 2 2 5 2 3" xfId="18659"/>
    <cellStyle name="Zarez 3 3 2 2 2 5 3" xfId="23497"/>
    <cellStyle name="Zarez 3 3 2 2 2 5 4" xfId="13821"/>
    <cellStyle name="Zarez 3 3 2 2 2 6" xfId="5354"/>
    <cellStyle name="Zarez 3 3 2 2 2 6 2" xfId="24706"/>
    <cellStyle name="Zarez 3 3 2 2 2 6 3" xfId="15030"/>
    <cellStyle name="Zarez 3 3 2 2 2 7" xfId="19868"/>
    <cellStyle name="Zarez 3 3 2 2 2 8" xfId="10192"/>
    <cellStyle name="Zarez 3 3 2 2 3" xfId="818"/>
    <cellStyle name="Zarez 3 3 2 2 3 2" xfId="2028"/>
    <cellStyle name="Zarez 3 3 2 2 3 2 2" xfId="6866"/>
    <cellStyle name="Zarez 3 3 2 2 3 2 2 2" xfId="26218"/>
    <cellStyle name="Zarez 3 3 2 2 3 2 2 3" xfId="16542"/>
    <cellStyle name="Zarez 3 3 2 2 3 2 3" xfId="21380"/>
    <cellStyle name="Zarez 3 3 2 2 3 2 4" xfId="11704"/>
    <cellStyle name="Zarez 3 3 2 2 3 3" xfId="3238"/>
    <cellStyle name="Zarez 3 3 2 2 3 3 2" xfId="8076"/>
    <cellStyle name="Zarez 3 3 2 2 3 3 2 2" xfId="27428"/>
    <cellStyle name="Zarez 3 3 2 2 3 3 2 3" xfId="17752"/>
    <cellStyle name="Zarez 3 3 2 2 3 3 3" xfId="22590"/>
    <cellStyle name="Zarez 3 3 2 2 3 3 4" xfId="12914"/>
    <cellStyle name="Zarez 3 3 2 2 3 4" xfId="4447"/>
    <cellStyle name="Zarez 3 3 2 2 3 4 2" xfId="9285"/>
    <cellStyle name="Zarez 3 3 2 2 3 4 2 2" xfId="28637"/>
    <cellStyle name="Zarez 3 3 2 2 3 4 2 3" xfId="18961"/>
    <cellStyle name="Zarez 3 3 2 2 3 4 3" xfId="23799"/>
    <cellStyle name="Zarez 3 3 2 2 3 4 4" xfId="14123"/>
    <cellStyle name="Zarez 3 3 2 2 3 5" xfId="5656"/>
    <cellStyle name="Zarez 3 3 2 2 3 5 2" xfId="25008"/>
    <cellStyle name="Zarez 3 3 2 2 3 5 3" xfId="15332"/>
    <cellStyle name="Zarez 3 3 2 2 3 6" xfId="20170"/>
    <cellStyle name="Zarez 3 3 2 2 3 7" xfId="10494"/>
    <cellStyle name="Zarez 3 3 2 2 4" xfId="1424"/>
    <cellStyle name="Zarez 3 3 2 2 4 2" xfId="6262"/>
    <cellStyle name="Zarez 3 3 2 2 4 2 2" xfId="25614"/>
    <cellStyle name="Zarez 3 3 2 2 4 2 3" xfId="15938"/>
    <cellStyle name="Zarez 3 3 2 2 4 3" xfId="20776"/>
    <cellStyle name="Zarez 3 3 2 2 4 4" xfId="11100"/>
    <cellStyle name="Zarez 3 3 2 2 5" xfId="2634"/>
    <cellStyle name="Zarez 3 3 2 2 5 2" xfId="7472"/>
    <cellStyle name="Zarez 3 3 2 2 5 2 2" xfId="26824"/>
    <cellStyle name="Zarez 3 3 2 2 5 2 3" xfId="17148"/>
    <cellStyle name="Zarez 3 3 2 2 5 3" xfId="21986"/>
    <cellStyle name="Zarez 3 3 2 2 5 4" xfId="12310"/>
    <cellStyle name="Zarez 3 3 2 2 6" xfId="3844"/>
    <cellStyle name="Zarez 3 3 2 2 6 2" xfId="8682"/>
    <cellStyle name="Zarez 3 3 2 2 6 2 2" xfId="28034"/>
    <cellStyle name="Zarez 3 3 2 2 6 2 3" xfId="18358"/>
    <cellStyle name="Zarez 3 3 2 2 6 3" xfId="23196"/>
    <cellStyle name="Zarez 3 3 2 2 6 4" xfId="13520"/>
    <cellStyle name="Zarez 3 3 2 2 7" xfId="5052"/>
    <cellStyle name="Zarez 3 3 2 2 7 2" xfId="24404"/>
    <cellStyle name="Zarez 3 3 2 2 7 3" xfId="14728"/>
    <cellStyle name="Zarez 3 3 2 2 8" xfId="19566"/>
    <cellStyle name="Zarez 3 3 2 2 9" xfId="9890"/>
    <cellStyle name="Zarez 3 3 2 3" xfId="416"/>
    <cellStyle name="Zarez 3 3 2 3 2" xfId="1020"/>
    <cellStyle name="Zarez 3 3 2 3 2 2" xfId="2230"/>
    <cellStyle name="Zarez 3 3 2 3 2 2 2" xfId="7068"/>
    <cellStyle name="Zarez 3 3 2 3 2 2 2 2" xfId="26420"/>
    <cellStyle name="Zarez 3 3 2 3 2 2 2 3" xfId="16744"/>
    <cellStyle name="Zarez 3 3 2 3 2 2 3" xfId="21582"/>
    <cellStyle name="Zarez 3 3 2 3 2 2 4" xfId="11906"/>
    <cellStyle name="Zarez 3 3 2 3 2 3" xfId="3440"/>
    <cellStyle name="Zarez 3 3 2 3 2 3 2" xfId="8278"/>
    <cellStyle name="Zarez 3 3 2 3 2 3 2 2" xfId="27630"/>
    <cellStyle name="Zarez 3 3 2 3 2 3 2 3" xfId="17954"/>
    <cellStyle name="Zarez 3 3 2 3 2 3 3" xfId="22792"/>
    <cellStyle name="Zarez 3 3 2 3 2 3 4" xfId="13116"/>
    <cellStyle name="Zarez 3 3 2 3 2 4" xfId="4649"/>
    <cellStyle name="Zarez 3 3 2 3 2 4 2" xfId="9487"/>
    <cellStyle name="Zarez 3 3 2 3 2 4 2 2" xfId="28839"/>
    <cellStyle name="Zarez 3 3 2 3 2 4 2 3" xfId="19163"/>
    <cellStyle name="Zarez 3 3 2 3 2 4 3" xfId="24001"/>
    <cellStyle name="Zarez 3 3 2 3 2 4 4" xfId="14325"/>
    <cellStyle name="Zarez 3 3 2 3 2 5" xfId="5858"/>
    <cellStyle name="Zarez 3 3 2 3 2 5 2" xfId="25210"/>
    <cellStyle name="Zarez 3 3 2 3 2 5 3" xfId="15534"/>
    <cellStyle name="Zarez 3 3 2 3 2 6" xfId="20372"/>
    <cellStyle name="Zarez 3 3 2 3 2 7" xfId="10696"/>
    <cellStyle name="Zarez 3 3 2 3 3" xfId="1626"/>
    <cellStyle name="Zarez 3 3 2 3 3 2" xfId="6464"/>
    <cellStyle name="Zarez 3 3 2 3 3 2 2" xfId="25816"/>
    <cellStyle name="Zarez 3 3 2 3 3 2 3" xfId="16140"/>
    <cellStyle name="Zarez 3 3 2 3 3 3" xfId="20978"/>
    <cellStyle name="Zarez 3 3 2 3 3 4" xfId="11302"/>
    <cellStyle name="Zarez 3 3 2 3 4" xfId="2836"/>
    <cellStyle name="Zarez 3 3 2 3 4 2" xfId="7674"/>
    <cellStyle name="Zarez 3 3 2 3 4 2 2" xfId="27026"/>
    <cellStyle name="Zarez 3 3 2 3 4 2 3" xfId="17350"/>
    <cellStyle name="Zarez 3 3 2 3 4 3" xfId="22188"/>
    <cellStyle name="Zarez 3 3 2 3 4 4" xfId="12512"/>
    <cellStyle name="Zarez 3 3 2 3 5" xfId="4045"/>
    <cellStyle name="Zarez 3 3 2 3 5 2" xfId="8883"/>
    <cellStyle name="Zarez 3 3 2 3 5 2 2" xfId="28235"/>
    <cellStyle name="Zarez 3 3 2 3 5 2 3" xfId="18559"/>
    <cellStyle name="Zarez 3 3 2 3 5 3" xfId="23397"/>
    <cellStyle name="Zarez 3 3 2 3 5 4" xfId="13721"/>
    <cellStyle name="Zarez 3 3 2 3 6" xfId="5254"/>
    <cellStyle name="Zarez 3 3 2 3 6 2" xfId="24606"/>
    <cellStyle name="Zarez 3 3 2 3 6 3" xfId="14930"/>
    <cellStyle name="Zarez 3 3 2 3 7" xfId="19768"/>
    <cellStyle name="Zarez 3 3 2 3 8" xfId="10092"/>
    <cellStyle name="Zarez 3 3 2 4" xfId="718"/>
    <cellStyle name="Zarez 3 3 2 4 2" xfId="1928"/>
    <cellStyle name="Zarez 3 3 2 4 2 2" xfId="6766"/>
    <cellStyle name="Zarez 3 3 2 4 2 2 2" xfId="26118"/>
    <cellStyle name="Zarez 3 3 2 4 2 2 3" xfId="16442"/>
    <cellStyle name="Zarez 3 3 2 4 2 3" xfId="21280"/>
    <cellStyle name="Zarez 3 3 2 4 2 4" xfId="11604"/>
    <cellStyle name="Zarez 3 3 2 4 3" xfId="3138"/>
    <cellStyle name="Zarez 3 3 2 4 3 2" xfId="7976"/>
    <cellStyle name="Zarez 3 3 2 4 3 2 2" xfId="27328"/>
    <cellStyle name="Zarez 3 3 2 4 3 2 3" xfId="17652"/>
    <cellStyle name="Zarez 3 3 2 4 3 3" xfId="22490"/>
    <cellStyle name="Zarez 3 3 2 4 3 4" xfId="12814"/>
    <cellStyle name="Zarez 3 3 2 4 4" xfId="4347"/>
    <cellStyle name="Zarez 3 3 2 4 4 2" xfId="9185"/>
    <cellStyle name="Zarez 3 3 2 4 4 2 2" xfId="28537"/>
    <cellStyle name="Zarez 3 3 2 4 4 2 3" xfId="18861"/>
    <cellStyle name="Zarez 3 3 2 4 4 3" xfId="23699"/>
    <cellStyle name="Zarez 3 3 2 4 4 4" xfId="14023"/>
    <cellStyle name="Zarez 3 3 2 4 5" xfId="5556"/>
    <cellStyle name="Zarez 3 3 2 4 5 2" xfId="24908"/>
    <cellStyle name="Zarez 3 3 2 4 5 3" xfId="15232"/>
    <cellStyle name="Zarez 3 3 2 4 6" xfId="20070"/>
    <cellStyle name="Zarez 3 3 2 4 7" xfId="10394"/>
    <cellStyle name="Zarez 3 3 2 5" xfId="1324"/>
    <cellStyle name="Zarez 3 3 2 5 2" xfId="6162"/>
    <cellStyle name="Zarez 3 3 2 5 2 2" xfId="25514"/>
    <cellStyle name="Zarez 3 3 2 5 2 3" xfId="15838"/>
    <cellStyle name="Zarez 3 3 2 5 3" xfId="20676"/>
    <cellStyle name="Zarez 3 3 2 5 4" xfId="11000"/>
    <cellStyle name="Zarez 3 3 2 6" xfId="2534"/>
    <cellStyle name="Zarez 3 3 2 6 2" xfId="7372"/>
    <cellStyle name="Zarez 3 3 2 6 2 2" xfId="26724"/>
    <cellStyle name="Zarez 3 3 2 6 2 3" xfId="17048"/>
    <cellStyle name="Zarez 3 3 2 6 3" xfId="21886"/>
    <cellStyle name="Zarez 3 3 2 6 4" xfId="12210"/>
    <cellStyle name="Zarez 3 3 2 7" xfId="3744"/>
    <cellStyle name="Zarez 3 3 2 7 2" xfId="8582"/>
    <cellStyle name="Zarez 3 3 2 7 2 2" xfId="27934"/>
    <cellStyle name="Zarez 3 3 2 7 2 3" xfId="18258"/>
    <cellStyle name="Zarez 3 3 2 7 3" xfId="23096"/>
    <cellStyle name="Zarez 3 3 2 7 4" xfId="13420"/>
    <cellStyle name="Zarez 3 3 2 8" xfId="4952"/>
    <cellStyle name="Zarez 3 3 2 8 2" xfId="24304"/>
    <cellStyle name="Zarez 3 3 2 8 3" xfId="14628"/>
    <cellStyle name="Zarez 3 3 2 9" xfId="19466"/>
    <cellStyle name="Zarez 3 3 3" xfId="146"/>
    <cellStyle name="Zarez 3 3 3 2" xfId="466"/>
    <cellStyle name="Zarez 3 3 3 2 2" xfId="1070"/>
    <cellStyle name="Zarez 3 3 3 2 2 2" xfId="2280"/>
    <cellStyle name="Zarez 3 3 3 2 2 2 2" xfId="7118"/>
    <cellStyle name="Zarez 3 3 3 2 2 2 2 2" xfId="26470"/>
    <cellStyle name="Zarez 3 3 3 2 2 2 2 3" xfId="16794"/>
    <cellStyle name="Zarez 3 3 3 2 2 2 3" xfId="21632"/>
    <cellStyle name="Zarez 3 3 3 2 2 2 4" xfId="11956"/>
    <cellStyle name="Zarez 3 3 3 2 2 3" xfId="3490"/>
    <cellStyle name="Zarez 3 3 3 2 2 3 2" xfId="8328"/>
    <cellStyle name="Zarez 3 3 3 2 2 3 2 2" xfId="27680"/>
    <cellStyle name="Zarez 3 3 3 2 2 3 2 3" xfId="18004"/>
    <cellStyle name="Zarez 3 3 3 2 2 3 3" xfId="22842"/>
    <cellStyle name="Zarez 3 3 3 2 2 3 4" xfId="13166"/>
    <cellStyle name="Zarez 3 3 3 2 2 4" xfId="4699"/>
    <cellStyle name="Zarez 3 3 3 2 2 4 2" xfId="9537"/>
    <cellStyle name="Zarez 3 3 3 2 2 4 2 2" xfId="28889"/>
    <cellStyle name="Zarez 3 3 3 2 2 4 2 3" xfId="19213"/>
    <cellStyle name="Zarez 3 3 3 2 2 4 3" xfId="24051"/>
    <cellStyle name="Zarez 3 3 3 2 2 4 4" xfId="14375"/>
    <cellStyle name="Zarez 3 3 3 2 2 5" xfId="5908"/>
    <cellStyle name="Zarez 3 3 3 2 2 5 2" xfId="25260"/>
    <cellStyle name="Zarez 3 3 3 2 2 5 3" xfId="15584"/>
    <cellStyle name="Zarez 3 3 3 2 2 6" xfId="20422"/>
    <cellStyle name="Zarez 3 3 3 2 2 7" xfId="10746"/>
    <cellStyle name="Zarez 3 3 3 2 3" xfId="1676"/>
    <cellStyle name="Zarez 3 3 3 2 3 2" xfId="6514"/>
    <cellStyle name="Zarez 3 3 3 2 3 2 2" xfId="25866"/>
    <cellStyle name="Zarez 3 3 3 2 3 2 3" xfId="16190"/>
    <cellStyle name="Zarez 3 3 3 2 3 3" xfId="21028"/>
    <cellStyle name="Zarez 3 3 3 2 3 4" xfId="11352"/>
    <cellStyle name="Zarez 3 3 3 2 4" xfId="2886"/>
    <cellStyle name="Zarez 3 3 3 2 4 2" xfId="7724"/>
    <cellStyle name="Zarez 3 3 3 2 4 2 2" xfId="27076"/>
    <cellStyle name="Zarez 3 3 3 2 4 2 3" xfId="17400"/>
    <cellStyle name="Zarez 3 3 3 2 4 3" xfId="22238"/>
    <cellStyle name="Zarez 3 3 3 2 4 4" xfId="12562"/>
    <cellStyle name="Zarez 3 3 3 2 5" xfId="4095"/>
    <cellStyle name="Zarez 3 3 3 2 5 2" xfId="8933"/>
    <cellStyle name="Zarez 3 3 3 2 5 2 2" xfId="28285"/>
    <cellStyle name="Zarez 3 3 3 2 5 2 3" xfId="18609"/>
    <cellStyle name="Zarez 3 3 3 2 5 3" xfId="23447"/>
    <cellStyle name="Zarez 3 3 3 2 5 4" xfId="13771"/>
    <cellStyle name="Zarez 3 3 3 2 6" xfId="5304"/>
    <cellStyle name="Zarez 3 3 3 2 6 2" xfId="24656"/>
    <cellStyle name="Zarez 3 3 3 2 6 3" xfId="14980"/>
    <cellStyle name="Zarez 3 3 3 2 7" xfId="19818"/>
    <cellStyle name="Zarez 3 3 3 2 8" xfId="10142"/>
    <cellStyle name="Zarez 3 3 3 3" xfId="768"/>
    <cellStyle name="Zarez 3 3 3 3 2" xfId="1978"/>
    <cellStyle name="Zarez 3 3 3 3 2 2" xfId="6816"/>
    <cellStyle name="Zarez 3 3 3 3 2 2 2" xfId="26168"/>
    <cellStyle name="Zarez 3 3 3 3 2 2 3" xfId="16492"/>
    <cellStyle name="Zarez 3 3 3 3 2 3" xfId="21330"/>
    <cellStyle name="Zarez 3 3 3 3 2 4" xfId="11654"/>
    <cellStyle name="Zarez 3 3 3 3 3" xfId="3188"/>
    <cellStyle name="Zarez 3 3 3 3 3 2" xfId="8026"/>
    <cellStyle name="Zarez 3 3 3 3 3 2 2" xfId="27378"/>
    <cellStyle name="Zarez 3 3 3 3 3 2 3" xfId="17702"/>
    <cellStyle name="Zarez 3 3 3 3 3 3" xfId="22540"/>
    <cellStyle name="Zarez 3 3 3 3 3 4" xfId="12864"/>
    <cellStyle name="Zarez 3 3 3 3 4" xfId="4397"/>
    <cellStyle name="Zarez 3 3 3 3 4 2" xfId="9235"/>
    <cellStyle name="Zarez 3 3 3 3 4 2 2" xfId="28587"/>
    <cellStyle name="Zarez 3 3 3 3 4 2 3" xfId="18911"/>
    <cellStyle name="Zarez 3 3 3 3 4 3" xfId="23749"/>
    <cellStyle name="Zarez 3 3 3 3 4 4" xfId="14073"/>
    <cellStyle name="Zarez 3 3 3 3 5" xfId="5606"/>
    <cellStyle name="Zarez 3 3 3 3 5 2" xfId="24958"/>
    <cellStyle name="Zarez 3 3 3 3 5 3" xfId="15282"/>
    <cellStyle name="Zarez 3 3 3 3 6" xfId="20120"/>
    <cellStyle name="Zarez 3 3 3 3 7" xfId="10444"/>
    <cellStyle name="Zarez 3 3 3 4" xfId="1374"/>
    <cellStyle name="Zarez 3 3 3 4 2" xfId="6212"/>
    <cellStyle name="Zarez 3 3 3 4 2 2" xfId="25564"/>
    <cellStyle name="Zarez 3 3 3 4 2 3" xfId="15888"/>
    <cellStyle name="Zarez 3 3 3 4 3" xfId="20726"/>
    <cellStyle name="Zarez 3 3 3 4 4" xfId="11050"/>
    <cellStyle name="Zarez 3 3 3 5" xfId="2584"/>
    <cellStyle name="Zarez 3 3 3 5 2" xfId="7422"/>
    <cellStyle name="Zarez 3 3 3 5 2 2" xfId="26774"/>
    <cellStyle name="Zarez 3 3 3 5 2 3" xfId="17098"/>
    <cellStyle name="Zarez 3 3 3 5 3" xfId="21936"/>
    <cellStyle name="Zarez 3 3 3 5 4" xfId="12260"/>
    <cellStyle name="Zarez 3 3 3 6" xfId="3794"/>
    <cellStyle name="Zarez 3 3 3 6 2" xfId="8632"/>
    <cellStyle name="Zarez 3 3 3 6 2 2" xfId="27984"/>
    <cellStyle name="Zarez 3 3 3 6 2 3" xfId="18308"/>
    <cellStyle name="Zarez 3 3 3 6 3" xfId="23146"/>
    <cellStyle name="Zarez 3 3 3 6 4" xfId="13470"/>
    <cellStyle name="Zarez 3 3 3 7" xfId="5002"/>
    <cellStyle name="Zarez 3 3 3 7 2" xfId="24354"/>
    <cellStyle name="Zarez 3 3 3 7 3" xfId="14678"/>
    <cellStyle name="Zarez 3 3 3 8" xfId="19516"/>
    <cellStyle name="Zarez 3 3 3 9" xfId="9840"/>
    <cellStyle name="Zarez 3 3 4" xfId="262"/>
    <cellStyle name="Zarez 3 3 4 2" xfId="566"/>
    <cellStyle name="Zarez 3 3 4 2 2" xfId="1170"/>
    <cellStyle name="Zarez 3 3 4 2 2 2" xfId="2380"/>
    <cellStyle name="Zarez 3 3 4 2 2 2 2" xfId="7218"/>
    <cellStyle name="Zarez 3 3 4 2 2 2 2 2" xfId="26570"/>
    <cellStyle name="Zarez 3 3 4 2 2 2 2 3" xfId="16894"/>
    <cellStyle name="Zarez 3 3 4 2 2 2 3" xfId="21732"/>
    <cellStyle name="Zarez 3 3 4 2 2 2 4" xfId="12056"/>
    <cellStyle name="Zarez 3 3 4 2 2 3" xfId="3590"/>
    <cellStyle name="Zarez 3 3 4 2 2 3 2" xfId="8428"/>
    <cellStyle name="Zarez 3 3 4 2 2 3 2 2" xfId="27780"/>
    <cellStyle name="Zarez 3 3 4 2 2 3 2 3" xfId="18104"/>
    <cellStyle name="Zarez 3 3 4 2 2 3 3" xfId="22942"/>
    <cellStyle name="Zarez 3 3 4 2 2 3 4" xfId="13266"/>
    <cellStyle name="Zarez 3 3 4 2 2 4" xfId="4799"/>
    <cellStyle name="Zarez 3 3 4 2 2 4 2" xfId="9637"/>
    <cellStyle name="Zarez 3 3 4 2 2 4 2 2" xfId="28989"/>
    <cellStyle name="Zarez 3 3 4 2 2 4 2 3" xfId="19313"/>
    <cellStyle name="Zarez 3 3 4 2 2 4 3" xfId="24151"/>
    <cellStyle name="Zarez 3 3 4 2 2 4 4" xfId="14475"/>
    <cellStyle name="Zarez 3 3 4 2 2 5" xfId="6008"/>
    <cellStyle name="Zarez 3 3 4 2 2 5 2" xfId="25360"/>
    <cellStyle name="Zarez 3 3 4 2 2 5 3" xfId="15684"/>
    <cellStyle name="Zarez 3 3 4 2 2 6" xfId="20522"/>
    <cellStyle name="Zarez 3 3 4 2 2 7" xfId="10846"/>
    <cellStyle name="Zarez 3 3 4 2 3" xfId="1776"/>
    <cellStyle name="Zarez 3 3 4 2 3 2" xfId="6614"/>
    <cellStyle name="Zarez 3 3 4 2 3 2 2" xfId="25966"/>
    <cellStyle name="Zarez 3 3 4 2 3 2 3" xfId="16290"/>
    <cellStyle name="Zarez 3 3 4 2 3 3" xfId="21128"/>
    <cellStyle name="Zarez 3 3 4 2 3 4" xfId="11452"/>
    <cellStyle name="Zarez 3 3 4 2 4" xfId="2986"/>
    <cellStyle name="Zarez 3 3 4 2 4 2" xfId="7824"/>
    <cellStyle name="Zarez 3 3 4 2 4 2 2" xfId="27176"/>
    <cellStyle name="Zarez 3 3 4 2 4 2 3" xfId="17500"/>
    <cellStyle name="Zarez 3 3 4 2 4 3" xfId="22338"/>
    <cellStyle name="Zarez 3 3 4 2 4 4" xfId="12662"/>
    <cellStyle name="Zarez 3 3 4 2 5" xfId="4195"/>
    <cellStyle name="Zarez 3 3 4 2 5 2" xfId="9033"/>
    <cellStyle name="Zarez 3 3 4 2 5 2 2" xfId="28385"/>
    <cellStyle name="Zarez 3 3 4 2 5 2 3" xfId="18709"/>
    <cellStyle name="Zarez 3 3 4 2 5 3" xfId="23547"/>
    <cellStyle name="Zarez 3 3 4 2 5 4" xfId="13871"/>
    <cellStyle name="Zarez 3 3 4 2 6" xfId="5404"/>
    <cellStyle name="Zarez 3 3 4 2 6 2" xfId="24756"/>
    <cellStyle name="Zarez 3 3 4 2 6 3" xfId="15080"/>
    <cellStyle name="Zarez 3 3 4 2 7" xfId="19918"/>
    <cellStyle name="Zarez 3 3 4 2 8" xfId="10242"/>
    <cellStyle name="Zarez 3 3 4 3" xfId="868"/>
    <cellStyle name="Zarez 3 3 4 3 2" xfId="2078"/>
    <cellStyle name="Zarez 3 3 4 3 2 2" xfId="6916"/>
    <cellStyle name="Zarez 3 3 4 3 2 2 2" xfId="26268"/>
    <cellStyle name="Zarez 3 3 4 3 2 2 3" xfId="16592"/>
    <cellStyle name="Zarez 3 3 4 3 2 3" xfId="21430"/>
    <cellStyle name="Zarez 3 3 4 3 2 4" xfId="11754"/>
    <cellStyle name="Zarez 3 3 4 3 3" xfId="3288"/>
    <cellStyle name="Zarez 3 3 4 3 3 2" xfId="8126"/>
    <cellStyle name="Zarez 3 3 4 3 3 2 2" xfId="27478"/>
    <cellStyle name="Zarez 3 3 4 3 3 2 3" xfId="17802"/>
    <cellStyle name="Zarez 3 3 4 3 3 3" xfId="22640"/>
    <cellStyle name="Zarez 3 3 4 3 3 4" xfId="12964"/>
    <cellStyle name="Zarez 3 3 4 3 4" xfId="4497"/>
    <cellStyle name="Zarez 3 3 4 3 4 2" xfId="9335"/>
    <cellStyle name="Zarez 3 3 4 3 4 2 2" xfId="28687"/>
    <cellStyle name="Zarez 3 3 4 3 4 2 3" xfId="19011"/>
    <cellStyle name="Zarez 3 3 4 3 4 3" xfId="23849"/>
    <cellStyle name="Zarez 3 3 4 3 4 4" xfId="14173"/>
    <cellStyle name="Zarez 3 3 4 3 5" xfId="5706"/>
    <cellStyle name="Zarez 3 3 4 3 5 2" xfId="25058"/>
    <cellStyle name="Zarez 3 3 4 3 5 3" xfId="15382"/>
    <cellStyle name="Zarez 3 3 4 3 6" xfId="20220"/>
    <cellStyle name="Zarez 3 3 4 3 7" xfId="10544"/>
    <cellStyle name="Zarez 3 3 4 4" xfId="1474"/>
    <cellStyle name="Zarez 3 3 4 4 2" xfId="6312"/>
    <cellStyle name="Zarez 3 3 4 4 2 2" xfId="25664"/>
    <cellStyle name="Zarez 3 3 4 4 2 3" xfId="15988"/>
    <cellStyle name="Zarez 3 3 4 4 3" xfId="20826"/>
    <cellStyle name="Zarez 3 3 4 4 4" xfId="11150"/>
    <cellStyle name="Zarez 3 3 4 5" xfId="2684"/>
    <cellStyle name="Zarez 3 3 4 5 2" xfId="7522"/>
    <cellStyle name="Zarez 3 3 4 5 2 2" xfId="26874"/>
    <cellStyle name="Zarez 3 3 4 5 2 3" xfId="17198"/>
    <cellStyle name="Zarez 3 3 4 5 3" xfId="22036"/>
    <cellStyle name="Zarez 3 3 4 5 4" xfId="12360"/>
    <cellStyle name="Zarez 3 3 4 6" xfId="3894"/>
    <cellStyle name="Zarez 3 3 4 6 2" xfId="8732"/>
    <cellStyle name="Zarez 3 3 4 6 2 2" xfId="28084"/>
    <cellStyle name="Zarez 3 3 4 6 2 3" xfId="18408"/>
    <cellStyle name="Zarez 3 3 4 6 3" xfId="23246"/>
    <cellStyle name="Zarez 3 3 4 6 4" xfId="13570"/>
    <cellStyle name="Zarez 3 3 4 7" xfId="5102"/>
    <cellStyle name="Zarez 3 3 4 7 2" xfId="24454"/>
    <cellStyle name="Zarez 3 3 4 7 3" xfId="14778"/>
    <cellStyle name="Zarez 3 3 4 8" xfId="19616"/>
    <cellStyle name="Zarez 3 3 4 9" xfId="9940"/>
    <cellStyle name="Zarez 3 3 5" xfId="315"/>
    <cellStyle name="Zarez 3 3 5 2" xfId="618"/>
    <cellStyle name="Zarez 3 3 5 2 2" xfId="1222"/>
    <cellStyle name="Zarez 3 3 5 2 2 2" xfId="2432"/>
    <cellStyle name="Zarez 3 3 5 2 2 2 2" xfId="7270"/>
    <cellStyle name="Zarez 3 3 5 2 2 2 2 2" xfId="26622"/>
    <cellStyle name="Zarez 3 3 5 2 2 2 2 3" xfId="16946"/>
    <cellStyle name="Zarez 3 3 5 2 2 2 3" xfId="21784"/>
    <cellStyle name="Zarez 3 3 5 2 2 2 4" xfId="12108"/>
    <cellStyle name="Zarez 3 3 5 2 2 3" xfId="3642"/>
    <cellStyle name="Zarez 3 3 5 2 2 3 2" xfId="8480"/>
    <cellStyle name="Zarez 3 3 5 2 2 3 2 2" xfId="27832"/>
    <cellStyle name="Zarez 3 3 5 2 2 3 2 3" xfId="18156"/>
    <cellStyle name="Zarez 3 3 5 2 2 3 3" xfId="22994"/>
    <cellStyle name="Zarez 3 3 5 2 2 3 4" xfId="13318"/>
    <cellStyle name="Zarez 3 3 5 2 2 4" xfId="4851"/>
    <cellStyle name="Zarez 3 3 5 2 2 4 2" xfId="9689"/>
    <cellStyle name="Zarez 3 3 5 2 2 4 2 2" xfId="29041"/>
    <cellStyle name="Zarez 3 3 5 2 2 4 2 3" xfId="19365"/>
    <cellStyle name="Zarez 3 3 5 2 2 4 3" xfId="24203"/>
    <cellStyle name="Zarez 3 3 5 2 2 4 4" xfId="14527"/>
    <cellStyle name="Zarez 3 3 5 2 2 5" xfId="6060"/>
    <cellStyle name="Zarez 3 3 5 2 2 5 2" xfId="25412"/>
    <cellStyle name="Zarez 3 3 5 2 2 5 3" xfId="15736"/>
    <cellStyle name="Zarez 3 3 5 2 2 6" xfId="20574"/>
    <cellStyle name="Zarez 3 3 5 2 2 7" xfId="10898"/>
    <cellStyle name="Zarez 3 3 5 2 3" xfId="1828"/>
    <cellStyle name="Zarez 3 3 5 2 3 2" xfId="6666"/>
    <cellStyle name="Zarez 3 3 5 2 3 2 2" xfId="26018"/>
    <cellStyle name="Zarez 3 3 5 2 3 2 3" xfId="16342"/>
    <cellStyle name="Zarez 3 3 5 2 3 3" xfId="21180"/>
    <cellStyle name="Zarez 3 3 5 2 3 4" xfId="11504"/>
    <cellStyle name="Zarez 3 3 5 2 4" xfId="3038"/>
    <cellStyle name="Zarez 3 3 5 2 4 2" xfId="7876"/>
    <cellStyle name="Zarez 3 3 5 2 4 2 2" xfId="27228"/>
    <cellStyle name="Zarez 3 3 5 2 4 2 3" xfId="17552"/>
    <cellStyle name="Zarez 3 3 5 2 4 3" xfId="22390"/>
    <cellStyle name="Zarez 3 3 5 2 4 4" xfId="12714"/>
    <cellStyle name="Zarez 3 3 5 2 5" xfId="4247"/>
    <cellStyle name="Zarez 3 3 5 2 5 2" xfId="9085"/>
    <cellStyle name="Zarez 3 3 5 2 5 2 2" xfId="28437"/>
    <cellStyle name="Zarez 3 3 5 2 5 2 3" xfId="18761"/>
    <cellStyle name="Zarez 3 3 5 2 5 3" xfId="23599"/>
    <cellStyle name="Zarez 3 3 5 2 5 4" xfId="13923"/>
    <cellStyle name="Zarez 3 3 5 2 6" xfId="5456"/>
    <cellStyle name="Zarez 3 3 5 2 6 2" xfId="24808"/>
    <cellStyle name="Zarez 3 3 5 2 6 3" xfId="15132"/>
    <cellStyle name="Zarez 3 3 5 2 7" xfId="19970"/>
    <cellStyle name="Zarez 3 3 5 2 8" xfId="10294"/>
    <cellStyle name="Zarez 3 3 5 3" xfId="920"/>
    <cellStyle name="Zarez 3 3 5 3 2" xfId="2130"/>
    <cellStyle name="Zarez 3 3 5 3 2 2" xfId="6968"/>
    <cellStyle name="Zarez 3 3 5 3 2 2 2" xfId="26320"/>
    <cellStyle name="Zarez 3 3 5 3 2 2 3" xfId="16644"/>
    <cellStyle name="Zarez 3 3 5 3 2 3" xfId="21482"/>
    <cellStyle name="Zarez 3 3 5 3 2 4" xfId="11806"/>
    <cellStyle name="Zarez 3 3 5 3 3" xfId="3340"/>
    <cellStyle name="Zarez 3 3 5 3 3 2" xfId="8178"/>
    <cellStyle name="Zarez 3 3 5 3 3 2 2" xfId="27530"/>
    <cellStyle name="Zarez 3 3 5 3 3 2 3" xfId="17854"/>
    <cellStyle name="Zarez 3 3 5 3 3 3" xfId="22692"/>
    <cellStyle name="Zarez 3 3 5 3 3 4" xfId="13016"/>
    <cellStyle name="Zarez 3 3 5 3 4" xfId="4549"/>
    <cellStyle name="Zarez 3 3 5 3 4 2" xfId="9387"/>
    <cellStyle name="Zarez 3 3 5 3 4 2 2" xfId="28739"/>
    <cellStyle name="Zarez 3 3 5 3 4 2 3" xfId="19063"/>
    <cellStyle name="Zarez 3 3 5 3 4 3" xfId="23901"/>
    <cellStyle name="Zarez 3 3 5 3 4 4" xfId="14225"/>
    <cellStyle name="Zarez 3 3 5 3 5" xfId="5758"/>
    <cellStyle name="Zarez 3 3 5 3 5 2" xfId="25110"/>
    <cellStyle name="Zarez 3 3 5 3 5 3" xfId="15434"/>
    <cellStyle name="Zarez 3 3 5 3 6" xfId="20272"/>
    <cellStyle name="Zarez 3 3 5 3 7" xfId="10596"/>
    <cellStyle name="Zarez 3 3 5 4" xfId="1526"/>
    <cellStyle name="Zarez 3 3 5 4 2" xfId="6364"/>
    <cellStyle name="Zarez 3 3 5 4 2 2" xfId="25716"/>
    <cellStyle name="Zarez 3 3 5 4 2 3" xfId="16040"/>
    <cellStyle name="Zarez 3 3 5 4 3" xfId="20878"/>
    <cellStyle name="Zarez 3 3 5 4 4" xfId="11202"/>
    <cellStyle name="Zarez 3 3 5 5" xfId="2736"/>
    <cellStyle name="Zarez 3 3 5 5 2" xfId="7574"/>
    <cellStyle name="Zarez 3 3 5 5 2 2" xfId="26926"/>
    <cellStyle name="Zarez 3 3 5 5 2 3" xfId="17250"/>
    <cellStyle name="Zarez 3 3 5 5 3" xfId="22088"/>
    <cellStyle name="Zarez 3 3 5 5 4" xfId="12412"/>
    <cellStyle name="Zarez 3 3 5 6" xfId="3945"/>
    <cellStyle name="Zarez 3 3 5 6 2" xfId="8783"/>
    <cellStyle name="Zarez 3 3 5 6 2 2" xfId="28135"/>
    <cellStyle name="Zarez 3 3 5 6 2 3" xfId="18459"/>
    <cellStyle name="Zarez 3 3 5 6 3" xfId="23297"/>
    <cellStyle name="Zarez 3 3 5 6 4" xfId="13621"/>
    <cellStyle name="Zarez 3 3 5 7" xfId="5154"/>
    <cellStyle name="Zarez 3 3 5 7 2" xfId="24506"/>
    <cellStyle name="Zarez 3 3 5 7 3" xfId="14830"/>
    <cellStyle name="Zarez 3 3 5 8" xfId="19668"/>
    <cellStyle name="Zarez 3 3 5 9" xfId="9992"/>
    <cellStyle name="Zarez 3 3 6" xfId="366"/>
    <cellStyle name="Zarez 3 3 6 2" xfId="970"/>
    <cellStyle name="Zarez 3 3 6 2 2" xfId="2180"/>
    <cellStyle name="Zarez 3 3 6 2 2 2" xfId="7018"/>
    <cellStyle name="Zarez 3 3 6 2 2 2 2" xfId="26370"/>
    <cellStyle name="Zarez 3 3 6 2 2 2 3" xfId="16694"/>
    <cellStyle name="Zarez 3 3 6 2 2 3" xfId="21532"/>
    <cellStyle name="Zarez 3 3 6 2 2 4" xfId="11856"/>
    <cellStyle name="Zarez 3 3 6 2 3" xfId="3390"/>
    <cellStyle name="Zarez 3 3 6 2 3 2" xfId="8228"/>
    <cellStyle name="Zarez 3 3 6 2 3 2 2" xfId="27580"/>
    <cellStyle name="Zarez 3 3 6 2 3 2 3" xfId="17904"/>
    <cellStyle name="Zarez 3 3 6 2 3 3" xfId="22742"/>
    <cellStyle name="Zarez 3 3 6 2 3 4" xfId="13066"/>
    <cellStyle name="Zarez 3 3 6 2 4" xfId="4599"/>
    <cellStyle name="Zarez 3 3 6 2 4 2" xfId="9437"/>
    <cellStyle name="Zarez 3 3 6 2 4 2 2" xfId="28789"/>
    <cellStyle name="Zarez 3 3 6 2 4 2 3" xfId="19113"/>
    <cellStyle name="Zarez 3 3 6 2 4 3" xfId="23951"/>
    <cellStyle name="Zarez 3 3 6 2 4 4" xfId="14275"/>
    <cellStyle name="Zarez 3 3 6 2 5" xfId="5808"/>
    <cellStyle name="Zarez 3 3 6 2 5 2" xfId="25160"/>
    <cellStyle name="Zarez 3 3 6 2 5 3" xfId="15484"/>
    <cellStyle name="Zarez 3 3 6 2 6" xfId="20322"/>
    <cellStyle name="Zarez 3 3 6 2 7" xfId="10646"/>
    <cellStyle name="Zarez 3 3 6 3" xfId="1576"/>
    <cellStyle name="Zarez 3 3 6 3 2" xfId="6414"/>
    <cellStyle name="Zarez 3 3 6 3 2 2" xfId="25766"/>
    <cellStyle name="Zarez 3 3 6 3 2 3" xfId="16090"/>
    <cellStyle name="Zarez 3 3 6 3 3" xfId="20928"/>
    <cellStyle name="Zarez 3 3 6 3 4" xfId="11252"/>
    <cellStyle name="Zarez 3 3 6 4" xfId="2786"/>
    <cellStyle name="Zarez 3 3 6 4 2" xfId="7624"/>
    <cellStyle name="Zarez 3 3 6 4 2 2" xfId="26976"/>
    <cellStyle name="Zarez 3 3 6 4 2 3" xfId="17300"/>
    <cellStyle name="Zarez 3 3 6 4 3" xfId="22138"/>
    <cellStyle name="Zarez 3 3 6 4 4" xfId="12462"/>
    <cellStyle name="Zarez 3 3 6 5" xfId="3995"/>
    <cellStyle name="Zarez 3 3 6 5 2" xfId="8833"/>
    <cellStyle name="Zarez 3 3 6 5 2 2" xfId="28185"/>
    <cellStyle name="Zarez 3 3 6 5 2 3" xfId="18509"/>
    <cellStyle name="Zarez 3 3 6 5 3" xfId="23347"/>
    <cellStyle name="Zarez 3 3 6 5 4" xfId="13671"/>
    <cellStyle name="Zarez 3 3 6 6" xfId="5204"/>
    <cellStyle name="Zarez 3 3 6 6 2" xfId="24556"/>
    <cellStyle name="Zarez 3 3 6 6 3" xfId="14880"/>
    <cellStyle name="Zarez 3 3 6 7" xfId="19718"/>
    <cellStyle name="Zarez 3 3 6 8" xfId="10042"/>
    <cellStyle name="Zarez 3 3 7" xfId="668"/>
    <cellStyle name="Zarez 3 3 7 2" xfId="1878"/>
    <cellStyle name="Zarez 3 3 7 2 2" xfId="6716"/>
    <cellStyle name="Zarez 3 3 7 2 2 2" xfId="26068"/>
    <cellStyle name="Zarez 3 3 7 2 2 3" xfId="16392"/>
    <cellStyle name="Zarez 3 3 7 2 3" xfId="21230"/>
    <cellStyle name="Zarez 3 3 7 2 4" xfId="11554"/>
    <cellStyle name="Zarez 3 3 7 3" xfId="3088"/>
    <cellStyle name="Zarez 3 3 7 3 2" xfId="7926"/>
    <cellStyle name="Zarez 3 3 7 3 2 2" xfId="27278"/>
    <cellStyle name="Zarez 3 3 7 3 2 3" xfId="17602"/>
    <cellStyle name="Zarez 3 3 7 3 3" xfId="22440"/>
    <cellStyle name="Zarez 3 3 7 3 4" xfId="12764"/>
    <cellStyle name="Zarez 3 3 7 4" xfId="4297"/>
    <cellStyle name="Zarez 3 3 7 4 2" xfId="9135"/>
    <cellStyle name="Zarez 3 3 7 4 2 2" xfId="28487"/>
    <cellStyle name="Zarez 3 3 7 4 2 3" xfId="18811"/>
    <cellStyle name="Zarez 3 3 7 4 3" xfId="23649"/>
    <cellStyle name="Zarez 3 3 7 4 4" xfId="13973"/>
    <cellStyle name="Zarez 3 3 7 5" xfId="5506"/>
    <cellStyle name="Zarez 3 3 7 5 2" xfId="24858"/>
    <cellStyle name="Zarez 3 3 7 5 3" xfId="15182"/>
    <cellStyle name="Zarez 3 3 7 6" xfId="20020"/>
    <cellStyle name="Zarez 3 3 7 7" xfId="10344"/>
    <cellStyle name="Zarez 3 3 8" xfId="1274"/>
    <cellStyle name="Zarez 3 3 8 2" xfId="6112"/>
    <cellStyle name="Zarez 3 3 8 2 2" xfId="25464"/>
    <cellStyle name="Zarez 3 3 8 2 3" xfId="15788"/>
    <cellStyle name="Zarez 3 3 8 3" xfId="20626"/>
    <cellStyle name="Zarez 3 3 8 4" xfId="10950"/>
    <cellStyle name="Zarez 3 3 9" xfId="2484"/>
    <cellStyle name="Zarez 3 3 9 2" xfId="7322"/>
    <cellStyle name="Zarez 3 3 9 2 2" xfId="26674"/>
    <cellStyle name="Zarez 3 3 9 2 3" xfId="16998"/>
    <cellStyle name="Zarez 3 3 9 3" xfId="21836"/>
    <cellStyle name="Zarez 3 3 9 4" xfId="12160"/>
    <cellStyle name="Zarez 3 4" xfId="62"/>
    <cellStyle name="Zarez 3 4 10" xfId="9769"/>
    <cellStyle name="Zarez 3 4 2" xfId="175"/>
    <cellStyle name="Zarez 3 4 2 2" xfId="495"/>
    <cellStyle name="Zarez 3 4 2 2 2" xfId="1099"/>
    <cellStyle name="Zarez 3 4 2 2 2 2" xfId="2309"/>
    <cellStyle name="Zarez 3 4 2 2 2 2 2" xfId="7147"/>
    <cellStyle name="Zarez 3 4 2 2 2 2 2 2" xfId="26499"/>
    <cellStyle name="Zarez 3 4 2 2 2 2 2 3" xfId="16823"/>
    <cellStyle name="Zarez 3 4 2 2 2 2 3" xfId="21661"/>
    <cellStyle name="Zarez 3 4 2 2 2 2 4" xfId="11985"/>
    <cellStyle name="Zarez 3 4 2 2 2 3" xfId="3519"/>
    <cellStyle name="Zarez 3 4 2 2 2 3 2" xfId="8357"/>
    <cellStyle name="Zarez 3 4 2 2 2 3 2 2" xfId="27709"/>
    <cellStyle name="Zarez 3 4 2 2 2 3 2 3" xfId="18033"/>
    <cellStyle name="Zarez 3 4 2 2 2 3 3" xfId="22871"/>
    <cellStyle name="Zarez 3 4 2 2 2 3 4" xfId="13195"/>
    <cellStyle name="Zarez 3 4 2 2 2 4" xfId="4728"/>
    <cellStyle name="Zarez 3 4 2 2 2 4 2" xfId="9566"/>
    <cellStyle name="Zarez 3 4 2 2 2 4 2 2" xfId="28918"/>
    <cellStyle name="Zarez 3 4 2 2 2 4 2 3" xfId="19242"/>
    <cellStyle name="Zarez 3 4 2 2 2 4 3" xfId="24080"/>
    <cellStyle name="Zarez 3 4 2 2 2 4 4" xfId="14404"/>
    <cellStyle name="Zarez 3 4 2 2 2 5" xfId="5937"/>
    <cellStyle name="Zarez 3 4 2 2 2 5 2" xfId="25289"/>
    <cellStyle name="Zarez 3 4 2 2 2 5 3" xfId="15613"/>
    <cellStyle name="Zarez 3 4 2 2 2 6" xfId="20451"/>
    <cellStyle name="Zarez 3 4 2 2 2 7" xfId="10775"/>
    <cellStyle name="Zarez 3 4 2 2 3" xfId="1705"/>
    <cellStyle name="Zarez 3 4 2 2 3 2" xfId="6543"/>
    <cellStyle name="Zarez 3 4 2 2 3 2 2" xfId="25895"/>
    <cellStyle name="Zarez 3 4 2 2 3 2 3" xfId="16219"/>
    <cellStyle name="Zarez 3 4 2 2 3 3" xfId="21057"/>
    <cellStyle name="Zarez 3 4 2 2 3 4" xfId="11381"/>
    <cellStyle name="Zarez 3 4 2 2 4" xfId="2915"/>
    <cellStyle name="Zarez 3 4 2 2 4 2" xfId="7753"/>
    <cellStyle name="Zarez 3 4 2 2 4 2 2" xfId="27105"/>
    <cellStyle name="Zarez 3 4 2 2 4 2 3" xfId="17429"/>
    <cellStyle name="Zarez 3 4 2 2 4 3" xfId="22267"/>
    <cellStyle name="Zarez 3 4 2 2 4 4" xfId="12591"/>
    <cellStyle name="Zarez 3 4 2 2 5" xfId="4124"/>
    <cellStyle name="Zarez 3 4 2 2 5 2" xfId="8962"/>
    <cellStyle name="Zarez 3 4 2 2 5 2 2" xfId="28314"/>
    <cellStyle name="Zarez 3 4 2 2 5 2 3" xfId="18638"/>
    <cellStyle name="Zarez 3 4 2 2 5 3" xfId="23476"/>
    <cellStyle name="Zarez 3 4 2 2 5 4" xfId="13800"/>
    <cellStyle name="Zarez 3 4 2 2 6" xfId="5333"/>
    <cellStyle name="Zarez 3 4 2 2 6 2" xfId="24685"/>
    <cellStyle name="Zarez 3 4 2 2 6 3" xfId="15009"/>
    <cellStyle name="Zarez 3 4 2 2 7" xfId="19847"/>
    <cellStyle name="Zarez 3 4 2 2 8" xfId="10171"/>
    <cellStyle name="Zarez 3 4 2 3" xfId="797"/>
    <cellStyle name="Zarez 3 4 2 3 2" xfId="2007"/>
    <cellStyle name="Zarez 3 4 2 3 2 2" xfId="6845"/>
    <cellStyle name="Zarez 3 4 2 3 2 2 2" xfId="26197"/>
    <cellStyle name="Zarez 3 4 2 3 2 2 3" xfId="16521"/>
    <cellStyle name="Zarez 3 4 2 3 2 3" xfId="21359"/>
    <cellStyle name="Zarez 3 4 2 3 2 4" xfId="11683"/>
    <cellStyle name="Zarez 3 4 2 3 3" xfId="3217"/>
    <cellStyle name="Zarez 3 4 2 3 3 2" xfId="8055"/>
    <cellStyle name="Zarez 3 4 2 3 3 2 2" xfId="27407"/>
    <cellStyle name="Zarez 3 4 2 3 3 2 3" xfId="17731"/>
    <cellStyle name="Zarez 3 4 2 3 3 3" xfId="22569"/>
    <cellStyle name="Zarez 3 4 2 3 3 4" xfId="12893"/>
    <cellStyle name="Zarez 3 4 2 3 4" xfId="4426"/>
    <cellStyle name="Zarez 3 4 2 3 4 2" xfId="9264"/>
    <cellStyle name="Zarez 3 4 2 3 4 2 2" xfId="28616"/>
    <cellStyle name="Zarez 3 4 2 3 4 2 3" xfId="18940"/>
    <cellStyle name="Zarez 3 4 2 3 4 3" xfId="23778"/>
    <cellStyle name="Zarez 3 4 2 3 4 4" xfId="14102"/>
    <cellStyle name="Zarez 3 4 2 3 5" xfId="5635"/>
    <cellStyle name="Zarez 3 4 2 3 5 2" xfId="24987"/>
    <cellStyle name="Zarez 3 4 2 3 5 3" xfId="15311"/>
    <cellStyle name="Zarez 3 4 2 3 6" xfId="20149"/>
    <cellStyle name="Zarez 3 4 2 3 7" xfId="10473"/>
    <cellStyle name="Zarez 3 4 2 4" xfId="1403"/>
    <cellStyle name="Zarez 3 4 2 4 2" xfId="6241"/>
    <cellStyle name="Zarez 3 4 2 4 2 2" xfId="25593"/>
    <cellStyle name="Zarez 3 4 2 4 2 3" xfId="15917"/>
    <cellStyle name="Zarez 3 4 2 4 3" xfId="20755"/>
    <cellStyle name="Zarez 3 4 2 4 4" xfId="11079"/>
    <cellStyle name="Zarez 3 4 2 5" xfId="2613"/>
    <cellStyle name="Zarez 3 4 2 5 2" xfId="7451"/>
    <cellStyle name="Zarez 3 4 2 5 2 2" xfId="26803"/>
    <cellStyle name="Zarez 3 4 2 5 2 3" xfId="17127"/>
    <cellStyle name="Zarez 3 4 2 5 3" xfId="21965"/>
    <cellStyle name="Zarez 3 4 2 5 4" xfId="12289"/>
    <cellStyle name="Zarez 3 4 2 6" xfId="3823"/>
    <cellStyle name="Zarez 3 4 2 6 2" xfId="8661"/>
    <cellStyle name="Zarez 3 4 2 6 2 2" xfId="28013"/>
    <cellStyle name="Zarez 3 4 2 6 2 3" xfId="18337"/>
    <cellStyle name="Zarez 3 4 2 6 3" xfId="23175"/>
    <cellStyle name="Zarez 3 4 2 6 4" xfId="13499"/>
    <cellStyle name="Zarez 3 4 2 7" xfId="5031"/>
    <cellStyle name="Zarez 3 4 2 7 2" xfId="24383"/>
    <cellStyle name="Zarez 3 4 2 7 3" xfId="14707"/>
    <cellStyle name="Zarez 3 4 2 8" xfId="19545"/>
    <cellStyle name="Zarez 3 4 2 9" xfId="9869"/>
    <cellStyle name="Zarez 3 4 3" xfId="395"/>
    <cellStyle name="Zarez 3 4 3 2" xfId="999"/>
    <cellStyle name="Zarez 3 4 3 2 2" xfId="2209"/>
    <cellStyle name="Zarez 3 4 3 2 2 2" xfId="7047"/>
    <cellStyle name="Zarez 3 4 3 2 2 2 2" xfId="26399"/>
    <cellStyle name="Zarez 3 4 3 2 2 2 3" xfId="16723"/>
    <cellStyle name="Zarez 3 4 3 2 2 3" xfId="21561"/>
    <cellStyle name="Zarez 3 4 3 2 2 4" xfId="11885"/>
    <cellStyle name="Zarez 3 4 3 2 3" xfId="3419"/>
    <cellStyle name="Zarez 3 4 3 2 3 2" xfId="8257"/>
    <cellStyle name="Zarez 3 4 3 2 3 2 2" xfId="27609"/>
    <cellStyle name="Zarez 3 4 3 2 3 2 3" xfId="17933"/>
    <cellStyle name="Zarez 3 4 3 2 3 3" xfId="22771"/>
    <cellStyle name="Zarez 3 4 3 2 3 4" xfId="13095"/>
    <cellStyle name="Zarez 3 4 3 2 4" xfId="4628"/>
    <cellStyle name="Zarez 3 4 3 2 4 2" xfId="9466"/>
    <cellStyle name="Zarez 3 4 3 2 4 2 2" xfId="28818"/>
    <cellStyle name="Zarez 3 4 3 2 4 2 3" xfId="19142"/>
    <cellStyle name="Zarez 3 4 3 2 4 3" xfId="23980"/>
    <cellStyle name="Zarez 3 4 3 2 4 4" xfId="14304"/>
    <cellStyle name="Zarez 3 4 3 2 5" xfId="5837"/>
    <cellStyle name="Zarez 3 4 3 2 5 2" xfId="25189"/>
    <cellStyle name="Zarez 3 4 3 2 5 3" xfId="15513"/>
    <cellStyle name="Zarez 3 4 3 2 6" xfId="20351"/>
    <cellStyle name="Zarez 3 4 3 2 7" xfId="10675"/>
    <cellStyle name="Zarez 3 4 3 3" xfId="1605"/>
    <cellStyle name="Zarez 3 4 3 3 2" xfId="6443"/>
    <cellStyle name="Zarez 3 4 3 3 2 2" xfId="25795"/>
    <cellStyle name="Zarez 3 4 3 3 2 3" xfId="16119"/>
    <cellStyle name="Zarez 3 4 3 3 3" xfId="20957"/>
    <cellStyle name="Zarez 3 4 3 3 4" xfId="11281"/>
    <cellStyle name="Zarez 3 4 3 4" xfId="2815"/>
    <cellStyle name="Zarez 3 4 3 4 2" xfId="7653"/>
    <cellStyle name="Zarez 3 4 3 4 2 2" xfId="27005"/>
    <cellStyle name="Zarez 3 4 3 4 2 3" xfId="17329"/>
    <cellStyle name="Zarez 3 4 3 4 3" xfId="22167"/>
    <cellStyle name="Zarez 3 4 3 4 4" xfId="12491"/>
    <cellStyle name="Zarez 3 4 3 5" xfId="4024"/>
    <cellStyle name="Zarez 3 4 3 5 2" xfId="8862"/>
    <cellStyle name="Zarez 3 4 3 5 2 2" xfId="28214"/>
    <cellStyle name="Zarez 3 4 3 5 2 3" xfId="18538"/>
    <cellStyle name="Zarez 3 4 3 5 3" xfId="23376"/>
    <cellStyle name="Zarez 3 4 3 5 4" xfId="13700"/>
    <cellStyle name="Zarez 3 4 3 6" xfId="5233"/>
    <cellStyle name="Zarez 3 4 3 6 2" xfId="24585"/>
    <cellStyle name="Zarez 3 4 3 6 3" xfId="14909"/>
    <cellStyle name="Zarez 3 4 3 7" xfId="19747"/>
    <cellStyle name="Zarez 3 4 3 8" xfId="10071"/>
    <cellStyle name="Zarez 3 4 4" xfId="697"/>
    <cellStyle name="Zarez 3 4 4 2" xfId="1907"/>
    <cellStyle name="Zarez 3 4 4 2 2" xfId="6745"/>
    <cellStyle name="Zarez 3 4 4 2 2 2" xfId="26097"/>
    <cellStyle name="Zarez 3 4 4 2 2 3" xfId="16421"/>
    <cellStyle name="Zarez 3 4 4 2 3" xfId="21259"/>
    <cellStyle name="Zarez 3 4 4 2 4" xfId="11583"/>
    <cellStyle name="Zarez 3 4 4 3" xfId="3117"/>
    <cellStyle name="Zarez 3 4 4 3 2" xfId="7955"/>
    <cellStyle name="Zarez 3 4 4 3 2 2" xfId="27307"/>
    <cellStyle name="Zarez 3 4 4 3 2 3" xfId="17631"/>
    <cellStyle name="Zarez 3 4 4 3 3" xfId="22469"/>
    <cellStyle name="Zarez 3 4 4 3 4" xfId="12793"/>
    <cellStyle name="Zarez 3 4 4 4" xfId="4326"/>
    <cellStyle name="Zarez 3 4 4 4 2" xfId="9164"/>
    <cellStyle name="Zarez 3 4 4 4 2 2" xfId="28516"/>
    <cellStyle name="Zarez 3 4 4 4 2 3" xfId="18840"/>
    <cellStyle name="Zarez 3 4 4 4 3" xfId="23678"/>
    <cellStyle name="Zarez 3 4 4 4 4" xfId="14002"/>
    <cellStyle name="Zarez 3 4 4 5" xfId="5535"/>
    <cellStyle name="Zarez 3 4 4 5 2" xfId="24887"/>
    <cellStyle name="Zarez 3 4 4 5 3" xfId="15211"/>
    <cellStyle name="Zarez 3 4 4 6" xfId="20049"/>
    <cellStyle name="Zarez 3 4 4 7" xfId="10373"/>
    <cellStyle name="Zarez 3 4 5" xfId="1303"/>
    <cellStyle name="Zarez 3 4 5 2" xfId="6141"/>
    <cellStyle name="Zarez 3 4 5 2 2" xfId="25493"/>
    <cellStyle name="Zarez 3 4 5 2 3" xfId="15817"/>
    <cellStyle name="Zarez 3 4 5 3" xfId="20655"/>
    <cellStyle name="Zarez 3 4 5 4" xfId="10979"/>
    <cellStyle name="Zarez 3 4 6" xfId="2513"/>
    <cellStyle name="Zarez 3 4 6 2" xfId="7351"/>
    <cellStyle name="Zarez 3 4 6 2 2" xfId="26703"/>
    <cellStyle name="Zarez 3 4 6 2 3" xfId="17027"/>
    <cellStyle name="Zarez 3 4 6 3" xfId="21865"/>
    <cellStyle name="Zarez 3 4 6 4" xfId="12189"/>
    <cellStyle name="Zarez 3 4 7" xfId="3723"/>
    <cellStyle name="Zarez 3 4 7 2" xfId="8561"/>
    <cellStyle name="Zarez 3 4 7 2 2" xfId="27913"/>
    <cellStyle name="Zarez 3 4 7 2 3" xfId="18237"/>
    <cellStyle name="Zarez 3 4 7 3" xfId="23075"/>
    <cellStyle name="Zarez 3 4 7 4" xfId="13399"/>
    <cellStyle name="Zarez 3 4 8" xfId="4931"/>
    <cellStyle name="Zarez 3 4 8 2" xfId="24283"/>
    <cellStyle name="Zarez 3 4 8 3" xfId="14607"/>
    <cellStyle name="Zarez 3 4 9" xfId="19445"/>
    <cellStyle name="Zarez 3 5" xfId="124"/>
    <cellStyle name="Zarez 3 5 2" xfId="445"/>
    <cellStyle name="Zarez 3 5 2 2" xfId="1049"/>
    <cellStyle name="Zarez 3 5 2 2 2" xfId="2259"/>
    <cellStyle name="Zarez 3 5 2 2 2 2" xfId="7097"/>
    <cellStyle name="Zarez 3 5 2 2 2 2 2" xfId="26449"/>
    <cellStyle name="Zarez 3 5 2 2 2 2 3" xfId="16773"/>
    <cellStyle name="Zarez 3 5 2 2 2 3" xfId="21611"/>
    <cellStyle name="Zarez 3 5 2 2 2 4" xfId="11935"/>
    <cellStyle name="Zarez 3 5 2 2 3" xfId="3469"/>
    <cellStyle name="Zarez 3 5 2 2 3 2" xfId="8307"/>
    <cellStyle name="Zarez 3 5 2 2 3 2 2" xfId="27659"/>
    <cellStyle name="Zarez 3 5 2 2 3 2 3" xfId="17983"/>
    <cellStyle name="Zarez 3 5 2 2 3 3" xfId="22821"/>
    <cellStyle name="Zarez 3 5 2 2 3 4" xfId="13145"/>
    <cellStyle name="Zarez 3 5 2 2 4" xfId="4678"/>
    <cellStyle name="Zarez 3 5 2 2 4 2" xfId="9516"/>
    <cellStyle name="Zarez 3 5 2 2 4 2 2" xfId="28868"/>
    <cellStyle name="Zarez 3 5 2 2 4 2 3" xfId="19192"/>
    <cellStyle name="Zarez 3 5 2 2 4 3" xfId="24030"/>
    <cellStyle name="Zarez 3 5 2 2 4 4" xfId="14354"/>
    <cellStyle name="Zarez 3 5 2 2 5" xfId="5887"/>
    <cellStyle name="Zarez 3 5 2 2 5 2" xfId="25239"/>
    <cellStyle name="Zarez 3 5 2 2 5 3" xfId="15563"/>
    <cellStyle name="Zarez 3 5 2 2 6" xfId="20401"/>
    <cellStyle name="Zarez 3 5 2 2 7" xfId="10725"/>
    <cellStyle name="Zarez 3 5 2 3" xfId="1655"/>
    <cellStyle name="Zarez 3 5 2 3 2" xfId="6493"/>
    <cellStyle name="Zarez 3 5 2 3 2 2" xfId="25845"/>
    <cellStyle name="Zarez 3 5 2 3 2 3" xfId="16169"/>
    <cellStyle name="Zarez 3 5 2 3 3" xfId="21007"/>
    <cellStyle name="Zarez 3 5 2 3 4" xfId="11331"/>
    <cellStyle name="Zarez 3 5 2 4" xfId="2865"/>
    <cellStyle name="Zarez 3 5 2 4 2" xfId="7703"/>
    <cellStyle name="Zarez 3 5 2 4 2 2" xfId="27055"/>
    <cellStyle name="Zarez 3 5 2 4 2 3" xfId="17379"/>
    <cellStyle name="Zarez 3 5 2 4 3" xfId="22217"/>
    <cellStyle name="Zarez 3 5 2 4 4" xfId="12541"/>
    <cellStyle name="Zarez 3 5 2 5" xfId="4074"/>
    <cellStyle name="Zarez 3 5 2 5 2" xfId="8912"/>
    <cellStyle name="Zarez 3 5 2 5 2 2" xfId="28264"/>
    <cellStyle name="Zarez 3 5 2 5 2 3" xfId="18588"/>
    <cellStyle name="Zarez 3 5 2 5 3" xfId="23426"/>
    <cellStyle name="Zarez 3 5 2 5 4" xfId="13750"/>
    <cellStyle name="Zarez 3 5 2 6" xfId="5283"/>
    <cellStyle name="Zarez 3 5 2 6 2" xfId="24635"/>
    <cellStyle name="Zarez 3 5 2 6 3" xfId="14959"/>
    <cellStyle name="Zarez 3 5 2 7" xfId="19797"/>
    <cellStyle name="Zarez 3 5 2 8" xfId="10121"/>
    <cellStyle name="Zarez 3 5 3" xfId="747"/>
    <cellStyle name="Zarez 3 5 3 2" xfId="1957"/>
    <cellStyle name="Zarez 3 5 3 2 2" xfId="6795"/>
    <cellStyle name="Zarez 3 5 3 2 2 2" xfId="26147"/>
    <cellStyle name="Zarez 3 5 3 2 2 3" xfId="16471"/>
    <cellStyle name="Zarez 3 5 3 2 3" xfId="21309"/>
    <cellStyle name="Zarez 3 5 3 2 4" xfId="11633"/>
    <cellStyle name="Zarez 3 5 3 3" xfId="3167"/>
    <cellStyle name="Zarez 3 5 3 3 2" xfId="8005"/>
    <cellStyle name="Zarez 3 5 3 3 2 2" xfId="27357"/>
    <cellStyle name="Zarez 3 5 3 3 2 3" xfId="17681"/>
    <cellStyle name="Zarez 3 5 3 3 3" xfId="22519"/>
    <cellStyle name="Zarez 3 5 3 3 4" xfId="12843"/>
    <cellStyle name="Zarez 3 5 3 4" xfId="4376"/>
    <cellStyle name="Zarez 3 5 3 4 2" xfId="9214"/>
    <cellStyle name="Zarez 3 5 3 4 2 2" xfId="28566"/>
    <cellStyle name="Zarez 3 5 3 4 2 3" xfId="18890"/>
    <cellStyle name="Zarez 3 5 3 4 3" xfId="23728"/>
    <cellStyle name="Zarez 3 5 3 4 4" xfId="14052"/>
    <cellStyle name="Zarez 3 5 3 5" xfId="5585"/>
    <cellStyle name="Zarez 3 5 3 5 2" xfId="24937"/>
    <cellStyle name="Zarez 3 5 3 5 3" xfId="15261"/>
    <cellStyle name="Zarez 3 5 3 6" xfId="20099"/>
    <cellStyle name="Zarez 3 5 3 7" xfId="10423"/>
    <cellStyle name="Zarez 3 5 4" xfId="1353"/>
    <cellStyle name="Zarez 3 5 4 2" xfId="6191"/>
    <cellStyle name="Zarez 3 5 4 2 2" xfId="25543"/>
    <cellStyle name="Zarez 3 5 4 2 3" xfId="15867"/>
    <cellStyle name="Zarez 3 5 4 3" xfId="20705"/>
    <cellStyle name="Zarez 3 5 4 4" xfId="11029"/>
    <cellStyle name="Zarez 3 5 5" xfId="2563"/>
    <cellStyle name="Zarez 3 5 5 2" xfId="7401"/>
    <cellStyle name="Zarez 3 5 5 2 2" xfId="26753"/>
    <cellStyle name="Zarez 3 5 5 2 3" xfId="17077"/>
    <cellStyle name="Zarez 3 5 5 3" xfId="21915"/>
    <cellStyle name="Zarez 3 5 5 4" xfId="12239"/>
    <cellStyle name="Zarez 3 5 6" xfId="3773"/>
    <cellStyle name="Zarez 3 5 6 2" xfId="8611"/>
    <cellStyle name="Zarez 3 5 6 2 2" xfId="27963"/>
    <cellStyle name="Zarez 3 5 6 2 3" xfId="18287"/>
    <cellStyle name="Zarez 3 5 6 3" xfId="23125"/>
    <cellStyle name="Zarez 3 5 6 4" xfId="13449"/>
    <cellStyle name="Zarez 3 5 7" xfId="4981"/>
    <cellStyle name="Zarez 3 5 7 2" xfId="24333"/>
    <cellStyle name="Zarez 3 5 7 3" xfId="14657"/>
    <cellStyle name="Zarez 3 5 8" xfId="19495"/>
    <cellStyle name="Zarez 3 5 9" xfId="9819"/>
    <cellStyle name="Zarez 3 6" xfId="241"/>
    <cellStyle name="Zarez 3 6 2" xfId="545"/>
    <cellStyle name="Zarez 3 6 2 2" xfId="1149"/>
    <cellStyle name="Zarez 3 6 2 2 2" xfId="2359"/>
    <cellStyle name="Zarez 3 6 2 2 2 2" xfId="7197"/>
    <cellStyle name="Zarez 3 6 2 2 2 2 2" xfId="26549"/>
    <cellStyle name="Zarez 3 6 2 2 2 2 3" xfId="16873"/>
    <cellStyle name="Zarez 3 6 2 2 2 3" xfId="21711"/>
    <cellStyle name="Zarez 3 6 2 2 2 4" xfId="12035"/>
    <cellStyle name="Zarez 3 6 2 2 3" xfId="3569"/>
    <cellStyle name="Zarez 3 6 2 2 3 2" xfId="8407"/>
    <cellStyle name="Zarez 3 6 2 2 3 2 2" xfId="27759"/>
    <cellStyle name="Zarez 3 6 2 2 3 2 3" xfId="18083"/>
    <cellStyle name="Zarez 3 6 2 2 3 3" xfId="22921"/>
    <cellStyle name="Zarez 3 6 2 2 3 4" xfId="13245"/>
    <cellStyle name="Zarez 3 6 2 2 4" xfId="4778"/>
    <cellStyle name="Zarez 3 6 2 2 4 2" xfId="9616"/>
    <cellStyle name="Zarez 3 6 2 2 4 2 2" xfId="28968"/>
    <cellStyle name="Zarez 3 6 2 2 4 2 3" xfId="19292"/>
    <cellStyle name="Zarez 3 6 2 2 4 3" xfId="24130"/>
    <cellStyle name="Zarez 3 6 2 2 4 4" xfId="14454"/>
    <cellStyle name="Zarez 3 6 2 2 5" xfId="5987"/>
    <cellStyle name="Zarez 3 6 2 2 5 2" xfId="25339"/>
    <cellStyle name="Zarez 3 6 2 2 5 3" xfId="15663"/>
    <cellStyle name="Zarez 3 6 2 2 6" xfId="20501"/>
    <cellStyle name="Zarez 3 6 2 2 7" xfId="10825"/>
    <cellStyle name="Zarez 3 6 2 3" xfId="1755"/>
    <cellStyle name="Zarez 3 6 2 3 2" xfId="6593"/>
    <cellStyle name="Zarez 3 6 2 3 2 2" xfId="25945"/>
    <cellStyle name="Zarez 3 6 2 3 2 3" xfId="16269"/>
    <cellStyle name="Zarez 3 6 2 3 3" xfId="21107"/>
    <cellStyle name="Zarez 3 6 2 3 4" xfId="11431"/>
    <cellStyle name="Zarez 3 6 2 4" xfId="2965"/>
    <cellStyle name="Zarez 3 6 2 4 2" xfId="7803"/>
    <cellStyle name="Zarez 3 6 2 4 2 2" xfId="27155"/>
    <cellStyle name="Zarez 3 6 2 4 2 3" xfId="17479"/>
    <cellStyle name="Zarez 3 6 2 4 3" xfId="22317"/>
    <cellStyle name="Zarez 3 6 2 4 4" xfId="12641"/>
    <cellStyle name="Zarez 3 6 2 5" xfId="4174"/>
    <cellStyle name="Zarez 3 6 2 5 2" xfId="9012"/>
    <cellStyle name="Zarez 3 6 2 5 2 2" xfId="28364"/>
    <cellStyle name="Zarez 3 6 2 5 2 3" xfId="18688"/>
    <cellStyle name="Zarez 3 6 2 5 3" xfId="23526"/>
    <cellStyle name="Zarez 3 6 2 5 4" xfId="13850"/>
    <cellStyle name="Zarez 3 6 2 6" xfId="5383"/>
    <cellStyle name="Zarez 3 6 2 6 2" xfId="24735"/>
    <cellStyle name="Zarez 3 6 2 6 3" xfId="15059"/>
    <cellStyle name="Zarez 3 6 2 7" xfId="19897"/>
    <cellStyle name="Zarez 3 6 2 8" xfId="10221"/>
    <cellStyle name="Zarez 3 6 3" xfId="847"/>
    <cellStyle name="Zarez 3 6 3 2" xfId="2057"/>
    <cellStyle name="Zarez 3 6 3 2 2" xfId="6895"/>
    <cellStyle name="Zarez 3 6 3 2 2 2" xfId="26247"/>
    <cellStyle name="Zarez 3 6 3 2 2 3" xfId="16571"/>
    <cellStyle name="Zarez 3 6 3 2 3" xfId="21409"/>
    <cellStyle name="Zarez 3 6 3 2 4" xfId="11733"/>
    <cellStyle name="Zarez 3 6 3 3" xfId="3267"/>
    <cellStyle name="Zarez 3 6 3 3 2" xfId="8105"/>
    <cellStyle name="Zarez 3 6 3 3 2 2" xfId="27457"/>
    <cellStyle name="Zarez 3 6 3 3 2 3" xfId="17781"/>
    <cellStyle name="Zarez 3 6 3 3 3" xfId="22619"/>
    <cellStyle name="Zarez 3 6 3 3 4" xfId="12943"/>
    <cellStyle name="Zarez 3 6 3 4" xfId="4476"/>
    <cellStyle name="Zarez 3 6 3 4 2" xfId="9314"/>
    <cellStyle name="Zarez 3 6 3 4 2 2" xfId="28666"/>
    <cellStyle name="Zarez 3 6 3 4 2 3" xfId="18990"/>
    <cellStyle name="Zarez 3 6 3 4 3" xfId="23828"/>
    <cellStyle name="Zarez 3 6 3 4 4" xfId="14152"/>
    <cellStyle name="Zarez 3 6 3 5" xfId="5685"/>
    <cellStyle name="Zarez 3 6 3 5 2" xfId="25037"/>
    <cellStyle name="Zarez 3 6 3 5 3" xfId="15361"/>
    <cellStyle name="Zarez 3 6 3 6" xfId="20199"/>
    <cellStyle name="Zarez 3 6 3 7" xfId="10523"/>
    <cellStyle name="Zarez 3 6 4" xfId="1453"/>
    <cellStyle name="Zarez 3 6 4 2" xfId="6291"/>
    <cellStyle name="Zarez 3 6 4 2 2" xfId="25643"/>
    <cellStyle name="Zarez 3 6 4 2 3" xfId="15967"/>
    <cellStyle name="Zarez 3 6 4 3" xfId="20805"/>
    <cellStyle name="Zarez 3 6 4 4" xfId="11129"/>
    <cellStyle name="Zarez 3 6 5" xfId="2663"/>
    <cellStyle name="Zarez 3 6 5 2" xfId="7501"/>
    <cellStyle name="Zarez 3 6 5 2 2" xfId="26853"/>
    <cellStyle name="Zarez 3 6 5 2 3" xfId="17177"/>
    <cellStyle name="Zarez 3 6 5 3" xfId="22015"/>
    <cellStyle name="Zarez 3 6 5 4" xfId="12339"/>
    <cellStyle name="Zarez 3 6 6" xfId="3873"/>
    <cellStyle name="Zarez 3 6 6 2" xfId="8711"/>
    <cellStyle name="Zarez 3 6 6 2 2" xfId="28063"/>
    <cellStyle name="Zarez 3 6 6 2 3" xfId="18387"/>
    <cellStyle name="Zarez 3 6 6 3" xfId="23225"/>
    <cellStyle name="Zarez 3 6 6 4" xfId="13549"/>
    <cellStyle name="Zarez 3 6 7" xfId="5081"/>
    <cellStyle name="Zarez 3 6 7 2" xfId="24433"/>
    <cellStyle name="Zarez 3 6 7 3" xfId="14757"/>
    <cellStyle name="Zarez 3 6 8" xfId="19595"/>
    <cellStyle name="Zarez 3 6 9" xfId="9919"/>
    <cellStyle name="Zarez 3 7" xfId="294"/>
    <cellStyle name="Zarez 3 7 2" xfId="597"/>
    <cellStyle name="Zarez 3 7 2 2" xfId="1201"/>
    <cellStyle name="Zarez 3 7 2 2 2" xfId="2411"/>
    <cellStyle name="Zarez 3 7 2 2 2 2" xfId="7249"/>
    <cellStyle name="Zarez 3 7 2 2 2 2 2" xfId="26601"/>
    <cellStyle name="Zarez 3 7 2 2 2 2 3" xfId="16925"/>
    <cellStyle name="Zarez 3 7 2 2 2 3" xfId="21763"/>
    <cellStyle name="Zarez 3 7 2 2 2 4" xfId="12087"/>
    <cellStyle name="Zarez 3 7 2 2 3" xfId="3621"/>
    <cellStyle name="Zarez 3 7 2 2 3 2" xfId="8459"/>
    <cellStyle name="Zarez 3 7 2 2 3 2 2" xfId="27811"/>
    <cellStyle name="Zarez 3 7 2 2 3 2 3" xfId="18135"/>
    <cellStyle name="Zarez 3 7 2 2 3 3" xfId="22973"/>
    <cellStyle name="Zarez 3 7 2 2 3 4" xfId="13297"/>
    <cellStyle name="Zarez 3 7 2 2 4" xfId="4830"/>
    <cellStyle name="Zarez 3 7 2 2 4 2" xfId="9668"/>
    <cellStyle name="Zarez 3 7 2 2 4 2 2" xfId="29020"/>
    <cellStyle name="Zarez 3 7 2 2 4 2 3" xfId="19344"/>
    <cellStyle name="Zarez 3 7 2 2 4 3" xfId="24182"/>
    <cellStyle name="Zarez 3 7 2 2 4 4" xfId="14506"/>
    <cellStyle name="Zarez 3 7 2 2 5" xfId="6039"/>
    <cellStyle name="Zarez 3 7 2 2 5 2" xfId="25391"/>
    <cellStyle name="Zarez 3 7 2 2 5 3" xfId="15715"/>
    <cellStyle name="Zarez 3 7 2 2 6" xfId="20553"/>
    <cellStyle name="Zarez 3 7 2 2 7" xfId="10877"/>
    <cellStyle name="Zarez 3 7 2 3" xfId="1807"/>
    <cellStyle name="Zarez 3 7 2 3 2" xfId="6645"/>
    <cellStyle name="Zarez 3 7 2 3 2 2" xfId="25997"/>
    <cellStyle name="Zarez 3 7 2 3 2 3" xfId="16321"/>
    <cellStyle name="Zarez 3 7 2 3 3" xfId="21159"/>
    <cellStyle name="Zarez 3 7 2 3 4" xfId="11483"/>
    <cellStyle name="Zarez 3 7 2 4" xfId="3017"/>
    <cellStyle name="Zarez 3 7 2 4 2" xfId="7855"/>
    <cellStyle name="Zarez 3 7 2 4 2 2" xfId="27207"/>
    <cellStyle name="Zarez 3 7 2 4 2 3" xfId="17531"/>
    <cellStyle name="Zarez 3 7 2 4 3" xfId="22369"/>
    <cellStyle name="Zarez 3 7 2 4 4" xfId="12693"/>
    <cellStyle name="Zarez 3 7 2 5" xfId="4226"/>
    <cellStyle name="Zarez 3 7 2 5 2" xfId="9064"/>
    <cellStyle name="Zarez 3 7 2 5 2 2" xfId="28416"/>
    <cellStyle name="Zarez 3 7 2 5 2 3" xfId="18740"/>
    <cellStyle name="Zarez 3 7 2 5 3" xfId="23578"/>
    <cellStyle name="Zarez 3 7 2 5 4" xfId="13902"/>
    <cellStyle name="Zarez 3 7 2 6" xfId="5435"/>
    <cellStyle name="Zarez 3 7 2 6 2" xfId="24787"/>
    <cellStyle name="Zarez 3 7 2 6 3" xfId="15111"/>
    <cellStyle name="Zarez 3 7 2 7" xfId="19949"/>
    <cellStyle name="Zarez 3 7 2 8" xfId="10273"/>
    <cellStyle name="Zarez 3 7 3" xfId="899"/>
    <cellStyle name="Zarez 3 7 3 2" xfId="2109"/>
    <cellStyle name="Zarez 3 7 3 2 2" xfId="6947"/>
    <cellStyle name="Zarez 3 7 3 2 2 2" xfId="26299"/>
    <cellStyle name="Zarez 3 7 3 2 2 3" xfId="16623"/>
    <cellStyle name="Zarez 3 7 3 2 3" xfId="21461"/>
    <cellStyle name="Zarez 3 7 3 2 4" xfId="11785"/>
    <cellStyle name="Zarez 3 7 3 3" xfId="3319"/>
    <cellStyle name="Zarez 3 7 3 3 2" xfId="8157"/>
    <cellStyle name="Zarez 3 7 3 3 2 2" xfId="27509"/>
    <cellStyle name="Zarez 3 7 3 3 2 3" xfId="17833"/>
    <cellStyle name="Zarez 3 7 3 3 3" xfId="22671"/>
    <cellStyle name="Zarez 3 7 3 3 4" xfId="12995"/>
    <cellStyle name="Zarez 3 7 3 4" xfId="4528"/>
    <cellStyle name="Zarez 3 7 3 4 2" xfId="9366"/>
    <cellStyle name="Zarez 3 7 3 4 2 2" xfId="28718"/>
    <cellStyle name="Zarez 3 7 3 4 2 3" xfId="19042"/>
    <cellStyle name="Zarez 3 7 3 4 3" xfId="23880"/>
    <cellStyle name="Zarez 3 7 3 4 4" xfId="14204"/>
    <cellStyle name="Zarez 3 7 3 5" xfId="5737"/>
    <cellStyle name="Zarez 3 7 3 5 2" xfId="25089"/>
    <cellStyle name="Zarez 3 7 3 5 3" xfId="15413"/>
    <cellStyle name="Zarez 3 7 3 6" xfId="20251"/>
    <cellStyle name="Zarez 3 7 3 7" xfId="10575"/>
    <cellStyle name="Zarez 3 7 4" xfId="1505"/>
    <cellStyle name="Zarez 3 7 4 2" xfId="6343"/>
    <cellStyle name="Zarez 3 7 4 2 2" xfId="25695"/>
    <cellStyle name="Zarez 3 7 4 2 3" xfId="16019"/>
    <cellStyle name="Zarez 3 7 4 3" xfId="20857"/>
    <cellStyle name="Zarez 3 7 4 4" xfId="11181"/>
    <cellStyle name="Zarez 3 7 5" xfId="2715"/>
    <cellStyle name="Zarez 3 7 5 2" xfId="7553"/>
    <cellStyle name="Zarez 3 7 5 2 2" xfId="26905"/>
    <cellStyle name="Zarez 3 7 5 2 3" xfId="17229"/>
    <cellStyle name="Zarez 3 7 5 3" xfId="22067"/>
    <cellStyle name="Zarez 3 7 5 4" xfId="12391"/>
    <cellStyle name="Zarez 3 7 6" xfId="3924"/>
    <cellStyle name="Zarez 3 7 6 2" xfId="8762"/>
    <cellStyle name="Zarez 3 7 6 2 2" xfId="28114"/>
    <cellStyle name="Zarez 3 7 6 2 3" xfId="18438"/>
    <cellStyle name="Zarez 3 7 6 3" xfId="23276"/>
    <cellStyle name="Zarez 3 7 6 4" xfId="13600"/>
    <cellStyle name="Zarez 3 7 7" xfId="5133"/>
    <cellStyle name="Zarez 3 7 7 2" xfId="24485"/>
    <cellStyle name="Zarez 3 7 7 3" xfId="14809"/>
    <cellStyle name="Zarez 3 7 8" xfId="19647"/>
    <cellStyle name="Zarez 3 7 9" xfId="9971"/>
    <cellStyle name="Zarez 3 8" xfId="345"/>
    <cellStyle name="Zarez 3 8 2" xfId="949"/>
    <cellStyle name="Zarez 3 8 2 2" xfId="2159"/>
    <cellStyle name="Zarez 3 8 2 2 2" xfId="6997"/>
    <cellStyle name="Zarez 3 8 2 2 2 2" xfId="26349"/>
    <cellStyle name="Zarez 3 8 2 2 2 3" xfId="16673"/>
    <cellStyle name="Zarez 3 8 2 2 3" xfId="21511"/>
    <cellStyle name="Zarez 3 8 2 2 4" xfId="11835"/>
    <cellStyle name="Zarez 3 8 2 3" xfId="3369"/>
    <cellStyle name="Zarez 3 8 2 3 2" xfId="8207"/>
    <cellStyle name="Zarez 3 8 2 3 2 2" xfId="27559"/>
    <cellStyle name="Zarez 3 8 2 3 2 3" xfId="17883"/>
    <cellStyle name="Zarez 3 8 2 3 3" xfId="22721"/>
    <cellStyle name="Zarez 3 8 2 3 4" xfId="13045"/>
    <cellStyle name="Zarez 3 8 2 4" xfId="4578"/>
    <cellStyle name="Zarez 3 8 2 4 2" xfId="9416"/>
    <cellStyle name="Zarez 3 8 2 4 2 2" xfId="28768"/>
    <cellStyle name="Zarez 3 8 2 4 2 3" xfId="19092"/>
    <cellStyle name="Zarez 3 8 2 4 3" xfId="23930"/>
    <cellStyle name="Zarez 3 8 2 4 4" xfId="14254"/>
    <cellStyle name="Zarez 3 8 2 5" xfId="5787"/>
    <cellStyle name="Zarez 3 8 2 5 2" xfId="25139"/>
    <cellStyle name="Zarez 3 8 2 5 3" xfId="15463"/>
    <cellStyle name="Zarez 3 8 2 6" xfId="20301"/>
    <cellStyle name="Zarez 3 8 2 7" xfId="10625"/>
    <cellStyle name="Zarez 3 8 3" xfId="1555"/>
    <cellStyle name="Zarez 3 8 3 2" xfId="6393"/>
    <cellStyle name="Zarez 3 8 3 2 2" xfId="25745"/>
    <cellStyle name="Zarez 3 8 3 2 3" xfId="16069"/>
    <cellStyle name="Zarez 3 8 3 3" xfId="20907"/>
    <cellStyle name="Zarez 3 8 3 4" xfId="11231"/>
    <cellStyle name="Zarez 3 8 4" xfId="2765"/>
    <cellStyle name="Zarez 3 8 4 2" xfId="7603"/>
    <cellStyle name="Zarez 3 8 4 2 2" xfId="26955"/>
    <cellStyle name="Zarez 3 8 4 2 3" xfId="17279"/>
    <cellStyle name="Zarez 3 8 4 3" xfId="22117"/>
    <cellStyle name="Zarez 3 8 4 4" xfId="12441"/>
    <cellStyle name="Zarez 3 8 5" xfId="3974"/>
    <cellStyle name="Zarez 3 8 5 2" xfId="8812"/>
    <cellStyle name="Zarez 3 8 5 2 2" xfId="28164"/>
    <cellStyle name="Zarez 3 8 5 2 3" xfId="18488"/>
    <cellStyle name="Zarez 3 8 5 3" xfId="23326"/>
    <cellStyle name="Zarez 3 8 5 4" xfId="13650"/>
    <cellStyle name="Zarez 3 8 6" xfId="5183"/>
    <cellStyle name="Zarez 3 8 6 2" xfId="24535"/>
    <cellStyle name="Zarez 3 8 6 3" xfId="14859"/>
    <cellStyle name="Zarez 3 8 7" xfId="19697"/>
    <cellStyle name="Zarez 3 8 8" xfId="10021"/>
    <cellStyle name="Zarez 3 9" xfId="647"/>
    <cellStyle name="Zarez 3 9 2" xfId="1857"/>
    <cellStyle name="Zarez 3 9 2 2" xfId="6695"/>
    <cellStyle name="Zarez 3 9 2 2 2" xfId="26047"/>
    <cellStyle name="Zarez 3 9 2 2 3" xfId="16371"/>
    <cellStyle name="Zarez 3 9 2 3" xfId="21209"/>
    <cellStyle name="Zarez 3 9 2 4" xfId="11533"/>
    <cellStyle name="Zarez 3 9 3" xfId="3067"/>
    <cellStyle name="Zarez 3 9 3 2" xfId="7905"/>
    <cellStyle name="Zarez 3 9 3 2 2" xfId="27257"/>
    <cellStyle name="Zarez 3 9 3 2 3" xfId="17581"/>
    <cellStyle name="Zarez 3 9 3 3" xfId="22419"/>
    <cellStyle name="Zarez 3 9 3 4" xfId="12743"/>
    <cellStyle name="Zarez 3 9 4" xfId="4276"/>
    <cellStyle name="Zarez 3 9 4 2" xfId="9114"/>
    <cellStyle name="Zarez 3 9 4 2 2" xfId="28466"/>
    <cellStyle name="Zarez 3 9 4 2 3" xfId="18790"/>
    <cellStyle name="Zarez 3 9 4 3" xfId="23628"/>
    <cellStyle name="Zarez 3 9 4 4" xfId="13952"/>
    <cellStyle name="Zarez 3 9 5" xfId="5485"/>
    <cellStyle name="Zarez 3 9 5 2" xfId="24837"/>
    <cellStyle name="Zarez 3 9 5 3" xfId="15161"/>
    <cellStyle name="Zarez 3 9 6" xfId="19999"/>
    <cellStyle name="Zarez 3 9 7" xfId="10323"/>
    <cellStyle name="Zarez 4" xfId="12"/>
    <cellStyle name="Zarez 4 10" xfId="2468"/>
    <cellStyle name="Zarez 4 10 2" xfId="7306"/>
    <cellStyle name="Zarez 4 10 2 2" xfId="26658"/>
    <cellStyle name="Zarez 4 10 2 3" xfId="16982"/>
    <cellStyle name="Zarez 4 10 3" xfId="21820"/>
    <cellStyle name="Zarez 4 10 4" xfId="12144"/>
    <cellStyle name="Zarez 4 11" xfId="3680"/>
    <cellStyle name="Zarez 4 11 2" xfId="8518"/>
    <cellStyle name="Zarez 4 11 2 2" xfId="27870"/>
    <cellStyle name="Zarez 4 11 2 3" xfId="18194"/>
    <cellStyle name="Zarez 4 11 3" xfId="23032"/>
    <cellStyle name="Zarez 4 11 4" xfId="13356"/>
    <cellStyle name="Zarez 4 12" xfId="4886"/>
    <cellStyle name="Zarez 4 12 2" xfId="24238"/>
    <cellStyle name="Zarez 4 12 3" xfId="14562"/>
    <cellStyle name="Zarez 4 13" xfId="19400"/>
    <cellStyle name="Zarez 4 14" xfId="9724"/>
    <cellStyle name="Zarez 4 2" xfId="36"/>
    <cellStyle name="Zarez 4 2 10" xfId="3701"/>
    <cellStyle name="Zarez 4 2 10 2" xfId="8539"/>
    <cellStyle name="Zarez 4 2 10 2 2" xfId="27891"/>
    <cellStyle name="Zarez 4 2 10 2 3" xfId="18215"/>
    <cellStyle name="Zarez 4 2 10 3" xfId="23053"/>
    <cellStyle name="Zarez 4 2 10 4" xfId="13377"/>
    <cellStyle name="Zarez 4 2 11" xfId="4907"/>
    <cellStyle name="Zarez 4 2 11 2" xfId="24259"/>
    <cellStyle name="Zarez 4 2 11 3" xfId="14583"/>
    <cellStyle name="Zarez 4 2 12" xfId="19421"/>
    <cellStyle name="Zarez 4 2 13" xfId="9745"/>
    <cellStyle name="Zarez 4 2 2" xfId="90"/>
    <cellStyle name="Zarez 4 2 2 10" xfId="9795"/>
    <cellStyle name="Zarez 4 2 2 2" xfId="201"/>
    <cellStyle name="Zarez 4 2 2 2 2" xfId="521"/>
    <cellStyle name="Zarez 4 2 2 2 2 2" xfId="1125"/>
    <cellStyle name="Zarez 4 2 2 2 2 2 2" xfId="2335"/>
    <cellStyle name="Zarez 4 2 2 2 2 2 2 2" xfId="7173"/>
    <cellStyle name="Zarez 4 2 2 2 2 2 2 2 2" xfId="26525"/>
    <cellStyle name="Zarez 4 2 2 2 2 2 2 2 3" xfId="16849"/>
    <cellStyle name="Zarez 4 2 2 2 2 2 2 3" xfId="21687"/>
    <cellStyle name="Zarez 4 2 2 2 2 2 2 4" xfId="12011"/>
    <cellStyle name="Zarez 4 2 2 2 2 2 3" xfId="3545"/>
    <cellStyle name="Zarez 4 2 2 2 2 2 3 2" xfId="8383"/>
    <cellStyle name="Zarez 4 2 2 2 2 2 3 2 2" xfId="27735"/>
    <cellStyle name="Zarez 4 2 2 2 2 2 3 2 3" xfId="18059"/>
    <cellStyle name="Zarez 4 2 2 2 2 2 3 3" xfId="22897"/>
    <cellStyle name="Zarez 4 2 2 2 2 2 3 4" xfId="13221"/>
    <cellStyle name="Zarez 4 2 2 2 2 2 4" xfId="4754"/>
    <cellStyle name="Zarez 4 2 2 2 2 2 4 2" xfId="9592"/>
    <cellStyle name="Zarez 4 2 2 2 2 2 4 2 2" xfId="28944"/>
    <cellStyle name="Zarez 4 2 2 2 2 2 4 2 3" xfId="19268"/>
    <cellStyle name="Zarez 4 2 2 2 2 2 4 3" xfId="24106"/>
    <cellStyle name="Zarez 4 2 2 2 2 2 4 4" xfId="14430"/>
    <cellStyle name="Zarez 4 2 2 2 2 2 5" xfId="5963"/>
    <cellStyle name="Zarez 4 2 2 2 2 2 5 2" xfId="25315"/>
    <cellStyle name="Zarez 4 2 2 2 2 2 5 3" xfId="15639"/>
    <cellStyle name="Zarez 4 2 2 2 2 2 6" xfId="20477"/>
    <cellStyle name="Zarez 4 2 2 2 2 2 7" xfId="10801"/>
    <cellStyle name="Zarez 4 2 2 2 2 3" xfId="1731"/>
    <cellStyle name="Zarez 4 2 2 2 2 3 2" xfId="6569"/>
    <cellStyle name="Zarez 4 2 2 2 2 3 2 2" xfId="25921"/>
    <cellStyle name="Zarez 4 2 2 2 2 3 2 3" xfId="16245"/>
    <cellStyle name="Zarez 4 2 2 2 2 3 3" xfId="21083"/>
    <cellStyle name="Zarez 4 2 2 2 2 3 4" xfId="11407"/>
    <cellStyle name="Zarez 4 2 2 2 2 4" xfId="2941"/>
    <cellStyle name="Zarez 4 2 2 2 2 4 2" xfId="7779"/>
    <cellStyle name="Zarez 4 2 2 2 2 4 2 2" xfId="27131"/>
    <cellStyle name="Zarez 4 2 2 2 2 4 2 3" xfId="17455"/>
    <cellStyle name="Zarez 4 2 2 2 2 4 3" xfId="22293"/>
    <cellStyle name="Zarez 4 2 2 2 2 4 4" xfId="12617"/>
    <cellStyle name="Zarez 4 2 2 2 2 5" xfId="4150"/>
    <cellStyle name="Zarez 4 2 2 2 2 5 2" xfId="8988"/>
    <cellStyle name="Zarez 4 2 2 2 2 5 2 2" xfId="28340"/>
    <cellStyle name="Zarez 4 2 2 2 2 5 2 3" xfId="18664"/>
    <cellStyle name="Zarez 4 2 2 2 2 5 3" xfId="23502"/>
    <cellStyle name="Zarez 4 2 2 2 2 5 4" xfId="13826"/>
    <cellStyle name="Zarez 4 2 2 2 2 6" xfId="5359"/>
    <cellStyle name="Zarez 4 2 2 2 2 6 2" xfId="24711"/>
    <cellStyle name="Zarez 4 2 2 2 2 6 3" xfId="15035"/>
    <cellStyle name="Zarez 4 2 2 2 2 7" xfId="19873"/>
    <cellStyle name="Zarez 4 2 2 2 2 8" xfId="10197"/>
    <cellStyle name="Zarez 4 2 2 2 3" xfId="823"/>
    <cellStyle name="Zarez 4 2 2 2 3 2" xfId="2033"/>
    <cellStyle name="Zarez 4 2 2 2 3 2 2" xfId="6871"/>
    <cellStyle name="Zarez 4 2 2 2 3 2 2 2" xfId="26223"/>
    <cellStyle name="Zarez 4 2 2 2 3 2 2 3" xfId="16547"/>
    <cellStyle name="Zarez 4 2 2 2 3 2 3" xfId="21385"/>
    <cellStyle name="Zarez 4 2 2 2 3 2 4" xfId="11709"/>
    <cellStyle name="Zarez 4 2 2 2 3 3" xfId="3243"/>
    <cellStyle name="Zarez 4 2 2 2 3 3 2" xfId="8081"/>
    <cellStyle name="Zarez 4 2 2 2 3 3 2 2" xfId="27433"/>
    <cellStyle name="Zarez 4 2 2 2 3 3 2 3" xfId="17757"/>
    <cellStyle name="Zarez 4 2 2 2 3 3 3" xfId="22595"/>
    <cellStyle name="Zarez 4 2 2 2 3 3 4" xfId="12919"/>
    <cellStyle name="Zarez 4 2 2 2 3 4" xfId="4452"/>
    <cellStyle name="Zarez 4 2 2 2 3 4 2" xfId="9290"/>
    <cellStyle name="Zarez 4 2 2 2 3 4 2 2" xfId="28642"/>
    <cellStyle name="Zarez 4 2 2 2 3 4 2 3" xfId="18966"/>
    <cellStyle name="Zarez 4 2 2 2 3 4 3" xfId="23804"/>
    <cellStyle name="Zarez 4 2 2 2 3 4 4" xfId="14128"/>
    <cellStyle name="Zarez 4 2 2 2 3 5" xfId="5661"/>
    <cellStyle name="Zarez 4 2 2 2 3 5 2" xfId="25013"/>
    <cellStyle name="Zarez 4 2 2 2 3 5 3" xfId="15337"/>
    <cellStyle name="Zarez 4 2 2 2 3 6" xfId="20175"/>
    <cellStyle name="Zarez 4 2 2 2 3 7" xfId="10499"/>
    <cellStyle name="Zarez 4 2 2 2 4" xfId="1429"/>
    <cellStyle name="Zarez 4 2 2 2 4 2" xfId="6267"/>
    <cellStyle name="Zarez 4 2 2 2 4 2 2" xfId="25619"/>
    <cellStyle name="Zarez 4 2 2 2 4 2 3" xfId="15943"/>
    <cellStyle name="Zarez 4 2 2 2 4 3" xfId="20781"/>
    <cellStyle name="Zarez 4 2 2 2 4 4" xfId="11105"/>
    <cellStyle name="Zarez 4 2 2 2 5" xfId="2639"/>
    <cellStyle name="Zarez 4 2 2 2 5 2" xfId="7477"/>
    <cellStyle name="Zarez 4 2 2 2 5 2 2" xfId="26829"/>
    <cellStyle name="Zarez 4 2 2 2 5 2 3" xfId="17153"/>
    <cellStyle name="Zarez 4 2 2 2 5 3" xfId="21991"/>
    <cellStyle name="Zarez 4 2 2 2 5 4" xfId="12315"/>
    <cellStyle name="Zarez 4 2 2 2 6" xfId="3849"/>
    <cellStyle name="Zarez 4 2 2 2 6 2" xfId="8687"/>
    <cellStyle name="Zarez 4 2 2 2 6 2 2" xfId="28039"/>
    <cellStyle name="Zarez 4 2 2 2 6 2 3" xfId="18363"/>
    <cellStyle name="Zarez 4 2 2 2 6 3" xfId="23201"/>
    <cellStyle name="Zarez 4 2 2 2 6 4" xfId="13525"/>
    <cellStyle name="Zarez 4 2 2 2 7" xfId="5057"/>
    <cellStyle name="Zarez 4 2 2 2 7 2" xfId="24409"/>
    <cellStyle name="Zarez 4 2 2 2 7 3" xfId="14733"/>
    <cellStyle name="Zarez 4 2 2 2 8" xfId="19571"/>
    <cellStyle name="Zarez 4 2 2 2 9" xfId="9895"/>
    <cellStyle name="Zarez 4 2 2 3" xfId="421"/>
    <cellStyle name="Zarez 4 2 2 3 2" xfId="1025"/>
    <cellStyle name="Zarez 4 2 2 3 2 2" xfId="2235"/>
    <cellStyle name="Zarez 4 2 2 3 2 2 2" xfId="7073"/>
    <cellStyle name="Zarez 4 2 2 3 2 2 2 2" xfId="26425"/>
    <cellStyle name="Zarez 4 2 2 3 2 2 2 3" xfId="16749"/>
    <cellStyle name="Zarez 4 2 2 3 2 2 3" xfId="21587"/>
    <cellStyle name="Zarez 4 2 2 3 2 2 4" xfId="11911"/>
    <cellStyle name="Zarez 4 2 2 3 2 3" xfId="3445"/>
    <cellStyle name="Zarez 4 2 2 3 2 3 2" xfId="8283"/>
    <cellStyle name="Zarez 4 2 2 3 2 3 2 2" xfId="27635"/>
    <cellStyle name="Zarez 4 2 2 3 2 3 2 3" xfId="17959"/>
    <cellStyle name="Zarez 4 2 2 3 2 3 3" xfId="22797"/>
    <cellStyle name="Zarez 4 2 2 3 2 3 4" xfId="13121"/>
    <cellStyle name="Zarez 4 2 2 3 2 4" xfId="4654"/>
    <cellStyle name="Zarez 4 2 2 3 2 4 2" xfId="9492"/>
    <cellStyle name="Zarez 4 2 2 3 2 4 2 2" xfId="28844"/>
    <cellStyle name="Zarez 4 2 2 3 2 4 2 3" xfId="19168"/>
    <cellStyle name="Zarez 4 2 2 3 2 4 3" xfId="24006"/>
    <cellStyle name="Zarez 4 2 2 3 2 4 4" xfId="14330"/>
    <cellStyle name="Zarez 4 2 2 3 2 5" xfId="5863"/>
    <cellStyle name="Zarez 4 2 2 3 2 5 2" xfId="25215"/>
    <cellStyle name="Zarez 4 2 2 3 2 5 3" xfId="15539"/>
    <cellStyle name="Zarez 4 2 2 3 2 6" xfId="20377"/>
    <cellStyle name="Zarez 4 2 2 3 2 7" xfId="10701"/>
    <cellStyle name="Zarez 4 2 2 3 3" xfId="1631"/>
    <cellStyle name="Zarez 4 2 2 3 3 2" xfId="6469"/>
    <cellStyle name="Zarez 4 2 2 3 3 2 2" xfId="25821"/>
    <cellStyle name="Zarez 4 2 2 3 3 2 3" xfId="16145"/>
    <cellStyle name="Zarez 4 2 2 3 3 3" xfId="20983"/>
    <cellStyle name="Zarez 4 2 2 3 3 4" xfId="11307"/>
    <cellStyle name="Zarez 4 2 2 3 4" xfId="2841"/>
    <cellStyle name="Zarez 4 2 2 3 4 2" xfId="7679"/>
    <cellStyle name="Zarez 4 2 2 3 4 2 2" xfId="27031"/>
    <cellStyle name="Zarez 4 2 2 3 4 2 3" xfId="17355"/>
    <cellStyle name="Zarez 4 2 2 3 4 3" xfId="22193"/>
    <cellStyle name="Zarez 4 2 2 3 4 4" xfId="12517"/>
    <cellStyle name="Zarez 4 2 2 3 5" xfId="4050"/>
    <cellStyle name="Zarez 4 2 2 3 5 2" xfId="8888"/>
    <cellStyle name="Zarez 4 2 2 3 5 2 2" xfId="28240"/>
    <cellStyle name="Zarez 4 2 2 3 5 2 3" xfId="18564"/>
    <cellStyle name="Zarez 4 2 2 3 5 3" xfId="23402"/>
    <cellStyle name="Zarez 4 2 2 3 5 4" xfId="13726"/>
    <cellStyle name="Zarez 4 2 2 3 6" xfId="5259"/>
    <cellStyle name="Zarez 4 2 2 3 6 2" xfId="24611"/>
    <cellStyle name="Zarez 4 2 2 3 6 3" xfId="14935"/>
    <cellStyle name="Zarez 4 2 2 3 7" xfId="19773"/>
    <cellStyle name="Zarez 4 2 2 3 8" xfId="10097"/>
    <cellStyle name="Zarez 4 2 2 4" xfId="723"/>
    <cellStyle name="Zarez 4 2 2 4 2" xfId="1933"/>
    <cellStyle name="Zarez 4 2 2 4 2 2" xfId="6771"/>
    <cellStyle name="Zarez 4 2 2 4 2 2 2" xfId="26123"/>
    <cellStyle name="Zarez 4 2 2 4 2 2 3" xfId="16447"/>
    <cellStyle name="Zarez 4 2 2 4 2 3" xfId="21285"/>
    <cellStyle name="Zarez 4 2 2 4 2 4" xfId="11609"/>
    <cellStyle name="Zarez 4 2 2 4 3" xfId="3143"/>
    <cellStyle name="Zarez 4 2 2 4 3 2" xfId="7981"/>
    <cellStyle name="Zarez 4 2 2 4 3 2 2" xfId="27333"/>
    <cellStyle name="Zarez 4 2 2 4 3 2 3" xfId="17657"/>
    <cellStyle name="Zarez 4 2 2 4 3 3" xfId="22495"/>
    <cellStyle name="Zarez 4 2 2 4 3 4" xfId="12819"/>
    <cellStyle name="Zarez 4 2 2 4 4" xfId="4352"/>
    <cellStyle name="Zarez 4 2 2 4 4 2" xfId="9190"/>
    <cellStyle name="Zarez 4 2 2 4 4 2 2" xfId="28542"/>
    <cellStyle name="Zarez 4 2 2 4 4 2 3" xfId="18866"/>
    <cellStyle name="Zarez 4 2 2 4 4 3" xfId="23704"/>
    <cellStyle name="Zarez 4 2 2 4 4 4" xfId="14028"/>
    <cellStyle name="Zarez 4 2 2 4 5" xfId="5561"/>
    <cellStyle name="Zarez 4 2 2 4 5 2" xfId="24913"/>
    <cellStyle name="Zarez 4 2 2 4 5 3" xfId="15237"/>
    <cellStyle name="Zarez 4 2 2 4 6" xfId="20075"/>
    <cellStyle name="Zarez 4 2 2 4 7" xfId="10399"/>
    <cellStyle name="Zarez 4 2 2 5" xfId="1329"/>
    <cellStyle name="Zarez 4 2 2 5 2" xfId="6167"/>
    <cellStyle name="Zarez 4 2 2 5 2 2" xfId="25519"/>
    <cellStyle name="Zarez 4 2 2 5 2 3" xfId="15843"/>
    <cellStyle name="Zarez 4 2 2 5 3" xfId="20681"/>
    <cellStyle name="Zarez 4 2 2 5 4" xfId="11005"/>
    <cellStyle name="Zarez 4 2 2 6" xfId="2539"/>
    <cellStyle name="Zarez 4 2 2 6 2" xfId="7377"/>
    <cellStyle name="Zarez 4 2 2 6 2 2" xfId="26729"/>
    <cellStyle name="Zarez 4 2 2 6 2 3" xfId="17053"/>
    <cellStyle name="Zarez 4 2 2 6 3" xfId="21891"/>
    <cellStyle name="Zarez 4 2 2 6 4" xfId="12215"/>
    <cellStyle name="Zarez 4 2 2 7" xfId="3749"/>
    <cellStyle name="Zarez 4 2 2 7 2" xfId="8587"/>
    <cellStyle name="Zarez 4 2 2 7 2 2" xfId="27939"/>
    <cellStyle name="Zarez 4 2 2 7 2 3" xfId="18263"/>
    <cellStyle name="Zarez 4 2 2 7 3" xfId="23101"/>
    <cellStyle name="Zarez 4 2 2 7 4" xfId="13425"/>
    <cellStyle name="Zarez 4 2 2 8" xfId="4957"/>
    <cellStyle name="Zarez 4 2 2 8 2" xfId="24309"/>
    <cellStyle name="Zarez 4 2 2 8 3" xfId="14633"/>
    <cellStyle name="Zarez 4 2 2 9" xfId="19471"/>
    <cellStyle name="Zarez 4 2 3" xfId="151"/>
    <cellStyle name="Zarez 4 2 3 2" xfId="471"/>
    <cellStyle name="Zarez 4 2 3 2 2" xfId="1075"/>
    <cellStyle name="Zarez 4 2 3 2 2 2" xfId="2285"/>
    <cellStyle name="Zarez 4 2 3 2 2 2 2" xfId="7123"/>
    <cellStyle name="Zarez 4 2 3 2 2 2 2 2" xfId="26475"/>
    <cellStyle name="Zarez 4 2 3 2 2 2 2 3" xfId="16799"/>
    <cellStyle name="Zarez 4 2 3 2 2 2 3" xfId="21637"/>
    <cellStyle name="Zarez 4 2 3 2 2 2 4" xfId="11961"/>
    <cellStyle name="Zarez 4 2 3 2 2 3" xfId="3495"/>
    <cellStyle name="Zarez 4 2 3 2 2 3 2" xfId="8333"/>
    <cellStyle name="Zarez 4 2 3 2 2 3 2 2" xfId="27685"/>
    <cellStyle name="Zarez 4 2 3 2 2 3 2 3" xfId="18009"/>
    <cellStyle name="Zarez 4 2 3 2 2 3 3" xfId="22847"/>
    <cellStyle name="Zarez 4 2 3 2 2 3 4" xfId="13171"/>
    <cellStyle name="Zarez 4 2 3 2 2 4" xfId="4704"/>
    <cellStyle name="Zarez 4 2 3 2 2 4 2" xfId="9542"/>
    <cellStyle name="Zarez 4 2 3 2 2 4 2 2" xfId="28894"/>
    <cellStyle name="Zarez 4 2 3 2 2 4 2 3" xfId="19218"/>
    <cellStyle name="Zarez 4 2 3 2 2 4 3" xfId="24056"/>
    <cellStyle name="Zarez 4 2 3 2 2 4 4" xfId="14380"/>
    <cellStyle name="Zarez 4 2 3 2 2 5" xfId="5913"/>
    <cellStyle name="Zarez 4 2 3 2 2 5 2" xfId="25265"/>
    <cellStyle name="Zarez 4 2 3 2 2 5 3" xfId="15589"/>
    <cellStyle name="Zarez 4 2 3 2 2 6" xfId="20427"/>
    <cellStyle name="Zarez 4 2 3 2 2 7" xfId="10751"/>
    <cellStyle name="Zarez 4 2 3 2 3" xfId="1681"/>
    <cellStyle name="Zarez 4 2 3 2 3 2" xfId="6519"/>
    <cellStyle name="Zarez 4 2 3 2 3 2 2" xfId="25871"/>
    <cellStyle name="Zarez 4 2 3 2 3 2 3" xfId="16195"/>
    <cellStyle name="Zarez 4 2 3 2 3 3" xfId="21033"/>
    <cellStyle name="Zarez 4 2 3 2 3 4" xfId="11357"/>
    <cellStyle name="Zarez 4 2 3 2 4" xfId="2891"/>
    <cellStyle name="Zarez 4 2 3 2 4 2" xfId="7729"/>
    <cellStyle name="Zarez 4 2 3 2 4 2 2" xfId="27081"/>
    <cellStyle name="Zarez 4 2 3 2 4 2 3" xfId="17405"/>
    <cellStyle name="Zarez 4 2 3 2 4 3" xfId="22243"/>
    <cellStyle name="Zarez 4 2 3 2 4 4" xfId="12567"/>
    <cellStyle name="Zarez 4 2 3 2 5" xfId="4100"/>
    <cellStyle name="Zarez 4 2 3 2 5 2" xfId="8938"/>
    <cellStyle name="Zarez 4 2 3 2 5 2 2" xfId="28290"/>
    <cellStyle name="Zarez 4 2 3 2 5 2 3" xfId="18614"/>
    <cellStyle name="Zarez 4 2 3 2 5 3" xfId="23452"/>
    <cellStyle name="Zarez 4 2 3 2 5 4" xfId="13776"/>
    <cellStyle name="Zarez 4 2 3 2 6" xfId="5309"/>
    <cellStyle name="Zarez 4 2 3 2 6 2" xfId="24661"/>
    <cellStyle name="Zarez 4 2 3 2 6 3" xfId="14985"/>
    <cellStyle name="Zarez 4 2 3 2 7" xfId="19823"/>
    <cellStyle name="Zarez 4 2 3 2 8" xfId="10147"/>
    <cellStyle name="Zarez 4 2 3 3" xfId="773"/>
    <cellStyle name="Zarez 4 2 3 3 2" xfId="1983"/>
    <cellStyle name="Zarez 4 2 3 3 2 2" xfId="6821"/>
    <cellStyle name="Zarez 4 2 3 3 2 2 2" xfId="26173"/>
    <cellStyle name="Zarez 4 2 3 3 2 2 3" xfId="16497"/>
    <cellStyle name="Zarez 4 2 3 3 2 3" xfId="21335"/>
    <cellStyle name="Zarez 4 2 3 3 2 4" xfId="11659"/>
    <cellStyle name="Zarez 4 2 3 3 3" xfId="3193"/>
    <cellStyle name="Zarez 4 2 3 3 3 2" xfId="8031"/>
    <cellStyle name="Zarez 4 2 3 3 3 2 2" xfId="27383"/>
    <cellStyle name="Zarez 4 2 3 3 3 2 3" xfId="17707"/>
    <cellStyle name="Zarez 4 2 3 3 3 3" xfId="22545"/>
    <cellStyle name="Zarez 4 2 3 3 3 4" xfId="12869"/>
    <cellStyle name="Zarez 4 2 3 3 4" xfId="4402"/>
    <cellStyle name="Zarez 4 2 3 3 4 2" xfId="9240"/>
    <cellStyle name="Zarez 4 2 3 3 4 2 2" xfId="28592"/>
    <cellStyle name="Zarez 4 2 3 3 4 2 3" xfId="18916"/>
    <cellStyle name="Zarez 4 2 3 3 4 3" xfId="23754"/>
    <cellStyle name="Zarez 4 2 3 3 4 4" xfId="14078"/>
    <cellStyle name="Zarez 4 2 3 3 5" xfId="5611"/>
    <cellStyle name="Zarez 4 2 3 3 5 2" xfId="24963"/>
    <cellStyle name="Zarez 4 2 3 3 5 3" xfId="15287"/>
    <cellStyle name="Zarez 4 2 3 3 6" xfId="20125"/>
    <cellStyle name="Zarez 4 2 3 3 7" xfId="10449"/>
    <cellStyle name="Zarez 4 2 3 4" xfId="1379"/>
    <cellStyle name="Zarez 4 2 3 4 2" xfId="6217"/>
    <cellStyle name="Zarez 4 2 3 4 2 2" xfId="25569"/>
    <cellStyle name="Zarez 4 2 3 4 2 3" xfId="15893"/>
    <cellStyle name="Zarez 4 2 3 4 3" xfId="20731"/>
    <cellStyle name="Zarez 4 2 3 4 4" xfId="11055"/>
    <cellStyle name="Zarez 4 2 3 5" xfId="2589"/>
    <cellStyle name="Zarez 4 2 3 5 2" xfId="7427"/>
    <cellStyle name="Zarez 4 2 3 5 2 2" xfId="26779"/>
    <cellStyle name="Zarez 4 2 3 5 2 3" xfId="17103"/>
    <cellStyle name="Zarez 4 2 3 5 3" xfId="21941"/>
    <cellStyle name="Zarez 4 2 3 5 4" xfId="12265"/>
    <cellStyle name="Zarez 4 2 3 6" xfId="3799"/>
    <cellStyle name="Zarez 4 2 3 6 2" xfId="8637"/>
    <cellStyle name="Zarez 4 2 3 6 2 2" xfId="27989"/>
    <cellStyle name="Zarez 4 2 3 6 2 3" xfId="18313"/>
    <cellStyle name="Zarez 4 2 3 6 3" xfId="23151"/>
    <cellStyle name="Zarez 4 2 3 6 4" xfId="13475"/>
    <cellStyle name="Zarez 4 2 3 7" xfId="5007"/>
    <cellStyle name="Zarez 4 2 3 7 2" xfId="24359"/>
    <cellStyle name="Zarez 4 2 3 7 3" xfId="14683"/>
    <cellStyle name="Zarez 4 2 3 8" xfId="19521"/>
    <cellStyle name="Zarez 4 2 3 9" xfId="9845"/>
    <cellStyle name="Zarez 4 2 4" xfId="267"/>
    <cellStyle name="Zarez 4 2 4 2" xfId="571"/>
    <cellStyle name="Zarez 4 2 4 2 2" xfId="1175"/>
    <cellStyle name="Zarez 4 2 4 2 2 2" xfId="2385"/>
    <cellStyle name="Zarez 4 2 4 2 2 2 2" xfId="7223"/>
    <cellStyle name="Zarez 4 2 4 2 2 2 2 2" xfId="26575"/>
    <cellStyle name="Zarez 4 2 4 2 2 2 2 3" xfId="16899"/>
    <cellStyle name="Zarez 4 2 4 2 2 2 3" xfId="21737"/>
    <cellStyle name="Zarez 4 2 4 2 2 2 4" xfId="12061"/>
    <cellStyle name="Zarez 4 2 4 2 2 3" xfId="3595"/>
    <cellStyle name="Zarez 4 2 4 2 2 3 2" xfId="8433"/>
    <cellStyle name="Zarez 4 2 4 2 2 3 2 2" xfId="27785"/>
    <cellStyle name="Zarez 4 2 4 2 2 3 2 3" xfId="18109"/>
    <cellStyle name="Zarez 4 2 4 2 2 3 3" xfId="22947"/>
    <cellStyle name="Zarez 4 2 4 2 2 3 4" xfId="13271"/>
    <cellStyle name="Zarez 4 2 4 2 2 4" xfId="4804"/>
    <cellStyle name="Zarez 4 2 4 2 2 4 2" xfId="9642"/>
    <cellStyle name="Zarez 4 2 4 2 2 4 2 2" xfId="28994"/>
    <cellStyle name="Zarez 4 2 4 2 2 4 2 3" xfId="19318"/>
    <cellStyle name="Zarez 4 2 4 2 2 4 3" xfId="24156"/>
    <cellStyle name="Zarez 4 2 4 2 2 4 4" xfId="14480"/>
    <cellStyle name="Zarez 4 2 4 2 2 5" xfId="6013"/>
    <cellStyle name="Zarez 4 2 4 2 2 5 2" xfId="25365"/>
    <cellStyle name="Zarez 4 2 4 2 2 5 3" xfId="15689"/>
    <cellStyle name="Zarez 4 2 4 2 2 6" xfId="20527"/>
    <cellStyle name="Zarez 4 2 4 2 2 7" xfId="10851"/>
    <cellStyle name="Zarez 4 2 4 2 3" xfId="1781"/>
    <cellStyle name="Zarez 4 2 4 2 3 2" xfId="6619"/>
    <cellStyle name="Zarez 4 2 4 2 3 2 2" xfId="25971"/>
    <cellStyle name="Zarez 4 2 4 2 3 2 3" xfId="16295"/>
    <cellStyle name="Zarez 4 2 4 2 3 3" xfId="21133"/>
    <cellStyle name="Zarez 4 2 4 2 3 4" xfId="11457"/>
    <cellStyle name="Zarez 4 2 4 2 4" xfId="2991"/>
    <cellStyle name="Zarez 4 2 4 2 4 2" xfId="7829"/>
    <cellStyle name="Zarez 4 2 4 2 4 2 2" xfId="27181"/>
    <cellStyle name="Zarez 4 2 4 2 4 2 3" xfId="17505"/>
    <cellStyle name="Zarez 4 2 4 2 4 3" xfId="22343"/>
    <cellStyle name="Zarez 4 2 4 2 4 4" xfId="12667"/>
    <cellStyle name="Zarez 4 2 4 2 5" xfId="4200"/>
    <cellStyle name="Zarez 4 2 4 2 5 2" xfId="9038"/>
    <cellStyle name="Zarez 4 2 4 2 5 2 2" xfId="28390"/>
    <cellStyle name="Zarez 4 2 4 2 5 2 3" xfId="18714"/>
    <cellStyle name="Zarez 4 2 4 2 5 3" xfId="23552"/>
    <cellStyle name="Zarez 4 2 4 2 5 4" xfId="13876"/>
    <cellStyle name="Zarez 4 2 4 2 6" xfId="5409"/>
    <cellStyle name="Zarez 4 2 4 2 6 2" xfId="24761"/>
    <cellStyle name="Zarez 4 2 4 2 6 3" xfId="15085"/>
    <cellStyle name="Zarez 4 2 4 2 7" xfId="19923"/>
    <cellStyle name="Zarez 4 2 4 2 8" xfId="10247"/>
    <cellStyle name="Zarez 4 2 4 3" xfId="873"/>
    <cellStyle name="Zarez 4 2 4 3 2" xfId="2083"/>
    <cellStyle name="Zarez 4 2 4 3 2 2" xfId="6921"/>
    <cellStyle name="Zarez 4 2 4 3 2 2 2" xfId="26273"/>
    <cellStyle name="Zarez 4 2 4 3 2 2 3" xfId="16597"/>
    <cellStyle name="Zarez 4 2 4 3 2 3" xfId="21435"/>
    <cellStyle name="Zarez 4 2 4 3 2 4" xfId="11759"/>
    <cellStyle name="Zarez 4 2 4 3 3" xfId="3293"/>
    <cellStyle name="Zarez 4 2 4 3 3 2" xfId="8131"/>
    <cellStyle name="Zarez 4 2 4 3 3 2 2" xfId="27483"/>
    <cellStyle name="Zarez 4 2 4 3 3 2 3" xfId="17807"/>
    <cellStyle name="Zarez 4 2 4 3 3 3" xfId="22645"/>
    <cellStyle name="Zarez 4 2 4 3 3 4" xfId="12969"/>
    <cellStyle name="Zarez 4 2 4 3 4" xfId="4502"/>
    <cellStyle name="Zarez 4 2 4 3 4 2" xfId="9340"/>
    <cellStyle name="Zarez 4 2 4 3 4 2 2" xfId="28692"/>
    <cellStyle name="Zarez 4 2 4 3 4 2 3" xfId="19016"/>
    <cellStyle name="Zarez 4 2 4 3 4 3" xfId="23854"/>
    <cellStyle name="Zarez 4 2 4 3 4 4" xfId="14178"/>
    <cellStyle name="Zarez 4 2 4 3 5" xfId="5711"/>
    <cellStyle name="Zarez 4 2 4 3 5 2" xfId="25063"/>
    <cellStyle name="Zarez 4 2 4 3 5 3" xfId="15387"/>
    <cellStyle name="Zarez 4 2 4 3 6" xfId="20225"/>
    <cellStyle name="Zarez 4 2 4 3 7" xfId="10549"/>
    <cellStyle name="Zarez 4 2 4 4" xfId="1479"/>
    <cellStyle name="Zarez 4 2 4 4 2" xfId="6317"/>
    <cellStyle name="Zarez 4 2 4 4 2 2" xfId="25669"/>
    <cellStyle name="Zarez 4 2 4 4 2 3" xfId="15993"/>
    <cellStyle name="Zarez 4 2 4 4 3" xfId="20831"/>
    <cellStyle name="Zarez 4 2 4 4 4" xfId="11155"/>
    <cellStyle name="Zarez 4 2 4 5" xfId="2689"/>
    <cellStyle name="Zarez 4 2 4 5 2" xfId="7527"/>
    <cellStyle name="Zarez 4 2 4 5 2 2" xfId="26879"/>
    <cellStyle name="Zarez 4 2 4 5 2 3" xfId="17203"/>
    <cellStyle name="Zarez 4 2 4 5 3" xfId="22041"/>
    <cellStyle name="Zarez 4 2 4 5 4" xfId="12365"/>
    <cellStyle name="Zarez 4 2 4 6" xfId="3899"/>
    <cellStyle name="Zarez 4 2 4 6 2" xfId="8737"/>
    <cellStyle name="Zarez 4 2 4 6 2 2" xfId="28089"/>
    <cellStyle name="Zarez 4 2 4 6 2 3" xfId="18413"/>
    <cellStyle name="Zarez 4 2 4 6 3" xfId="23251"/>
    <cellStyle name="Zarez 4 2 4 6 4" xfId="13575"/>
    <cellStyle name="Zarez 4 2 4 7" xfId="5107"/>
    <cellStyle name="Zarez 4 2 4 7 2" xfId="24459"/>
    <cellStyle name="Zarez 4 2 4 7 3" xfId="14783"/>
    <cellStyle name="Zarez 4 2 4 8" xfId="19621"/>
    <cellStyle name="Zarez 4 2 4 9" xfId="9945"/>
    <cellStyle name="Zarez 4 2 5" xfId="320"/>
    <cellStyle name="Zarez 4 2 5 2" xfId="623"/>
    <cellStyle name="Zarez 4 2 5 2 2" xfId="1227"/>
    <cellStyle name="Zarez 4 2 5 2 2 2" xfId="2437"/>
    <cellStyle name="Zarez 4 2 5 2 2 2 2" xfId="7275"/>
    <cellStyle name="Zarez 4 2 5 2 2 2 2 2" xfId="26627"/>
    <cellStyle name="Zarez 4 2 5 2 2 2 2 3" xfId="16951"/>
    <cellStyle name="Zarez 4 2 5 2 2 2 3" xfId="21789"/>
    <cellStyle name="Zarez 4 2 5 2 2 2 4" xfId="12113"/>
    <cellStyle name="Zarez 4 2 5 2 2 3" xfId="3647"/>
    <cellStyle name="Zarez 4 2 5 2 2 3 2" xfId="8485"/>
    <cellStyle name="Zarez 4 2 5 2 2 3 2 2" xfId="27837"/>
    <cellStyle name="Zarez 4 2 5 2 2 3 2 3" xfId="18161"/>
    <cellStyle name="Zarez 4 2 5 2 2 3 3" xfId="22999"/>
    <cellStyle name="Zarez 4 2 5 2 2 3 4" xfId="13323"/>
    <cellStyle name="Zarez 4 2 5 2 2 4" xfId="4856"/>
    <cellStyle name="Zarez 4 2 5 2 2 4 2" xfId="9694"/>
    <cellStyle name="Zarez 4 2 5 2 2 4 2 2" xfId="29046"/>
    <cellStyle name="Zarez 4 2 5 2 2 4 2 3" xfId="19370"/>
    <cellStyle name="Zarez 4 2 5 2 2 4 3" xfId="24208"/>
    <cellStyle name="Zarez 4 2 5 2 2 4 4" xfId="14532"/>
    <cellStyle name="Zarez 4 2 5 2 2 5" xfId="6065"/>
    <cellStyle name="Zarez 4 2 5 2 2 5 2" xfId="25417"/>
    <cellStyle name="Zarez 4 2 5 2 2 5 3" xfId="15741"/>
    <cellStyle name="Zarez 4 2 5 2 2 6" xfId="20579"/>
    <cellStyle name="Zarez 4 2 5 2 2 7" xfId="10903"/>
    <cellStyle name="Zarez 4 2 5 2 3" xfId="1833"/>
    <cellStyle name="Zarez 4 2 5 2 3 2" xfId="6671"/>
    <cellStyle name="Zarez 4 2 5 2 3 2 2" xfId="26023"/>
    <cellStyle name="Zarez 4 2 5 2 3 2 3" xfId="16347"/>
    <cellStyle name="Zarez 4 2 5 2 3 3" xfId="21185"/>
    <cellStyle name="Zarez 4 2 5 2 3 4" xfId="11509"/>
    <cellStyle name="Zarez 4 2 5 2 4" xfId="3043"/>
    <cellStyle name="Zarez 4 2 5 2 4 2" xfId="7881"/>
    <cellStyle name="Zarez 4 2 5 2 4 2 2" xfId="27233"/>
    <cellStyle name="Zarez 4 2 5 2 4 2 3" xfId="17557"/>
    <cellStyle name="Zarez 4 2 5 2 4 3" xfId="22395"/>
    <cellStyle name="Zarez 4 2 5 2 4 4" xfId="12719"/>
    <cellStyle name="Zarez 4 2 5 2 5" xfId="4252"/>
    <cellStyle name="Zarez 4 2 5 2 5 2" xfId="9090"/>
    <cellStyle name="Zarez 4 2 5 2 5 2 2" xfId="28442"/>
    <cellStyle name="Zarez 4 2 5 2 5 2 3" xfId="18766"/>
    <cellStyle name="Zarez 4 2 5 2 5 3" xfId="23604"/>
    <cellStyle name="Zarez 4 2 5 2 5 4" xfId="13928"/>
    <cellStyle name="Zarez 4 2 5 2 6" xfId="5461"/>
    <cellStyle name="Zarez 4 2 5 2 6 2" xfId="24813"/>
    <cellStyle name="Zarez 4 2 5 2 6 3" xfId="15137"/>
    <cellStyle name="Zarez 4 2 5 2 7" xfId="19975"/>
    <cellStyle name="Zarez 4 2 5 2 8" xfId="10299"/>
    <cellStyle name="Zarez 4 2 5 3" xfId="925"/>
    <cellStyle name="Zarez 4 2 5 3 2" xfId="2135"/>
    <cellStyle name="Zarez 4 2 5 3 2 2" xfId="6973"/>
    <cellStyle name="Zarez 4 2 5 3 2 2 2" xfId="26325"/>
    <cellStyle name="Zarez 4 2 5 3 2 2 3" xfId="16649"/>
    <cellStyle name="Zarez 4 2 5 3 2 3" xfId="21487"/>
    <cellStyle name="Zarez 4 2 5 3 2 4" xfId="11811"/>
    <cellStyle name="Zarez 4 2 5 3 3" xfId="3345"/>
    <cellStyle name="Zarez 4 2 5 3 3 2" xfId="8183"/>
    <cellStyle name="Zarez 4 2 5 3 3 2 2" xfId="27535"/>
    <cellStyle name="Zarez 4 2 5 3 3 2 3" xfId="17859"/>
    <cellStyle name="Zarez 4 2 5 3 3 3" xfId="22697"/>
    <cellStyle name="Zarez 4 2 5 3 3 4" xfId="13021"/>
    <cellStyle name="Zarez 4 2 5 3 4" xfId="4554"/>
    <cellStyle name="Zarez 4 2 5 3 4 2" xfId="9392"/>
    <cellStyle name="Zarez 4 2 5 3 4 2 2" xfId="28744"/>
    <cellStyle name="Zarez 4 2 5 3 4 2 3" xfId="19068"/>
    <cellStyle name="Zarez 4 2 5 3 4 3" xfId="23906"/>
    <cellStyle name="Zarez 4 2 5 3 4 4" xfId="14230"/>
    <cellStyle name="Zarez 4 2 5 3 5" xfId="5763"/>
    <cellStyle name="Zarez 4 2 5 3 5 2" xfId="25115"/>
    <cellStyle name="Zarez 4 2 5 3 5 3" xfId="15439"/>
    <cellStyle name="Zarez 4 2 5 3 6" xfId="20277"/>
    <cellStyle name="Zarez 4 2 5 3 7" xfId="10601"/>
    <cellStyle name="Zarez 4 2 5 4" xfId="1531"/>
    <cellStyle name="Zarez 4 2 5 4 2" xfId="6369"/>
    <cellStyle name="Zarez 4 2 5 4 2 2" xfId="25721"/>
    <cellStyle name="Zarez 4 2 5 4 2 3" xfId="16045"/>
    <cellStyle name="Zarez 4 2 5 4 3" xfId="20883"/>
    <cellStyle name="Zarez 4 2 5 4 4" xfId="11207"/>
    <cellStyle name="Zarez 4 2 5 5" xfId="2741"/>
    <cellStyle name="Zarez 4 2 5 5 2" xfId="7579"/>
    <cellStyle name="Zarez 4 2 5 5 2 2" xfId="26931"/>
    <cellStyle name="Zarez 4 2 5 5 2 3" xfId="17255"/>
    <cellStyle name="Zarez 4 2 5 5 3" xfId="22093"/>
    <cellStyle name="Zarez 4 2 5 5 4" xfId="12417"/>
    <cellStyle name="Zarez 4 2 5 6" xfId="3950"/>
    <cellStyle name="Zarez 4 2 5 6 2" xfId="8788"/>
    <cellStyle name="Zarez 4 2 5 6 2 2" xfId="28140"/>
    <cellStyle name="Zarez 4 2 5 6 2 3" xfId="18464"/>
    <cellStyle name="Zarez 4 2 5 6 3" xfId="23302"/>
    <cellStyle name="Zarez 4 2 5 6 4" xfId="13626"/>
    <cellStyle name="Zarez 4 2 5 7" xfId="5159"/>
    <cellStyle name="Zarez 4 2 5 7 2" xfId="24511"/>
    <cellStyle name="Zarez 4 2 5 7 3" xfId="14835"/>
    <cellStyle name="Zarez 4 2 5 8" xfId="19673"/>
    <cellStyle name="Zarez 4 2 5 9" xfId="9997"/>
    <cellStyle name="Zarez 4 2 6" xfId="371"/>
    <cellStyle name="Zarez 4 2 6 2" xfId="975"/>
    <cellStyle name="Zarez 4 2 6 2 2" xfId="2185"/>
    <cellStyle name="Zarez 4 2 6 2 2 2" xfId="7023"/>
    <cellStyle name="Zarez 4 2 6 2 2 2 2" xfId="26375"/>
    <cellStyle name="Zarez 4 2 6 2 2 2 3" xfId="16699"/>
    <cellStyle name="Zarez 4 2 6 2 2 3" xfId="21537"/>
    <cellStyle name="Zarez 4 2 6 2 2 4" xfId="11861"/>
    <cellStyle name="Zarez 4 2 6 2 3" xfId="3395"/>
    <cellStyle name="Zarez 4 2 6 2 3 2" xfId="8233"/>
    <cellStyle name="Zarez 4 2 6 2 3 2 2" xfId="27585"/>
    <cellStyle name="Zarez 4 2 6 2 3 2 3" xfId="17909"/>
    <cellStyle name="Zarez 4 2 6 2 3 3" xfId="22747"/>
    <cellStyle name="Zarez 4 2 6 2 3 4" xfId="13071"/>
    <cellStyle name="Zarez 4 2 6 2 4" xfId="4604"/>
    <cellStyle name="Zarez 4 2 6 2 4 2" xfId="9442"/>
    <cellStyle name="Zarez 4 2 6 2 4 2 2" xfId="28794"/>
    <cellStyle name="Zarez 4 2 6 2 4 2 3" xfId="19118"/>
    <cellStyle name="Zarez 4 2 6 2 4 3" xfId="23956"/>
    <cellStyle name="Zarez 4 2 6 2 4 4" xfId="14280"/>
    <cellStyle name="Zarez 4 2 6 2 5" xfId="5813"/>
    <cellStyle name="Zarez 4 2 6 2 5 2" xfId="25165"/>
    <cellStyle name="Zarez 4 2 6 2 5 3" xfId="15489"/>
    <cellStyle name="Zarez 4 2 6 2 6" xfId="20327"/>
    <cellStyle name="Zarez 4 2 6 2 7" xfId="10651"/>
    <cellStyle name="Zarez 4 2 6 3" xfId="1581"/>
    <cellStyle name="Zarez 4 2 6 3 2" xfId="6419"/>
    <cellStyle name="Zarez 4 2 6 3 2 2" xfId="25771"/>
    <cellStyle name="Zarez 4 2 6 3 2 3" xfId="16095"/>
    <cellStyle name="Zarez 4 2 6 3 3" xfId="20933"/>
    <cellStyle name="Zarez 4 2 6 3 4" xfId="11257"/>
    <cellStyle name="Zarez 4 2 6 4" xfId="2791"/>
    <cellStyle name="Zarez 4 2 6 4 2" xfId="7629"/>
    <cellStyle name="Zarez 4 2 6 4 2 2" xfId="26981"/>
    <cellStyle name="Zarez 4 2 6 4 2 3" xfId="17305"/>
    <cellStyle name="Zarez 4 2 6 4 3" xfId="22143"/>
    <cellStyle name="Zarez 4 2 6 4 4" xfId="12467"/>
    <cellStyle name="Zarez 4 2 6 5" xfId="4000"/>
    <cellStyle name="Zarez 4 2 6 5 2" xfId="8838"/>
    <cellStyle name="Zarez 4 2 6 5 2 2" xfId="28190"/>
    <cellStyle name="Zarez 4 2 6 5 2 3" xfId="18514"/>
    <cellStyle name="Zarez 4 2 6 5 3" xfId="23352"/>
    <cellStyle name="Zarez 4 2 6 5 4" xfId="13676"/>
    <cellStyle name="Zarez 4 2 6 6" xfId="5209"/>
    <cellStyle name="Zarez 4 2 6 6 2" xfId="24561"/>
    <cellStyle name="Zarez 4 2 6 6 3" xfId="14885"/>
    <cellStyle name="Zarez 4 2 6 7" xfId="19723"/>
    <cellStyle name="Zarez 4 2 6 8" xfId="10047"/>
    <cellStyle name="Zarez 4 2 7" xfId="673"/>
    <cellStyle name="Zarez 4 2 7 2" xfId="1883"/>
    <cellStyle name="Zarez 4 2 7 2 2" xfId="6721"/>
    <cellStyle name="Zarez 4 2 7 2 2 2" xfId="26073"/>
    <cellStyle name="Zarez 4 2 7 2 2 3" xfId="16397"/>
    <cellStyle name="Zarez 4 2 7 2 3" xfId="21235"/>
    <cellStyle name="Zarez 4 2 7 2 4" xfId="11559"/>
    <cellStyle name="Zarez 4 2 7 3" xfId="3093"/>
    <cellStyle name="Zarez 4 2 7 3 2" xfId="7931"/>
    <cellStyle name="Zarez 4 2 7 3 2 2" xfId="27283"/>
    <cellStyle name="Zarez 4 2 7 3 2 3" xfId="17607"/>
    <cellStyle name="Zarez 4 2 7 3 3" xfId="22445"/>
    <cellStyle name="Zarez 4 2 7 3 4" xfId="12769"/>
    <cellStyle name="Zarez 4 2 7 4" xfId="4302"/>
    <cellStyle name="Zarez 4 2 7 4 2" xfId="9140"/>
    <cellStyle name="Zarez 4 2 7 4 2 2" xfId="28492"/>
    <cellStyle name="Zarez 4 2 7 4 2 3" xfId="18816"/>
    <cellStyle name="Zarez 4 2 7 4 3" xfId="23654"/>
    <cellStyle name="Zarez 4 2 7 4 4" xfId="13978"/>
    <cellStyle name="Zarez 4 2 7 5" xfId="5511"/>
    <cellStyle name="Zarez 4 2 7 5 2" xfId="24863"/>
    <cellStyle name="Zarez 4 2 7 5 3" xfId="15187"/>
    <cellStyle name="Zarez 4 2 7 6" xfId="20025"/>
    <cellStyle name="Zarez 4 2 7 7" xfId="10349"/>
    <cellStyle name="Zarez 4 2 8" xfId="1279"/>
    <cellStyle name="Zarez 4 2 8 2" xfId="6117"/>
    <cellStyle name="Zarez 4 2 8 2 2" xfId="25469"/>
    <cellStyle name="Zarez 4 2 8 2 3" xfId="15793"/>
    <cellStyle name="Zarez 4 2 8 3" xfId="20631"/>
    <cellStyle name="Zarez 4 2 8 4" xfId="10955"/>
    <cellStyle name="Zarez 4 2 9" xfId="2489"/>
    <cellStyle name="Zarez 4 2 9 2" xfId="7327"/>
    <cellStyle name="Zarez 4 2 9 2 2" xfId="26679"/>
    <cellStyle name="Zarez 4 2 9 2 3" xfId="17003"/>
    <cellStyle name="Zarez 4 2 9 3" xfId="21841"/>
    <cellStyle name="Zarez 4 2 9 4" xfId="12165"/>
    <cellStyle name="Zarez 4 3" xfId="67"/>
    <cellStyle name="Zarez 4 3 10" xfId="9774"/>
    <cellStyle name="Zarez 4 3 2" xfId="180"/>
    <cellStyle name="Zarez 4 3 2 2" xfId="500"/>
    <cellStyle name="Zarez 4 3 2 2 2" xfId="1104"/>
    <cellStyle name="Zarez 4 3 2 2 2 2" xfId="2314"/>
    <cellStyle name="Zarez 4 3 2 2 2 2 2" xfId="7152"/>
    <cellStyle name="Zarez 4 3 2 2 2 2 2 2" xfId="26504"/>
    <cellStyle name="Zarez 4 3 2 2 2 2 2 3" xfId="16828"/>
    <cellStyle name="Zarez 4 3 2 2 2 2 3" xfId="21666"/>
    <cellStyle name="Zarez 4 3 2 2 2 2 4" xfId="11990"/>
    <cellStyle name="Zarez 4 3 2 2 2 3" xfId="3524"/>
    <cellStyle name="Zarez 4 3 2 2 2 3 2" xfId="8362"/>
    <cellStyle name="Zarez 4 3 2 2 2 3 2 2" xfId="27714"/>
    <cellStyle name="Zarez 4 3 2 2 2 3 2 3" xfId="18038"/>
    <cellStyle name="Zarez 4 3 2 2 2 3 3" xfId="22876"/>
    <cellStyle name="Zarez 4 3 2 2 2 3 4" xfId="13200"/>
    <cellStyle name="Zarez 4 3 2 2 2 4" xfId="4733"/>
    <cellStyle name="Zarez 4 3 2 2 2 4 2" xfId="9571"/>
    <cellStyle name="Zarez 4 3 2 2 2 4 2 2" xfId="28923"/>
    <cellStyle name="Zarez 4 3 2 2 2 4 2 3" xfId="19247"/>
    <cellStyle name="Zarez 4 3 2 2 2 4 3" xfId="24085"/>
    <cellStyle name="Zarez 4 3 2 2 2 4 4" xfId="14409"/>
    <cellStyle name="Zarez 4 3 2 2 2 5" xfId="5942"/>
    <cellStyle name="Zarez 4 3 2 2 2 5 2" xfId="25294"/>
    <cellStyle name="Zarez 4 3 2 2 2 5 3" xfId="15618"/>
    <cellStyle name="Zarez 4 3 2 2 2 6" xfId="20456"/>
    <cellStyle name="Zarez 4 3 2 2 2 7" xfId="10780"/>
    <cellStyle name="Zarez 4 3 2 2 3" xfId="1710"/>
    <cellStyle name="Zarez 4 3 2 2 3 2" xfId="6548"/>
    <cellStyle name="Zarez 4 3 2 2 3 2 2" xfId="25900"/>
    <cellStyle name="Zarez 4 3 2 2 3 2 3" xfId="16224"/>
    <cellStyle name="Zarez 4 3 2 2 3 3" xfId="21062"/>
    <cellStyle name="Zarez 4 3 2 2 3 4" xfId="11386"/>
    <cellStyle name="Zarez 4 3 2 2 4" xfId="2920"/>
    <cellStyle name="Zarez 4 3 2 2 4 2" xfId="7758"/>
    <cellStyle name="Zarez 4 3 2 2 4 2 2" xfId="27110"/>
    <cellStyle name="Zarez 4 3 2 2 4 2 3" xfId="17434"/>
    <cellStyle name="Zarez 4 3 2 2 4 3" xfId="22272"/>
    <cellStyle name="Zarez 4 3 2 2 4 4" xfId="12596"/>
    <cellStyle name="Zarez 4 3 2 2 5" xfId="4129"/>
    <cellStyle name="Zarez 4 3 2 2 5 2" xfId="8967"/>
    <cellStyle name="Zarez 4 3 2 2 5 2 2" xfId="28319"/>
    <cellStyle name="Zarez 4 3 2 2 5 2 3" xfId="18643"/>
    <cellStyle name="Zarez 4 3 2 2 5 3" xfId="23481"/>
    <cellStyle name="Zarez 4 3 2 2 5 4" xfId="13805"/>
    <cellStyle name="Zarez 4 3 2 2 6" xfId="5338"/>
    <cellStyle name="Zarez 4 3 2 2 6 2" xfId="24690"/>
    <cellStyle name="Zarez 4 3 2 2 6 3" xfId="15014"/>
    <cellStyle name="Zarez 4 3 2 2 7" xfId="19852"/>
    <cellStyle name="Zarez 4 3 2 2 8" xfId="10176"/>
    <cellStyle name="Zarez 4 3 2 3" xfId="802"/>
    <cellStyle name="Zarez 4 3 2 3 2" xfId="2012"/>
    <cellStyle name="Zarez 4 3 2 3 2 2" xfId="6850"/>
    <cellStyle name="Zarez 4 3 2 3 2 2 2" xfId="26202"/>
    <cellStyle name="Zarez 4 3 2 3 2 2 3" xfId="16526"/>
    <cellStyle name="Zarez 4 3 2 3 2 3" xfId="21364"/>
    <cellStyle name="Zarez 4 3 2 3 2 4" xfId="11688"/>
    <cellStyle name="Zarez 4 3 2 3 3" xfId="3222"/>
    <cellStyle name="Zarez 4 3 2 3 3 2" xfId="8060"/>
    <cellStyle name="Zarez 4 3 2 3 3 2 2" xfId="27412"/>
    <cellStyle name="Zarez 4 3 2 3 3 2 3" xfId="17736"/>
    <cellStyle name="Zarez 4 3 2 3 3 3" xfId="22574"/>
    <cellStyle name="Zarez 4 3 2 3 3 4" xfId="12898"/>
    <cellStyle name="Zarez 4 3 2 3 4" xfId="4431"/>
    <cellStyle name="Zarez 4 3 2 3 4 2" xfId="9269"/>
    <cellStyle name="Zarez 4 3 2 3 4 2 2" xfId="28621"/>
    <cellStyle name="Zarez 4 3 2 3 4 2 3" xfId="18945"/>
    <cellStyle name="Zarez 4 3 2 3 4 3" xfId="23783"/>
    <cellStyle name="Zarez 4 3 2 3 4 4" xfId="14107"/>
    <cellStyle name="Zarez 4 3 2 3 5" xfId="5640"/>
    <cellStyle name="Zarez 4 3 2 3 5 2" xfId="24992"/>
    <cellStyle name="Zarez 4 3 2 3 5 3" xfId="15316"/>
    <cellStyle name="Zarez 4 3 2 3 6" xfId="20154"/>
    <cellStyle name="Zarez 4 3 2 3 7" xfId="10478"/>
    <cellStyle name="Zarez 4 3 2 4" xfId="1408"/>
    <cellStyle name="Zarez 4 3 2 4 2" xfId="6246"/>
    <cellStyle name="Zarez 4 3 2 4 2 2" xfId="25598"/>
    <cellStyle name="Zarez 4 3 2 4 2 3" xfId="15922"/>
    <cellStyle name="Zarez 4 3 2 4 3" xfId="20760"/>
    <cellStyle name="Zarez 4 3 2 4 4" xfId="11084"/>
    <cellStyle name="Zarez 4 3 2 5" xfId="2618"/>
    <cellStyle name="Zarez 4 3 2 5 2" xfId="7456"/>
    <cellStyle name="Zarez 4 3 2 5 2 2" xfId="26808"/>
    <cellStyle name="Zarez 4 3 2 5 2 3" xfId="17132"/>
    <cellStyle name="Zarez 4 3 2 5 3" xfId="21970"/>
    <cellStyle name="Zarez 4 3 2 5 4" xfId="12294"/>
    <cellStyle name="Zarez 4 3 2 6" xfId="3828"/>
    <cellStyle name="Zarez 4 3 2 6 2" xfId="8666"/>
    <cellStyle name="Zarez 4 3 2 6 2 2" xfId="28018"/>
    <cellStyle name="Zarez 4 3 2 6 2 3" xfId="18342"/>
    <cellStyle name="Zarez 4 3 2 6 3" xfId="23180"/>
    <cellStyle name="Zarez 4 3 2 6 4" xfId="13504"/>
    <cellStyle name="Zarez 4 3 2 7" xfId="5036"/>
    <cellStyle name="Zarez 4 3 2 7 2" xfId="24388"/>
    <cellStyle name="Zarez 4 3 2 7 3" xfId="14712"/>
    <cellStyle name="Zarez 4 3 2 8" xfId="19550"/>
    <cellStyle name="Zarez 4 3 2 9" xfId="9874"/>
    <cellStyle name="Zarez 4 3 3" xfId="400"/>
    <cellStyle name="Zarez 4 3 3 2" xfId="1004"/>
    <cellStyle name="Zarez 4 3 3 2 2" xfId="2214"/>
    <cellStyle name="Zarez 4 3 3 2 2 2" xfId="7052"/>
    <cellStyle name="Zarez 4 3 3 2 2 2 2" xfId="26404"/>
    <cellStyle name="Zarez 4 3 3 2 2 2 3" xfId="16728"/>
    <cellStyle name="Zarez 4 3 3 2 2 3" xfId="21566"/>
    <cellStyle name="Zarez 4 3 3 2 2 4" xfId="11890"/>
    <cellStyle name="Zarez 4 3 3 2 3" xfId="3424"/>
    <cellStyle name="Zarez 4 3 3 2 3 2" xfId="8262"/>
    <cellStyle name="Zarez 4 3 3 2 3 2 2" xfId="27614"/>
    <cellStyle name="Zarez 4 3 3 2 3 2 3" xfId="17938"/>
    <cellStyle name="Zarez 4 3 3 2 3 3" xfId="22776"/>
    <cellStyle name="Zarez 4 3 3 2 3 4" xfId="13100"/>
    <cellStyle name="Zarez 4 3 3 2 4" xfId="4633"/>
    <cellStyle name="Zarez 4 3 3 2 4 2" xfId="9471"/>
    <cellStyle name="Zarez 4 3 3 2 4 2 2" xfId="28823"/>
    <cellStyle name="Zarez 4 3 3 2 4 2 3" xfId="19147"/>
    <cellStyle name="Zarez 4 3 3 2 4 3" xfId="23985"/>
    <cellStyle name="Zarez 4 3 3 2 4 4" xfId="14309"/>
    <cellStyle name="Zarez 4 3 3 2 5" xfId="5842"/>
    <cellStyle name="Zarez 4 3 3 2 5 2" xfId="25194"/>
    <cellStyle name="Zarez 4 3 3 2 5 3" xfId="15518"/>
    <cellStyle name="Zarez 4 3 3 2 6" xfId="20356"/>
    <cellStyle name="Zarez 4 3 3 2 7" xfId="10680"/>
    <cellStyle name="Zarez 4 3 3 3" xfId="1610"/>
    <cellStyle name="Zarez 4 3 3 3 2" xfId="6448"/>
    <cellStyle name="Zarez 4 3 3 3 2 2" xfId="25800"/>
    <cellStyle name="Zarez 4 3 3 3 2 3" xfId="16124"/>
    <cellStyle name="Zarez 4 3 3 3 3" xfId="20962"/>
    <cellStyle name="Zarez 4 3 3 3 4" xfId="11286"/>
    <cellStyle name="Zarez 4 3 3 4" xfId="2820"/>
    <cellStyle name="Zarez 4 3 3 4 2" xfId="7658"/>
    <cellStyle name="Zarez 4 3 3 4 2 2" xfId="27010"/>
    <cellStyle name="Zarez 4 3 3 4 2 3" xfId="17334"/>
    <cellStyle name="Zarez 4 3 3 4 3" xfId="22172"/>
    <cellStyle name="Zarez 4 3 3 4 4" xfId="12496"/>
    <cellStyle name="Zarez 4 3 3 5" xfId="4029"/>
    <cellStyle name="Zarez 4 3 3 5 2" xfId="8867"/>
    <cellStyle name="Zarez 4 3 3 5 2 2" xfId="28219"/>
    <cellStyle name="Zarez 4 3 3 5 2 3" xfId="18543"/>
    <cellStyle name="Zarez 4 3 3 5 3" xfId="23381"/>
    <cellStyle name="Zarez 4 3 3 5 4" xfId="13705"/>
    <cellStyle name="Zarez 4 3 3 6" xfId="5238"/>
    <cellStyle name="Zarez 4 3 3 6 2" xfId="24590"/>
    <cellStyle name="Zarez 4 3 3 6 3" xfId="14914"/>
    <cellStyle name="Zarez 4 3 3 7" xfId="19752"/>
    <cellStyle name="Zarez 4 3 3 8" xfId="10076"/>
    <cellStyle name="Zarez 4 3 4" xfId="702"/>
    <cellStyle name="Zarez 4 3 4 2" xfId="1912"/>
    <cellStyle name="Zarez 4 3 4 2 2" xfId="6750"/>
    <cellStyle name="Zarez 4 3 4 2 2 2" xfId="26102"/>
    <cellStyle name="Zarez 4 3 4 2 2 3" xfId="16426"/>
    <cellStyle name="Zarez 4 3 4 2 3" xfId="21264"/>
    <cellStyle name="Zarez 4 3 4 2 4" xfId="11588"/>
    <cellStyle name="Zarez 4 3 4 3" xfId="3122"/>
    <cellStyle name="Zarez 4 3 4 3 2" xfId="7960"/>
    <cellStyle name="Zarez 4 3 4 3 2 2" xfId="27312"/>
    <cellStyle name="Zarez 4 3 4 3 2 3" xfId="17636"/>
    <cellStyle name="Zarez 4 3 4 3 3" xfId="22474"/>
    <cellStyle name="Zarez 4 3 4 3 4" xfId="12798"/>
    <cellStyle name="Zarez 4 3 4 4" xfId="4331"/>
    <cellStyle name="Zarez 4 3 4 4 2" xfId="9169"/>
    <cellStyle name="Zarez 4 3 4 4 2 2" xfId="28521"/>
    <cellStyle name="Zarez 4 3 4 4 2 3" xfId="18845"/>
    <cellStyle name="Zarez 4 3 4 4 3" xfId="23683"/>
    <cellStyle name="Zarez 4 3 4 4 4" xfId="14007"/>
    <cellStyle name="Zarez 4 3 4 5" xfId="5540"/>
    <cellStyle name="Zarez 4 3 4 5 2" xfId="24892"/>
    <cellStyle name="Zarez 4 3 4 5 3" xfId="15216"/>
    <cellStyle name="Zarez 4 3 4 6" xfId="20054"/>
    <cellStyle name="Zarez 4 3 4 7" xfId="10378"/>
    <cellStyle name="Zarez 4 3 5" xfId="1308"/>
    <cellStyle name="Zarez 4 3 5 2" xfId="6146"/>
    <cellStyle name="Zarez 4 3 5 2 2" xfId="25498"/>
    <cellStyle name="Zarez 4 3 5 2 3" xfId="15822"/>
    <cellStyle name="Zarez 4 3 5 3" xfId="20660"/>
    <cellStyle name="Zarez 4 3 5 4" xfId="10984"/>
    <cellStyle name="Zarez 4 3 6" xfId="2518"/>
    <cellStyle name="Zarez 4 3 6 2" xfId="7356"/>
    <cellStyle name="Zarez 4 3 6 2 2" xfId="26708"/>
    <cellStyle name="Zarez 4 3 6 2 3" xfId="17032"/>
    <cellStyle name="Zarez 4 3 6 3" xfId="21870"/>
    <cellStyle name="Zarez 4 3 6 4" xfId="12194"/>
    <cellStyle name="Zarez 4 3 7" xfId="3728"/>
    <cellStyle name="Zarez 4 3 7 2" xfId="8566"/>
    <cellStyle name="Zarez 4 3 7 2 2" xfId="27918"/>
    <cellStyle name="Zarez 4 3 7 2 3" xfId="18242"/>
    <cellStyle name="Zarez 4 3 7 3" xfId="23080"/>
    <cellStyle name="Zarez 4 3 7 4" xfId="13404"/>
    <cellStyle name="Zarez 4 3 8" xfId="4936"/>
    <cellStyle name="Zarez 4 3 8 2" xfId="24288"/>
    <cellStyle name="Zarez 4 3 8 3" xfId="14612"/>
    <cellStyle name="Zarez 4 3 9" xfId="19450"/>
    <cellStyle name="Zarez 4 4" xfId="129"/>
    <cellStyle name="Zarez 4 4 2" xfId="450"/>
    <cellStyle name="Zarez 4 4 2 2" xfId="1054"/>
    <cellStyle name="Zarez 4 4 2 2 2" xfId="2264"/>
    <cellStyle name="Zarez 4 4 2 2 2 2" xfId="7102"/>
    <cellStyle name="Zarez 4 4 2 2 2 2 2" xfId="26454"/>
    <cellStyle name="Zarez 4 4 2 2 2 2 3" xfId="16778"/>
    <cellStyle name="Zarez 4 4 2 2 2 3" xfId="21616"/>
    <cellStyle name="Zarez 4 4 2 2 2 4" xfId="11940"/>
    <cellStyle name="Zarez 4 4 2 2 3" xfId="3474"/>
    <cellStyle name="Zarez 4 4 2 2 3 2" xfId="8312"/>
    <cellStyle name="Zarez 4 4 2 2 3 2 2" xfId="27664"/>
    <cellStyle name="Zarez 4 4 2 2 3 2 3" xfId="17988"/>
    <cellStyle name="Zarez 4 4 2 2 3 3" xfId="22826"/>
    <cellStyle name="Zarez 4 4 2 2 3 4" xfId="13150"/>
    <cellStyle name="Zarez 4 4 2 2 4" xfId="4683"/>
    <cellStyle name="Zarez 4 4 2 2 4 2" xfId="9521"/>
    <cellStyle name="Zarez 4 4 2 2 4 2 2" xfId="28873"/>
    <cellStyle name="Zarez 4 4 2 2 4 2 3" xfId="19197"/>
    <cellStyle name="Zarez 4 4 2 2 4 3" xfId="24035"/>
    <cellStyle name="Zarez 4 4 2 2 4 4" xfId="14359"/>
    <cellStyle name="Zarez 4 4 2 2 5" xfId="5892"/>
    <cellStyle name="Zarez 4 4 2 2 5 2" xfId="25244"/>
    <cellStyle name="Zarez 4 4 2 2 5 3" xfId="15568"/>
    <cellStyle name="Zarez 4 4 2 2 6" xfId="20406"/>
    <cellStyle name="Zarez 4 4 2 2 7" xfId="10730"/>
    <cellStyle name="Zarez 4 4 2 3" xfId="1660"/>
    <cellStyle name="Zarez 4 4 2 3 2" xfId="6498"/>
    <cellStyle name="Zarez 4 4 2 3 2 2" xfId="25850"/>
    <cellStyle name="Zarez 4 4 2 3 2 3" xfId="16174"/>
    <cellStyle name="Zarez 4 4 2 3 3" xfId="21012"/>
    <cellStyle name="Zarez 4 4 2 3 4" xfId="11336"/>
    <cellStyle name="Zarez 4 4 2 4" xfId="2870"/>
    <cellStyle name="Zarez 4 4 2 4 2" xfId="7708"/>
    <cellStyle name="Zarez 4 4 2 4 2 2" xfId="27060"/>
    <cellStyle name="Zarez 4 4 2 4 2 3" xfId="17384"/>
    <cellStyle name="Zarez 4 4 2 4 3" xfId="22222"/>
    <cellStyle name="Zarez 4 4 2 4 4" xfId="12546"/>
    <cellStyle name="Zarez 4 4 2 5" xfId="4079"/>
    <cellStyle name="Zarez 4 4 2 5 2" xfId="8917"/>
    <cellStyle name="Zarez 4 4 2 5 2 2" xfId="28269"/>
    <cellStyle name="Zarez 4 4 2 5 2 3" xfId="18593"/>
    <cellStyle name="Zarez 4 4 2 5 3" xfId="23431"/>
    <cellStyle name="Zarez 4 4 2 5 4" xfId="13755"/>
    <cellStyle name="Zarez 4 4 2 6" xfId="5288"/>
    <cellStyle name="Zarez 4 4 2 6 2" xfId="24640"/>
    <cellStyle name="Zarez 4 4 2 6 3" xfId="14964"/>
    <cellStyle name="Zarez 4 4 2 7" xfId="19802"/>
    <cellStyle name="Zarez 4 4 2 8" xfId="10126"/>
    <cellStyle name="Zarez 4 4 3" xfId="752"/>
    <cellStyle name="Zarez 4 4 3 2" xfId="1962"/>
    <cellStyle name="Zarez 4 4 3 2 2" xfId="6800"/>
    <cellStyle name="Zarez 4 4 3 2 2 2" xfId="26152"/>
    <cellStyle name="Zarez 4 4 3 2 2 3" xfId="16476"/>
    <cellStyle name="Zarez 4 4 3 2 3" xfId="21314"/>
    <cellStyle name="Zarez 4 4 3 2 4" xfId="11638"/>
    <cellStyle name="Zarez 4 4 3 3" xfId="3172"/>
    <cellStyle name="Zarez 4 4 3 3 2" xfId="8010"/>
    <cellStyle name="Zarez 4 4 3 3 2 2" xfId="27362"/>
    <cellStyle name="Zarez 4 4 3 3 2 3" xfId="17686"/>
    <cellStyle name="Zarez 4 4 3 3 3" xfId="22524"/>
    <cellStyle name="Zarez 4 4 3 3 4" xfId="12848"/>
    <cellStyle name="Zarez 4 4 3 4" xfId="4381"/>
    <cellStyle name="Zarez 4 4 3 4 2" xfId="9219"/>
    <cellStyle name="Zarez 4 4 3 4 2 2" xfId="28571"/>
    <cellStyle name="Zarez 4 4 3 4 2 3" xfId="18895"/>
    <cellStyle name="Zarez 4 4 3 4 3" xfId="23733"/>
    <cellStyle name="Zarez 4 4 3 4 4" xfId="14057"/>
    <cellStyle name="Zarez 4 4 3 5" xfId="5590"/>
    <cellStyle name="Zarez 4 4 3 5 2" xfId="24942"/>
    <cellStyle name="Zarez 4 4 3 5 3" xfId="15266"/>
    <cellStyle name="Zarez 4 4 3 6" xfId="20104"/>
    <cellStyle name="Zarez 4 4 3 7" xfId="10428"/>
    <cellStyle name="Zarez 4 4 4" xfId="1358"/>
    <cellStyle name="Zarez 4 4 4 2" xfId="6196"/>
    <cellStyle name="Zarez 4 4 4 2 2" xfId="25548"/>
    <cellStyle name="Zarez 4 4 4 2 3" xfId="15872"/>
    <cellStyle name="Zarez 4 4 4 3" xfId="20710"/>
    <cellStyle name="Zarez 4 4 4 4" xfId="11034"/>
    <cellStyle name="Zarez 4 4 5" xfId="2568"/>
    <cellStyle name="Zarez 4 4 5 2" xfId="7406"/>
    <cellStyle name="Zarez 4 4 5 2 2" xfId="26758"/>
    <cellStyle name="Zarez 4 4 5 2 3" xfId="17082"/>
    <cellStyle name="Zarez 4 4 5 3" xfId="21920"/>
    <cellStyle name="Zarez 4 4 5 4" xfId="12244"/>
    <cellStyle name="Zarez 4 4 6" xfId="3778"/>
    <cellStyle name="Zarez 4 4 6 2" xfId="8616"/>
    <cellStyle name="Zarez 4 4 6 2 2" xfId="27968"/>
    <cellStyle name="Zarez 4 4 6 2 3" xfId="18292"/>
    <cellStyle name="Zarez 4 4 6 3" xfId="23130"/>
    <cellStyle name="Zarez 4 4 6 4" xfId="13454"/>
    <cellStyle name="Zarez 4 4 7" xfId="4986"/>
    <cellStyle name="Zarez 4 4 7 2" xfId="24338"/>
    <cellStyle name="Zarez 4 4 7 3" xfId="14662"/>
    <cellStyle name="Zarez 4 4 8" xfId="19500"/>
    <cellStyle name="Zarez 4 4 9" xfId="9824"/>
    <cellStyle name="Zarez 4 5" xfId="246"/>
    <cellStyle name="Zarez 4 5 2" xfId="550"/>
    <cellStyle name="Zarez 4 5 2 2" xfId="1154"/>
    <cellStyle name="Zarez 4 5 2 2 2" xfId="2364"/>
    <cellStyle name="Zarez 4 5 2 2 2 2" xfId="7202"/>
    <cellStyle name="Zarez 4 5 2 2 2 2 2" xfId="26554"/>
    <cellStyle name="Zarez 4 5 2 2 2 2 3" xfId="16878"/>
    <cellStyle name="Zarez 4 5 2 2 2 3" xfId="21716"/>
    <cellStyle name="Zarez 4 5 2 2 2 4" xfId="12040"/>
    <cellStyle name="Zarez 4 5 2 2 3" xfId="3574"/>
    <cellStyle name="Zarez 4 5 2 2 3 2" xfId="8412"/>
    <cellStyle name="Zarez 4 5 2 2 3 2 2" xfId="27764"/>
    <cellStyle name="Zarez 4 5 2 2 3 2 3" xfId="18088"/>
    <cellStyle name="Zarez 4 5 2 2 3 3" xfId="22926"/>
    <cellStyle name="Zarez 4 5 2 2 3 4" xfId="13250"/>
    <cellStyle name="Zarez 4 5 2 2 4" xfId="4783"/>
    <cellStyle name="Zarez 4 5 2 2 4 2" xfId="9621"/>
    <cellStyle name="Zarez 4 5 2 2 4 2 2" xfId="28973"/>
    <cellStyle name="Zarez 4 5 2 2 4 2 3" xfId="19297"/>
    <cellStyle name="Zarez 4 5 2 2 4 3" xfId="24135"/>
    <cellStyle name="Zarez 4 5 2 2 4 4" xfId="14459"/>
    <cellStyle name="Zarez 4 5 2 2 5" xfId="5992"/>
    <cellStyle name="Zarez 4 5 2 2 5 2" xfId="25344"/>
    <cellStyle name="Zarez 4 5 2 2 5 3" xfId="15668"/>
    <cellStyle name="Zarez 4 5 2 2 6" xfId="20506"/>
    <cellStyle name="Zarez 4 5 2 2 7" xfId="10830"/>
    <cellStyle name="Zarez 4 5 2 3" xfId="1760"/>
    <cellStyle name="Zarez 4 5 2 3 2" xfId="6598"/>
    <cellStyle name="Zarez 4 5 2 3 2 2" xfId="25950"/>
    <cellStyle name="Zarez 4 5 2 3 2 3" xfId="16274"/>
    <cellStyle name="Zarez 4 5 2 3 3" xfId="21112"/>
    <cellStyle name="Zarez 4 5 2 3 4" xfId="11436"/>
    <cellStyle name="Zarez 4 5 2 4" xfId="2970"/>
    <cellStyle name="Zarez 4 5 2 4 2" xfId="7808"/>
    <cellStyle name="Zarez 4 5 2 4 2 2" xfId="27160"/>
    <cellStyle name="Zarez 4 5 2 4 2 3" xfId="17484"/>
    <cellStyle name="Zarez 4 5 2 4 3" xfId="22322"/>
    <cellStyle name="Zarez 4 5 2 4 4" xfId="12646"/>
    <cellStyle name="Zarez 4 5 2 5" xfId="4179"/>
    <cellStyle name="Zarez 4 5 2 5 2" xfId="9017"/>
    <cellStyle name="Zarez 4 5 2 5 2 2" xfId="28369"/>
    <cellStyle name="Zarez 4 5 2 5 2 3" xfId="18693"/>
    <cellStyle name="Zarez 4 5 2 5 3" xfId="23531"/>
    <cellStyle name="Zarez 4 5 2 5 4" xfId="13855"/>
    <cellStyle name="Zarez 4 5 2 6" xfId="5388"/>
    <cellStyle name="Zarez 4 5 2 6 2" xfId="24740"/>
    <cellStyle name="Zarez 4 5 2 6 3" xfId="15064"/>
    <cellStyle name="Zarez 4 5 2 7" xfId="19902"/>
    <cellStyle name="Zarez 4 5 2 8" xfId="10226"/>
    <cellStyle name="Zarez 4 5 3" xfId="852"/>
    <cellStyle name="Zarez 4 5 3 2" xfId="2062"/>
    <cellStyle name="Zarez 4 5 3 2 2" xfId="6900"/>
    <cellStyle name="Zarez 4 5 3 2 2 2" xfId="26252"/>
    <cellStyle name="Zarez 4 5 3 2 2 3" xfId="16576"/>
    <cellStyle name="Zarez 4 5 3 2 3" xfId="21414"/>
    <cellStyle name="Zarez 4 5 3 2 4" xfId="11738"/>
    <cellStyle name="Zarez 4 5 3 3" xfId="3272"/>
    <cellStyle name="Zarez 4 5 3 3 2" xfId="8110"/>
    <cellStyle name="Zarez 4 5 3 3 2 2" xfId="27462"/>
    <cellStyle name="Zarez 4 5 3 3 2 3" xfId="17786"/>
    <cellStyle name="Zarez 4 5 3 3 3" xfId="22624"/>
    <cellStyle name="Zarez 4 5 3 3 4" xfId="12948"/>
    <cellStyle name="Zarez 4 5 3 4" xfId="4481"/>
    <cellStyle name="Zarez 4 5 3 4 2" xfId="9319"/>
    <cellStyle name="Zarez 4 5 3 4 2 2" xfId="28671"/>
    <cellStyle name="Zarez 4 5 3 4 2 3" xfId="18995"/>
    <cellStyle name="Zarez 4 5 3 4 3" xfId="23833"/>
    <cellStyle name="Zarez 4 5 3 4 4" xfId="14157"/>
    <cellStyle name="Zarez 4 5 3 5" xfId="5690"/>
    <cellStyle name="Zarez 4 5 3 5 2" xfId="25042"/>
    <cellStyle name="Zarez 4 5 3 5 3" xfId="15366"/>
    <cellStyle name="Zarez 4 5 3 6" xfId="20204"/>
    <cellStyle name="Zarez 4 5 3 7" xfId="10528"/>
    <cellStyle name="Zarez 4 5 4" xfId="1458"/>
    <cellStyle name="Zarez 4 5 4 2" xfId="6296"/>
    <cellStyle name="Zarez 4 5 4 2 2" xfId="25648"/>
    <cellStyle name="Zarez 4 5 4 2 3" xfId="15972"/>
    <cellStyle name="Zarez 4 5 4 3" xfId="20810"/>
    <cellStyle name="Zarez 4 5 4 4" xfId="11134"/>
    <cellStyle name="Zarez 4 5 5" xfId="2668"/>
    <cellStyle name="Zarez 4 5 5 2" xfId="7506"/>
    <cellStyle name="Zarez 4 5 5 2 2" xfId="26858"/>
    <cellStyle name="Zarez 4 5 5 2 3" xfId="17182"/>
    <cellStyle name="Zarez 4 5 5 3" xfId="22020"/>
    <cellStyle name="Zarez 4 5 5 4" xfId="12344"/>
    <cellStyle name="Zarez 4 5 6" xfId="3878"/>
    <cellStyle name="Zarez 4 5 6 2" xfId="8716"/>
    <cellStyle name="Zarez 4 5 6 2 2" xfId="28068"/>
    <cellStyle name="Zarez 4 5 6 2 3" xfId="18392"/>
    <cellStyle name="Zarez 4 5 6 3" xfId="23230"/>
    <cellStyle name="Zarez 4 5 6 4" xfId="13554"/>
    <cellStyle name="Zarez 4 5 7" xfId="5086"/>
    <cellStyle name="Zarez 4 5 7 2" xfId="24438"/>
    <cellStyle name="Zarez 4 5 7 3" xfId="14762"/>
    <cellStyle name="Zarez 4 5 8" xfId="19600"/>
    <cellStyle name="Zarez 4 5 9" xfId="9924"/>
    <cellStyle name="Zarez 4 6" xfId="299"/>
    <cellStyle name="Zarez 4 6 2" xfId="602"/>
    <cellStyle name="Zarez 4 6 2 2" xfId="1206"/>
    <cellStyle name="Zarez 4 6 2 2 2" xfId="2416"/>
    <cellStyle name="Zarez 4 6 2 2 2 2" xfId="7254"/>
    <cellStyle name="Zarez 4 6 2 2 2 2 2" xfId="26606"/>
    <cellStyle name="Zarez 4 6 2 2 2 2 3" xfId="16930"/>
    <cellStyle name="Zarez 4 6 2 2 2 3" xfId="21768"/>
    <cellStyle name="Zarez 4 6 2 2 2 4" xfId="12092"/>
    <cellStyle name="Zarez 4 6 2 2 3" xfId="3626"/>
    <cellStyle name="Zarez 4 6 2 2 3 2" xfId="8464"/>
    <cellStyle name="Zarez 4 6 2 2 3 2 2" xfId="27816"/>
    <cellStyle name="Zarez 4 6 2 2 3 2 3" xfId="18140"/>
    <cellStyle name="Zarez 4 6 2 2 3 3" xfId="22978"/>
    <cellStyle name="Zarez 4 6 2 2 3 4" xfId="13302"/>
    <cellStyle name="Zarez 4 6 2 2 4" xfId="4835"/>
    <cellStyle name="Zarez 4 6 2 2 4 2" xfId="9673"/>
    <cellStyle name="Zarez 4 6 2 2 4 2 2" xfId="29025"/>
    <cellStyle name="Zarez 4 6 2 2 4 2 3" xfId="19349"/>
    <cellStyle name="Zarez 4 6 2 2 4 3" xfId="24187"/>
    <cellStyle name="Zarez 4 6 2 2 4 4" xfId="14511"/>
    <cellStyle name="Zarez 4 6 2 2 5" xfId="6044"/>
    <cellStyle name="Zarez 4 6 2 2 5 2" xfId="25396"/>
    <cellStyle name="Zarez 4 6 2 2 5 3" xfId="15720"/>
    <cellStyle name="Zarez 4 6 2 2 6" xfId="20558"/>
    <cellStyle name="Zarez 4 6 2 2 7" xfId="10882"/>
    <cellStyle name="Zarez 4 6 2 3" xfId="1812"/>
    <cellStyle name="Zarez 4 6 2 3 2" xfId="6650"/>
    <cellStyle name="Zarez 4 6 2 3 2 2" xfId="26002"/>
    <cellStyle name="Zarez 4 6 2 3 2 3" xfId="16326"/>
    <cellStyle name="Zarez 4 6 2 3 3" xfId="21164"/>
    <cellStyle name="Zarez 4 6 2 3 4" xfId="11488"/>
    <cellStyle name="Zarez 4 6 2 4" xfId="3022"/>
    <cellStyle name="Zarez 4 6 2 4 2" xfId="7860"/>
    <cellStyle name="Zarez 4 6 2 4 2 2" xfId="27212"/>
    <cellStyle name="Zarez 4 6 2 4 2 3" xfId="17536"/>
    <cellStyle name="Zarez 4 6 2 4 3" xfId="22374"/>
    <cellStyle name="Zarez 4 6 2 4 4" xfId="12698"/>
    <cellStyle name="Zarez 4 6 2 5" xfId="4231"/>
    <cellStyle name="Zarez 4 6 2 5 2" xfId="9069"/>
    <cellStyle name="Zarez 4 6 2 5 2 2" xfId="28421"/>
    <cellStyle name="Zarez 4 6 2 5 2 3" xfId="18745"/>
    <cellStyle name="Zarez 4 6 2 5 3" xfId="23583"/>
    <cellStyle name="Zarez 4 6 2 5 4" xfId="13907"/>
    <cellStyle name="Zarez 4 6 2 6" xfId="5440"/>
    <cellStyle name="Zarez 4 6 2 6 2" xfId="24792"/>
    <cellStyle name="Zarez 4 6 2 6 3" xfId="15116"/>
    <cellStyle name="Zarez 4 6 2 7" xfId="19954"/>
    <cellStyle name="Zarez 4 6 2 8" xfId="10278"/>
    <cellStyle name="Zarez 4 6 3" xfId="904"/>
    <cellStyle name="Zarez 4 6 3 2" xfId="2114"/>
    <cellStyle name="Zarez 4 6 3 2 2" xfId="6952"/>
    <cellStyle name="Zarez 4 6 3 2 2 2" xfId="26304"/>
    <cellStyle name="Zarez 4 6 3 2 2 3" xfId="16628"/>
    <cellStyle name="Zarez 4 6 3 2 3" xfId="21466"/>
    <cellStyle name="Zarez 4 6 3 2 4" xfId="11790"/>
    <cellStyle name="Zarez 4 6 3 3" xfId="3324"/>
    <cellStyle name="Zarez 4 6 3 3 2" xfId="8162"/>
    <cellStyle name="Zarez 4 6 3 3 2 2" xfId="27514"/>
    <cellStyle name="Zarez 4 6 3 3 2 3" xfId="17838"/>
    <cellStyle name="Zarez 4 6 3 3 3" xfId="22676"/>
    <cellStyle name="Zarez 4 6 3 3 4" xfId="13000"/>
    <cellStyle name="Zarez 4 6 3 4" xfId="4533"/>
    <cellStyle name="Zarez 4 6 3 4 2" xfId="9371"/>
    <cellStyle name="Zarez 4 6 3 4 2 2" xfId="28723"/>
    <cellStyle name="Zarez 4 6 3 4 2 3" xfId="19047"/>
    <cellStyle name="Zarez 4 6 3 4 3" xfId="23885"/>
    <cellStyle name="Zarez 4 6 3 4 4" xfId="14209"/>
    <cellStyle name="Zarez 4 6 3 5" xfId="5742"/>
    <cellStyle name="Zarez 4 6 3 5 2" xfId="25094"/>
    <cellStyle name="Zarez 4 6 3 5 3" xfId="15418"/>
    <cellStyle name="Zarez 4 6 3 6" xfId="20256"/>
    <cellStyle name="Zarez 4 6 3 7" xfId="10580"/>
    <cellStyle name="Zarez 4 6 4" xfId="1510"/>
    <cellStyle name="Zarez 4 6 4 2" xfId="6348"/>
    <cellStyle name="Zarez 4 6 4 2 2" xfId="25700"/>
    <cellStyle name="Zarez 4 6 4 2 3" xfId="16024"/>
    <cellStyle name="Zarez 4 6 4 3" xfId="20862"/>
    <cellStyle name="Zarez 4 6 4 4" xfId="11186"/>
    <cellStyle name="Zarez 4 6 5" xfId="2720"/>
    <cellStyle name="Zarez 4 6 5 2" xfId="7558"/>
    <cellStyle name="Zarez 4 6 5 2 2" xfId="26910"/>
    <cellStyle name="Zarez 4 6 5 2 3" xfId="17234"/>
    <cellStyle name="Zarez 4 6 5 3" xfId="22072"/>
    <cellStyle name="Zarez 4 6 5 4" xfId="12396"/>
    <cellStyle name="Zarez 4 6 6" xfId="3929"/>
    <cellStyle name="Zarez 4 6 6 2" xfId="8767"/>
    <cellStyle name="Zarez 4 6 6 2 2" xfId="28119"/>
    <cellStyle name="Zarez 4 6 6 2 3" xfId="18443"/>
    <cellStyle name="Zarez 4 6 6 3" xfId="23281"/>
    <cellStyle name="Zarez 4 6 6 4" xfId="13605"/>
    <cellStyle name="Zarez 4 6 7" xfId="5138"/>
    <cellStyle name="Zarez 4 6 7 2" xfId="24490"/>
    <cellStyle name="Zarez 4 6 7 3" xfId="14814"/>
    <cellStyle name="Zarez 4 6 8" xfId="19652"/>
    <cellStyle name="Zarez 4 6 9" xfId="9976"/>
    <cellStyle name="Zarez 4 7" xfId="350"/>
    <cellStyle name="Zarez 4 7 2" xfId="954"/>
    <cellStyle name="Zarez 4 7 2 2" xfId="2164"/>
    <cellStyle name="Zarez 4 7 2 2 2" xfId="7002"/>
    <cellStyle name="Zarez 4 7 2 2 2 2" xfId="26354"/>
    <cellStyle name="Zarez 4 7 2 2 2 3" xfId="16678"/>
    <cellStyle name="Zarez 4 7 2 2 3" xfId="21516"/>
    <cellStyle name="Zarez 4 7 2 2 4" xfId="11840"/>
    <cellStyle name="Zarez 4 7 2 3" xfId="3374"/>
    <cellStyle name="Zarez 4 7 2 3 2" xfId="8212"/>
    <cellStyle name="Zarez 4 7 2 3 2 2" xfId="27564"/>
    <cellStyle name="Zarez 4 7 2 3 2 3" xfId="17888"/>
    <cellStyle name="Zarez 4 7 2 3 3" xfId="22726"/>
    <cellStyle name="Zarez 4 7 2 3 4" xfId="13050"/>
    <cellStyle name="Zarez 4 7 2 4" xfId="4583"/>
    <cellStyle name="Zarez 4 7 2 4 2" xfId="9421"/>
    <cellStyle name="Zarez 4 7 2 4 2 2" xfId="28773"/>
    <cellStyle name="Zarez 4 7 2 4 2 3" xfId="19097"/>
    <cellStyle name="Zarez 4 7 2 4 3" xfId="23935"/>
    <cellStyle name="Zarez 4 7 2 4 4" xfId="14259"/>
    <cellStyle name="Zarez 4 7 2 5" xfId="5792"/>
    <cellStyle name="Zarez 4 7 2 5 2" xfId="25144"/>
    <cellStyle name="Zarez 4 7 2 5 3" xfId="15468"/>
    <cellStyle name="Zarez 4 7 2 6" xfId="20306"/>
    <cellStyle name="Zarez 4 7 2 7" xfId="10630"/>
    <cellStyle name="Zarez 4 7 3" xfId="1560"/>
    <cellStyle name="Zarez 4 7 3 2" xfId="6398"/>
    <cellStyle name="Zarez 4 7 3 2 2" xfId="25750"/>
    <cellStyle name="Zarez 4 7 3 2 3" xfId="16074"/>
    <cellStyle name="Zarez 4 7 3 3" xfId="20912"/>
    <cellStyle name="Zarez 4 7 3 4" xfId="11236"/>
    <cellStyle name="Zarez 4 7 4" xfId="2770"/>
    <cellStyle name="Zarez 4 7 4 2" xfId="7608"/>
    <cellStyle name="Zarez 4 7 4 2 2" xfId="26960"/>
    <cellStyle name="Zarez 4 7 4 2 3" xfId="17284"/>
    <cellStyle name="Zarez 4 7 4 3" xfId="22122"/>
    <cellStyle name="Zarez 4 7 4 4" xfId="12446"/>
    <cellStyle name="Zarez 4 7 5" xfId="3979"/>
    <cellStyle name="Zarez 4 7 5 2" xfId="8817"/>
    <cellStyle name="Zarez 4 7 5 2 2" xfId="28169"/>
    <cellStyle name="Zarez 4 7 5 2 3" xfId="18493"/>
    <cellStyle name="Zarez 4 7 5 3" xfId="23331"/>
    <cellStyle name="Zarez 4 7 5 4" xfId="13655"/>
    <cellStyle name="Zarez 4 7 6" xfId="5188"/>
    <cellStyle name="Zarez 4 7 6 2" xfId="24540"/>
    <cellStyle name="Zarez 4 7 6 3" xfId="14864"/>
    <cellStyle name="Zarez 4 7 7" xfId="19702"/>
    <cellStyle name="Zarez 4 7 8" xfId="10026"/>
    <cellStyle name="Zarez 4 8" xfId="652"/>
    <cellStyle name="Zarez 4 8 2" xfId="1862"/>
    <cellStyle name="Zarez 4 8 2 2" xfId="6700"/>
    <cellStyle name="Zarez 4 8 2 2 2" xfId="26052"/>
    <cellStyle name="Zarez 4 8 2 2 3" xfId="16376"/>
    <cellStyle name="Zarez 4 8 2 3" xfId="21214"/>
    <cellStyle name="Zarez 4 8 2 4" xfId="11538"/>
    <cellStyle name="Zarez 4 8 3" xfId="3072"/>
    <cellStyle name="Zarez 4 8 3 2" xfId="7910"/>
    <cellStyle name="Zarez 4 8 3 2 2" xfId="27262"/>
    <cellStyle name="Zarez 4 8 3 2 3" xfId="17586"/>
    <cellStyle name="Zarez 4 8 3 3" xfId="22424"/>
    <cellStyle name="Zarez 4 8 3 4" xfId="12748"/>
    <cellStyle name="Zarez 4 8 4" xfId="4281"/>
    <cellStyle name="Zarez 4 8 4 2" xfId="9119"/>
    <cellStyle name="Zarez 4 8 4 2 2" xfId="28471"/>
    <cellStyle name="Zarez 4 8 4 2 3" xfId="18795"/>
    <cellStyle name="Zarez 4 8 4 3" xfId="23633"/>
    <cellStyle name="Zarez 4 8 4 4" xfId="13957"/>
    <cellStyle name="Zarez 4 8 5" xfId="5490"/>
    <cellStyle name="Zarez 4 8 5 2" xfId="24842"/>
    <cellStyle name="Zarez 4 8 5 3" xfId="15166"/>
    <cellStyle name="Zarez 4 8 6" xfId="20004"/>
    <cellStyle name="Zarez 4 8 7" xfId="10328"/>
    <cellStyle name="Zarez 4 9" xfId="1258"/>
    <cellStyle name="Zarez 4 9 2" xfId="6096"/>
    <cellStyle name="Zarez 4 9 2 2" xfId="25448"/>
    <cellStyle name="Zarez 4 9 2 3" xfId="15772"/>
    <cellStyle name="Zarez 4 9 3" xfId="20610"/>
    <cellStyle name="Zarez 4 9 4" xfId="10934"/>
    <cellStyle name="Zarez 5" xfId="26"/>
    <cellStyle name="Zarez 5 10" xfId="3691"/>
    <cellStyle name="Zarez 5 10 2" xfId="8529"/>
    <cellStyle name="Zarez 5 10 2 2" xfId="27881"/>
    <cellStyle name="Zarez 5 10 2 3" xfId="18205"/>
    <cellStyle name="Zarez 5 10 3" xfId="23043"/>
    <cellStyle name="Zarez 5 10 4" xfId="13367"/>
    <cellStyle name="Zarez 5 11" xfId="4897"/>
    <cellStyle name="Zarez 5 11 2" xfId="24249"/>
    <cellStyle name="Zarez 5 11 3" xfId="14573"/>
    <cellStyle name="Zarez 5 12" xfId="19411"/>
    <cellStyle name="Zarez 5 13" xfId="9735"/>
    <cellStyle name="Zarez 5 2" xfId="80"/>
    <cellStyle name="Zarez 5 2 10" xfId="9785"/>
    <cellStyle name="Zarez 5 2 2" xfId="191"/>
    <cellStyle name="Zarez 5 2 2 2" xfId="511"/>
    <cellStyle name="Zarez 5 2 2 2 2" xfId="1115"/>
    <cellStyle name="Zarez 5 2 2 2 2 2" xfId="2325"/>
    <cellStyle name="Zarez 5 2 2 2 2 2 2" xfId="7163"/>
    <cellStyle name="Zarez 5 2 2 2 2 2 2 2" xfId="26515"/>
    <cellStyle name="Zarez 5 2 2 2 2 2 2 3" xfId="16839"/>
    <cellStyle name="Zarez 5 2 2 2 2 2 3" xfId="21677"/>
    <cellStyle name="Zarez 5 2 2 2 2 2 4" xfId="12001"/>
    <cellStyle name="Zarez 5 2 2 2 2 3" xfId="3535"/>
    <cellStyle name="Zarez 5 2 2 2 2 3 2" xfId="8373"/>
    <cellStyle name="Zarez 5 2 2 2 2 3 2 2" xfId="27725"/>
    <cellStyle name="Zarez 5 2 2 2 2 3 2 3" xfId="18049"/>
    <cellStyle name="Zarez 5 2 2 2 2 3 3" xfId="22887"/>
    <cellStyle name="Zarez 5 2 2 2 2 3 4" xfId="13211"/>
    <cellStyle name="Zarez 5 2 2 2 2 4" xfId="4744"/>
    <cellStyle name="Zarez 5 2 2 2 2 4 2" xfId="9582"/>
    <cellStyle name="Zarez 5 2 2 2 2 4 2 2" xfId="28934"/>
    <cellStyle name="Zarez 5 2 2 2 2 4 2 3" xfId="19258"/>
    <cellStyle name="Zarez 5 2 2 2 2 4 3" xfId="24096"/>
    <cellStyle name="Zarez 5 2 2 2 2 4 4" xfId="14420"/>
    <cellStyle name="Zarez 5 2 2 2 2 5" xfId="5953"/>
    <cellStyle name="Zarez 5 2 2 2 2 5 2" xfId="25305"/>
    <cellStyle name="Zarez 5 2 2 2 2 5 3" xfId="15629"/>
    <cellStyle name="Zarez 5 2 2 2 2 6" xfId="20467"/>
    <cellStyle name="Zarez 5 2 2 2 2 7" xfId="10791"/>
    <cellStyle name="Zarez 5 2 2 2 3" xfId="1721"/>
    <cellStyle name="Zarez 5 2 2 2 3 2" xfId="6559"/>
    <cellStyle name="Zarez 5 2 2 2 3 2 2" xfId="25911"/>
    <cellStyle name="Zarez 5 2 2 2 3 2 3" xfId="16235"/>
    <cellStyle name="Zarez 5 2 2 2 3 3" xfId="21073"/>
    <cellStyle name="Zarez 5 2 2 2 3 4" xfId="11397"/>
    <cellStyle name="Zarez 5 2 2 2 4" xfId="2931"/>
    <cellStyle name="Zarez 5 2 2 2 4 2" xfId="7769"/>
    <cellStyle name="Zarez 5 2 2 2 4 2 2" xfId="27121"/>
    <cellStyle name="Zarez 5 2 2 2 4 2 3" xfId="17445"/>
    <cellStyle name="Zarez 5 2 2 2 4 3" xfId="22283"/>
    <cellStyle name="Zarez 5 2 2 2 4 4" xfId="12607"/>
    <cellStyle name="Zarez 5 2 2 2 5" xfId="4140"/>
    <cellStyle name="Zarez 5 2 2 2 5 2" xfId="8978"/>
    <cellStyle name="Zarez 5 2 2 2 5 2 2" xfId="28330"/>
    <cellStyle name="Zarez 5 2 2 2 5 2 3" xfId="18654"/>
    <cellStyle name="Zarez 5 2 2 2 5 3" xfId="23492"/>
    <cellStyle name="Zarez 5 2 2 2 5 4" xfId="13816"/>
    <cellStyle name="Zarez 5 2 2 2 6" xfId="5349"/>
    <cellStyle name="Zarez 5 2 2 2 6 2" xfId="24701"/>
    <cellStyle name="Zarez 5 2 2 2 6 3" xfId="15025"/>
    <cellStyle name="Zarez 5 2 2 2 7" xfId="19863"/>
    <cellStyle name="Zarez 5 2 2 2 8" xfId="10187"/>
    <cellStyle name="Zarez 5 2 2 3" xfId="813"/>
    <cellStyle name="Zarez 5 2 2 3 2" xfId="2023"/>
    <cellStyle name="Zarez 5 2 2 3 2 2" xfId="6861"/>
    <cellStyle name="Zarez 5 2 2 3 2 2 2" xfId="26213"/>
    <cellStyle name="Zarez 5 2 2 3 2 2 3" xfId="16537"/>
    <cellStyle name="Zarez 5 2 2 3 2 3" xfId="21375"/>
    <cellStyle name="Zarez 5 2 2 3 2 4" xfId="11699"/>
    <cellStyle name="Zarez 5 2 2 3 3" xfId="3233"/>
    <cellStyle name="Zarez 5 2 2 3 3 2" xfId="8071"/>
    <cellStyle name="Zarez 5 2 2 3 3 2 2" xfId="27423"/>
    <cellStyle name="Zarez 5 2 2 3 3 2 3" xfId="17747"/>
    <cellStyle name="Zarez 5 2 2 3 3 3" xfId="22585"/>
    <cellStyle name="Zarez 5 2 2 3 3 4" xfId="12909"/>
    <cellStyle name="Zarez 5 2 2 3 4" xfId="4442"/>
    <cellStyle name="Zarez 5 2 2 3 4 2" xfId="9280"/>
    <cellStyle name="Zarez 5 2 2 3 4 2 2" xfId="28632"/>
    <cellStyle name="Zarez 5 2 2 3 4 2 3" xfId="18956"/>
    <cellStyle name="Zarez 5 2 2 3 4 3" xfId="23794"/>
    <cellStyle name="Zarez 5 2 2 3 4 4" xfId="14118"/>
    <cellStyle name="Zarez 5 2 2 3 5" xfId="5651"/>
    <cellStyle name="Zarez 5 2 2 3 5 2" xfId="25003"/>
    <cellStyle name="Zarez 5 2 2 3 5 3" xfId="15327"/>
    <cellStyle name="Zarez 5 2 2 3 6" xfId="20165"/>
    <cellStyle name="Zarez 5 2 2 3 7" xfId="10489"/>
    <cellStyle name="Zarez 5 2 2 4" xfId="1419"/>
    <cellStyle name="Zarez 5 2 2 4 2" xfId="6257"/>
    <cellStyle name="Zarez 5 2 2 4 2 2" xfId="25609"/>
    <cellStyle name="Zarez 5 2 2 4 2 3" xfId="15933"/>
    <cellStyle name="Zarez 5 2 2 4 3" xfId="20771"/>
    <cellStyle name="Zarez 5 2 2 4 4" xfId="11095"/>
    <cellStyle name="Zarez 5 2 2 5" xfId="2629"/>
    <cellStyle name="Zarez 5 2 2 5 2" xfId="7467"/>
    <cellStyle name="Zarez 5 2 2 5 2 2" xfId="26819"/>
    <cellStyle name="Zarez 5 2 2 5 2 3" xfId="17143"/>
    <cellStyle name="Zarez 5 2 2 5 3" xfId="21981"/>
    <cellStyle name="Zarez 5 2 2 5 4" xfId="12305"/>
    <cellStyle name="Zarez 5 2 2 6" xfId="3839"/>
    <cellStyle name="Zarez 5 2 2 6 2" xfId="8677"/>
    <cellStyle name="Zarez 5 2 2 6 2 2" xfId="28029"/>
    <cellStyle name="Zarez 5 2 2 6 2 3" xfId="18353"/>
    <cellStyle name="Zarez 5 2 2 6 3" xfId="23191"/>
    <cellStyle name="Zarez 5 2 2 6 4" xfId="13515"/>
    <cellStyle name="Zarez 5 2 2 7" xfId="5047"/>
    <cellStyle name="Zarez 5 2 2 7 2" xfId="24399"/>
    <cellStyle name="Zarez 5 2 2 7 3" xfId="14723"/>
    <cellStyle name="Zarez 5 2 2 8" xfId="19561"/>
    <cellStyle name="Zarez 5 2 2 9" xfId="9885"/>
    <cellStyle name="Zarez 5 2 3" xfId="411"/>
    <cellStyle name="Zarez 5 2 3 2" xfId="1015"/>
    <cellStyle name="Zarez 5 2 3 2 2" xfId="2225"/>
    <cellStyle name="Zarez 5 2 3 2 2 2" xfId="7063"/>
    <cellStyle name="Zarez 5 2 3 2 2 2 2" xfId="26415"/>
    <cellStyle name="Zarez 5 2 3 2 2 2 3" xfId="16739"/>
    <cellStyle name="Zarez 5 2 3 2 2 3" xfId="21577"/>
    <cellStyle name="Zarez 5 2 3 2 2 4" xfId="11901"/>
    <cellStyle name="Zarez 5 2 3 2 3" xfId="3435"/>
    <cellStyle name="Zarez 5 2 3 2 3 2" xfId="8273"/>
    <cellStyle name="Zarez 5 2 3 2 3 2 2" xfId="27625"/>
    <cellStyle name="Zarez 5 2 3 2 3 2 3" xfId="17949"/>
    <cellStyle name="Zarez 5 2 3 2 3 3" xfId="22787"/>
    <cellStyle name="Zarez 5 2 3 2 3 4" xfId="13111"/>
    <cellStyle name="Zarez 5 2 3 2 4" xfId="4644"/>
    <cellStyle name="Zarez 5 2 3 2 4 2" xfId="9482"/>
    <cellStyle name="Zarez 5 2 3 2 4 2 2" xfId="28834"/>
    <cellStyle name="Zarez 5 2 3 2 4 2 3" xfId="19158"/>
    <cellStyle name="Zarez 5 2 3 2 4 3" xfId="23996"/>
    <cellStyle name="Zarez 5 2 3 2 4 4" xfId="14320"/>
    <cellStyle name="Zarez 5 2 3 2 5" xfId="5853"/>
    <cellStyle name="Zarez 5 2 3 2 5 2" xfId="25205"/>
    <cellStyle name="Zarez 5 2 3 2 5 3" xfId="15529"/>
    <cellStyle name="Zarez 5 2 3 2 6" xfId="20367"/>
    <cellStyle name="Zarez 5 2 3 2 7" xfId="10691"/>
    <cellStyle name="Zarez 5 2 3 3" xfId="1621"/>
    <cellStyle name="Zarez 5 2 3 3 2" xfId="6459"/>
    <cellStyle name="Zarez 5 2 3 3 2 2" xfId="25811"/>
    <cellStyle name="Zarez 5 2 3 3 2 3" xfId="16135"/>
    <cellStyle name="Zarez 5 2 3 3 3" xfId="20973"/>
    <cellStyle name="Zarez 5 2 3 3 4" xfId="11297"/>
    <cellStyle name="Zarez 5 2 3 4" xfId="2831"/>
    <cellStyle name="Zarez 5 2 3 4 2" xfId="7669"/>
    <cellStyle name="Zarez 5 2 3 4 2 2" xfId="27021"/>
    <cellStyle name="Zarez 5 2 3 4 2 3" xfId="17345"/>
    <cellStyle name="Zarez 5 2 3 4 3" xfId="22183"/>
    <cellStyle name="Zarez 5 2 3 4 4" xfId="12507"/>
    <cellStyle name="Zarez 5 2 3 5" xfId="4040"/>
    <cellStyle name="Zarez 5 2 3 5 2" xfId="8878"/>
    <cellStyle name="Zarez 5 2 3 5 2 2" xfId="28230"/>
    <cellStyle name="Zarez 5 2 3 5 2 3" xfId="18554"/>
    <cellStyle name="Zarez 5 2 3 5 3" xfId="23392"/>
    <cellStyle name="Zarez 5 2 3 5 4" xfId="13716"/>
    <cellStyle name="Zarez 5 2 3 6" xfId="5249"/>
    <cellStyle name="Zarez 5 2 3 6 2" xfId="24601"/>
    <cellStyle name="Zarez 5 2 3 6 3" xfId="14925"/>
    <cellStyle name="Zarez 5 2 3 7" xfId="19763"/>
    <cellStyle name="Zarez 5 2 3 8" xfId="10087"/>
    <cellStyle name="Zarez 5 2 4" xfId="713"/>
    <cellStyle name="Zarez 5 2 4 2" xfId="1923"/>
    <cellStyle name="Zarez 5 2 4 2 2" xfId="6761"/>
    <cellStyle name="Zarez 5 2 4 2 2 2" xfId="26113"/>
    <cellStyle name="Zarez 5 2 4 2 2 3" xfId="16437"/>
    <cellStyle name="Zarez 5 2 4 2 3" xfId="21275"/>
    <cellStyle name="Zarez 5 2 4 2 4" xfId="11599"/>
    <cellStyle name="Zarez 5 2 4 3" xfId="3133"/>
    <cellStyle name="Zarez 5 2 4 3 2" xfId="7971"/>
    <cellStyle name="Zarez 5 2 4 3 2 2" xfId="27323"/>
    <cellStyle name="Zarez 5 2 4 3 2 3" xfId="17647"/>
    <cellStyle name="Zarez 5 2 4 3 3" xfId="22485"/>
    <cellStyle name="Zarez 5 2 4 3 4" xfId="12809"/>
    <cellStyle name="Zarez 5 2 4 4" xfId="4342"/>
    <cellStyle name="Zarez 5 2 4 4 2" xfId="9180"/>
    <cellStyle name="Zarez 5 2 4 4 2 2" xfId="28532"/>
    <cellStyle name="Zarez 5 2 4 4 2 3" xfId="18856"/>
    <cellStyle name="Zarez 5 2 4 4 3" xfId="23694"/>
    <cellStyle name="Zarez 5 2 4 4 4" xfId="14018"/>
    <cellStyle name="Zarez 5 2 4 5" xfId="5551"/>
    <cellStyle name="Zarez 5 2 4 5 2" xfId="24903"/>
    <cellStyle name="Zarez 5 2 4 5 3" xfId="15227"/>
    <cellStyle name="Zarez 5 2 4 6" xfId="20065"/>
    <cellStyle name="Zarez 5 2 4 7" xfId="10389"/>
    <cellStyle name="Zarez 5 2 5" xfId="1319"/>
    <cellStyle name="Zarez 5 2 5 2" xfId="6157"/>
    <cellStyle name="Zarez 5 2 5 2 2" xfId="25509"/>
    <cellStyle name="Zarez 5 2 5 2 3" xfId="15833"/>
    <cellStyle name="Zarez 5 2 5 3" xfId="20671"/>
    <cellStyle name="Zarez 5 2 5 4" xfId="10995"/>
    <cellStyle name="Zarez 5 2 6" xfId="2529"/>
    <cellStyle name="Zarez 5 2 6 2" xfId="7367"/>
    <cellStyle name="Zarez 5 2 6 2 2" xfId="26719"/>
    <cellStyle name="Zarez 5 2 6 2 3" xfId="17043"/>
    <cellStyle name="Zarez 5 2 6 3" xfId="21881"/>
    <cellStyle name="Zarez 5 2 6 4" xfId="12205"/>
    <cellStyle name="Zarez 5 2 7" xfId="3739"/>
    <cellStyle name="Zarez 5 2 7 2" xfId="8577"/>
    <cellStyle name="Zarez 5 2 7 2 2" xfId="27929"/>
    <cellStyle name="Zarez 5 2 7 2 3" xfId="18253"/>
    <cellStyle name="Zarez 5 2 7 3" xfId="23091"/>
    <cellStyle name="Zarez 5 2 7 4" xfId="13415"/>
    <cellStyle name="Zarez 5 2 8" xfId="4947"/>
    <cellStyle name="Zarez 5 2 8 2" xfId="24299"/>
    <cellStyle name="Zarez 5 2 8 3" xfId="14623"/>
    <cellStyle name="Zarez 5 2 9" xfId="19461"/>
    <cellStyle name="Zarez 5 3" xfId="141"/>
    <cellStyle name="Zarez 5 3 2" xfId="461"/>
    <cellStyle name="Zarez 5 3 2 2" xfId="1065"/>
    <cellStyle name="Zarez 5 3 2 2 2" xfId="2275"/>
    <cellStyle name="Zarez 5 3 2 2 2 2" xfId="7113"/>
    <cellStyle name="Zarez 5 3 2 2 2 2 2" xfId="26465"/>
    <cellStyle name="Zarez 5 3 2 2 2 2 3" xfId="16789"/>
    <cellStyle name="Zarez 5 3 2 2 2 3" xfId="21627"/>
    <cellStyle name="Zarez 5 3 2 2 2 4" xfId="11951"/>
    <cellStyle name="Zarez 5 3 2 2 3" xfId="3485"/>
    <cellStyle name="Zarez 5 3 2 2 3 2" xfId="8323"/>
    <cellStyle name="Zarez 5 3 2 2 3 2 2" xfId="27675"/>
    <cellStyle name="Zarez 5 3 2 2 3 2 3" xfId="17999"/>
    <cellStyle name="Zarez 5 3 2 2 3 3" xfId="22837"/>
    <cellStyle name="Zarez 5 3 2 2 3 4" xfId="13161"/>
    <cellStyle name="Zarez 5 3 2 2 4" xfId="4694"/>
    <cellStyle name="Zarez 5 3 2 2 4 2" xfId="9532"/>
    <cellStyle name="Zarez 5 3 2 2 4 2 2" xfId="28884"/>
    <cellStyle name="Zarez 5 3 2 2 4 2 3" xfId="19208"/>
    <cellStyle name="Zarez 5 3 2 2 4 3" xfId="24046"/>
    <cellStyle name="Zarez 5 3 2 2 4 4" xfId="14370"/>
    <cellStyle name="Zarez 5 3 2 2 5" xfId="5903"/>
    <cellStyle name="Zarez 5 3 2 2 5 2" xfId="25255"/>
    <cellStyle name="Zarez 5 3 2 2 5 3" xfId="15579"/>
    <cellStyle name="Zarez 5 3 2 2 6" xfId="20417"/>
    <cellStyle name="Zarez 5 3 2 2 7" xfId="10741"/>
    <cellStyle name="Zarez 5 3 2 3" xfId="1671"/>
    <cellStyle name="Zarez 5 3 2 3 2" xfId="6509"/>
    <cellStyle name="Zarez 5 3 2 3 2 2" xfId="25861"/>
    <cellStyle name="Zarez 5 3 2 3 2 3" xfId="16185"/>
    <cellStyle name="Zarez 5 3 2 3 3" xfId="21023"/>
    <cellStyle name="Zarez 5 3 2 3 4" xfId="11347"/>
    <cellStyle name="Zarez 5 3 2 4" xfId="2881"/>
    <cellStyle name="Zarez 5 3 2 4 2" xfId="7719"/>
    <cellStyle name="Zarez 5 3 2 4 2 2" xfId="27071"/>
    <cellStyle name="Zarez 5 3 2 4 2 3" xfId="17395"/>
    <cellStyle name="Zarez 5 3 2 4 3" xfId="22233"/>
    <cellStyle name="Zarez 5 3 2 4 4" xfId="12557"/>
    <cellStyle name="Zarez 5 3 2 5" xfId="4090"/>
    <cellStyle name="Zarez 5 3 2 5 2" xfId="8928"/>
    <cellStyle name="Zarez 5 3 2 5 2 2" xfId="28280"/>
    <cellStyle name="Zarez 5 3 2 5 2 3" xfId="18604"/>
    <cellStyle name="Zarez 5 3 2 5 3" xfId="23442"/>
    <cellStyle name="Zarez 5 3 2 5 4" xfId="13766"/>
    <cellStyle name="Zarez 5 3 2 6" xfId="5299"/>
    <cellStyle name="Zarez 5 3 2 6 2" xfId="24651"/>
    <cellStyle name="Zarez 5 3 2 6 3" xfId="14975"/>
    <cellStyle name="Zarez 5 3 2 7" xfId="19813"/>
    <cellStyle name="Zarez 5 3 2 8" xfId="10137"/>
    <cellStyle name="Zarez 5 3 3" xfId="763"/>
    <cellStyle name="Zarez 5 3 3 2" xfId="1973"/>
    <cellStyle name="Zarez 5 3 3 2 2" xfId="6811"/>
    <cellStyle name="Zarez 5 3 3 2 2 2" xfId="26163"/>
    <cellStyle name="Zarez 5 3 3 2 2 3" xfId="16487"/>
    <cellStyle name="Zarez 5 3 3 2 3" xfId="21325"/>
    <cellStyle name="Zarez 5 3 3 2 4" xfId="11649"/>
    <cellStyle name="Zarez 5 3 3 3" xfId="3183"/>
    <cellStyle name="Zarez 5 3 3 3 2" xfId="8021"/>
    <cellStyle name="Zarez 5 3 3 3 2 2" xfId="27373"/>
    <cellStyle name="Zarez 5 3 3 3 2 3" xfId="17697"/>
    <cellStyle name="Zarez 5 3 3 3 3" xfId="22535"/>
    <cellStyle name="Zarez 5 3 3 3 4" xfId="12859"/>
    <cellStyle name="Zarez 5 3 3 4" xfId="4392"/>
    <cellStyle name="Zarez 5 3 3 4 2" xfId="9230"/>
    <cellStyle name="Zarez 5 3 3 4 2 2" xfId="28582"/>
    <cellStyle name="Zarez 5 3 3 4 2 3" xfId="18906"/>
    <cellStyle name="Zarez 5 3 3 4 3" xfId="23744"/>
    <cellStyle name="Zarez 5 3 3 4 4" xfId="14068"/>
    <cellStyle name="Zarez 5 3 3 5" xfId="5601"/>
    <cellStyle name="Zarez 5 3 3 5 2" xfId="24953"/>
    <cellStyle name="Zarez 5 3 3 5 3" xfId="15277"/>
    <cellStyle name="Zarez 5 3 3 6" xfId="20115"/>
    <cellStyle name="Zarez 5 3 3 7" xfId="10439"/>
    <cellStyle name="Zarez 5 3 4" xfId="1369"/>
    <cellStyle name="Zarez 5 3 4 2" xfId="6207"/>
    <cellStyle name="Zarez 5 3 4 2 2" xfId="25559"/>
    <cellStyle name="Zarez 5 3 4 2 3" xfId="15883"/>
    <cellStyle name="Zarez 5 3 4 3" xfId="20721"/>
    <cellStyle name="Zarez 5 3 4 4" xfId="11045"/>
    <cellStyle name="Zarez 5 3 5" xfId="2579"/>
    <cellStyle name="Zarez 5 3 5 2" xfId="7417"/>
    <cellStyle name="Zarez 5 3 5 2 2" xfId="26769"/>
    <cellStyle name="Zarez 5 3 5 2 3" xfId="17093"/>
    <cellStyle name="Zarez 5 3 5 3" xfId="21931"/>
    <cellStyle name="Zarez 5 3 5 4" xfId="12255"/>
    <cellStyle name="Zarez 5 3 6" xfId="3789"/>
    <cellStyle name="Zarez 5 3 6 2" xfId="8627"/>
    <cellStyle name="Zarez 5 3 6 2 2" xfId="27979"/>
    <cellStyle name="Zarez 5 3 6 2 3" xfId="18303"/>
    <cellStyle name="Zarez 5 3 6 3" xfId="23141"/>
    <cellStyle name="Zarez 5 3 6 4" xfId="13465"/>
    <cellStyle name="Zarez 5 3 7" xfId="4997"/>
    <cellStyle name="Zarez 5 3 7 2" xfId="24349"/>
    <cellStyle name="Zarez 5 3 7 3" xfId="14673"/>
    <cellStyle name="Zarez 5 3 8" xfId="19511"/>
    <cellStyle name="Zarez 5 3 9" xfId="9835"/>
    <cellStyle name="Zarez 5 4" xfId="257"/>
    <cellStyle name="Zarez 5 4 2" xfId="561"/>
    <cellStyle name="Zarez 5 4 2 2" xfId="1165"/>
    <cellStyle name="Zarez 5 4 2 2 2" xfId="2375"/>
    <cellStyle name="Zarez 5 4 2 2 2 2" xfId="7213"/>
    <cellStyle name="Zarez 5 4 2 2 2 2 2" xfId="26565"/>
    <cellStyle name="Zarez 5 4 2 2 2 2 3" xfId="16889"/>
    <cellStyle name="Zarez 5 4 2 2 2 3" xfId="21727"/>
    <cellStyle name="Zarez 5 4 2 2 2 4" xfId="12051"/>
    <cellStyle name="Zarez 5 4 2 2 3" xfId="3585"/>
    <cellStyle name="Zarez 5 4 2 2 3 2" xfId="8423"/>
    <cellStyle name="Zarez 5 4 2 2 3 2 2" xfId="27775"/>
    <cellStyle name="Zarez 5 4 2 2 3 2 3" xfId="18099"/>
    <cellStyle name="Zarez 5 4 2 2 3 3" xfId="22937"/>
    <cellStyle name="Zarez 5 4 2 2 3 4" xfId="13261"/>
    <cellStyle name="Zarez 5 4 2 2 4" xfId="4794"/>
    <cellStyle name="Zarez 5 4 2 2 4 2" xfId="9632"/>
    <cellStyle name="Zarez 5 4 2 2 4 2 2" xfId="28984"/>
    <cellStyle name="Zarez 5 4 2 2 4 2 3" xfId="19308"/>
    <cellStyle name="Zarez 5 4 2 2 4 3" xfId="24146"/>
    <cellStyle name="Zarez 5 4 2 2 4 4" xfId="14470"/>
    <cellStyle name="Zarez 5 4 2 2 5" xfId="6003"/>
    <cellStyle name="Zarez 5 4 2 2 5 2" xfId="25355"/>
    <cellStyle name="Zarez 5 4 2 2 5 3" xfId="15679"/>
    <cellStyle name="Zarez 5 4 2 2 6" xfId="20517"/>
    <cellStyle name="Zarez 5 4 2 2 7" xfId="10841"/>
    <cellStyle name="Zarez 5 4 2 3" xfId="1771"/>
    <cellStyle name="Zarez 5 4 2 3 2" xfId="6609"/>
    <cellStyle name="Zarez 5 4 2 3 2 2" xfId="25961"/>
    <cellStyle name="Zarez 5 4 2 3 2 3" xfId="16285"/>
    <cellStyle name="Zarez 5 4 2 3 3" xfId="21123"/>
    <cellStyle name="Zarez 5 4 2 3 4" xfId="11447"/>
    <cellStyle name="Zarez 5 4 2 4" xfId="2981"/>
    <cellStyle name="Zarez 5 4 2 4 2" xfId="7819"/>
    <cellStyle name="Zarez 5 4 2 4 2 2" xfId="27171"/>
    <cellStyle name="Zarez 5 4 2 4 2 3" xfId="17495"/>
    <cellStyle name="Zarez 5 4 2 4 3" xfId="22333"/>
    <cellStyle name="Zarez 5 4 2 4 4" xfId="12657"/>
    <cellStyle name="Zarez 5 4 2 5" xfId="4190"/>
    <cellStyle name="Zarez 5 4 2 5 2" xfId="9028"/>
    <cellStyle name="Zarez 5 4 2 5 2 2" xfId="28380"/>
    <cellStyle name="Zarez 5 4 2 5 2 3" xfId="18704"/>
    <cellStyle name="Zarez 5 4 2 5 3" xfId="23542"/>
    <cellStyle name="Zarez 5 4 2 5 4" xfId="13866"/>
    <cellStyle name="Zarez 5 4 2 6" xfId="5399"/>
    <cellStyle name="Zarez 5 4 2 6 2" xfId="24751"/>
    <cellStyle name="Zarez 5 4 2 6 3" xfId="15075"/>
    <cellStyle name="Zarez 5 4 2 7" xfId="19913"/>
    <cellStyle name="Zarez 5 4 2 8" xfId="10237"/>
    <cellStyle name="Zarez 5 4 3" xfId="863"/>
    <cellStyle name="Zarez 5 4 3 2" xfId="2073"/>
    <cellStyle name="Zarez 5 4 3 2 2" xfId="6911"/>
    <cellStyle name="Zarez 5 4 3 2 2 2" xfId="26263"/>
    <cellStyle name="Zarez 5 4 3 2 2 3" xfId="16587"/>
    <cellStyle name="Zarez 5 4 3 2 3" xfId="21425"/>
    <cellStyle name="Zarez 5 4 3 2 4" xfId="11749"/>
    <cellStyle name="Zarez 5 4 3 3" xfId="3283"/>
    <cellStyle name="Zarez 5 4 3 3 2" xfId="8121"/>
    <cellStyle name="Zarez 5 4 3 3 2 2" xfId="27473"/>
    <cellStyle name="Zarez 5 4 3 3 2 3" xfId="17797"/>
    <cellStyle name="Zarez 5 4 3 3 3" xfId="22635"/>
    <cellStyle name="Zarez 5 4 3 3 4" xfId="12959"/>
    <cellStyle name="Zarez 5 4 3 4" xfId="4492"/>
    <cellStyle name="Zarez 5 4 3 4 2" xfId="9330"/>
    <cellStyle name="Zarez 5 4 3 4 2 2" xfId="28682"/>
    <cellStyle name="Zarez 5 4 3 4 2 3" xfId="19006"/>
    <cellStyle name="Zarez 5 4 3 4 3" xfId="23844"/>
    <cellStyle name="Zarez 5 4 3 4 4" xfId="14168"/>
    <cellStyle name="Zarez 5 4 3 5" xfId="5701"/>
    <cellStyle name="Zarez 5 4 3 5 2" xfId="25053"/>
    <cellStyle name="Zarez 5 4 3 5 3" xfId="15377"/>
    <cellStyle name="Zarez 5 4 3 6" xfId="20215"/>
    <cellStyle name="Zarez 5 4 3 7" xfId="10539"/>
    <cellStyle name="Zarez 5 4 4" xfId="1469"/>
    <cellStyle name="Zarez 5 4 4 2" xfId="6307"/>
    <cellStyle name="Zarez 5 4 4 2 2" xfId="25659"/>
    <cellStyle name="Zarez 5 4 4 2 3" xfId="15983"/>
    <cellStyle name="Zarez 5 4 4 3" xfId="20821"/>
    <cellStyle name="Zarez 5 4 4 4" xfId="11145"/>
    <cellStyle name="Zarez 5 4 5" xfId="2679"/>
    <cellStyle name="Zarez 5 4 5 2" xfId="7517"/>
    <cellStyle name="Zarez 5 4 5 2 2" xfId="26869"/>
    <cellStyle name="Zarez 5 4 5 2 3" xfId="17193"/>
    <cellStyle name="Zarez 5 4 5 3" xfId="22031"/>
    <cellStyle name="Zarez 5 4 5 4" xfId="12355"/>
    <cellStyle name="Zarez 5 4 6" xfId="3889"/>
    <cellStyle name="Zarez 5 4 6 2" xfId="8727"/>
    <cellStyle name="Zarez 5 4 6 2 2" xfId="28079"/>
    <cellStyle name="Zarez 5 4 6 2 3" xfId="18403"/>
    <cellStyle name="Zarez 5 4 6 3" xfId="23241"/>
    <cellStyle name="Zarez 5 4 6 4" xfId="13565"/>
    <cellStyle name="Zarez 5 4 7" xfId="5097"/>
    <cellStyle name="Zarez 5 4 7 2" xfId="24449"/>
    <cellStyle name="Zarez 5 4 7 3" xfId="14773"/>
    <cellStyle name="Zarez 5 4 8" xfId="19611"/>
    <cellStyle name="Zarez 5 4 9" xfId="9935"/>
    <cellStyle name="Zarez 5 5" xfId="310"/>
    <cellStyle name="Zarez 5 5 2" xfId="613"/>
    <cellStyle name="Zarez 5 5 2 2" xfId="1217"/>
    <cellStyle name="Zarez 5 5 2 2 2" xfId="2427"/>
    <cellStyle name="Zarez 5 5 2 2 2 2" xfId="7265"/>
    <cellStyle name="Zarez 5 5 2 2 2 2 2" xfId="26617"/>
    <cellStyle name="Zarez 5 5 2 2 2 2 3" xfId="16941"/>
    <cellStyle name="Zarez 5 5 2 2 2 3" xfId="21779"/>
    <cellStyle name="Zarez 5 5 2 2 2 4" xfId="12103"/>
    <cellStyle name="Zarez 5 5 2 2 3" xfId="3637"/>
    <cellStyle name="Zarez 5 5 2 2 3 2" xfId="8475"/>
    <cellStyle name="Zarez 5 5 2 2 3 2 2" xfId="27827"/>
    <cellStyle name="Zarez 5 5 2 2 3 2 3" xfId="18151"/>
    <cellStyle name="Zarez 5 5 2 2 3 3" xfId="22989"/>
    <cellStyle name="Zarez 5 5 2 2 3 4" xfId="13313"/>
    <cellStyle name="Zarez 5 5 2 2 4" xfId="4846"/>
    <cellStyle name="Zarez 5 5 2 2 4 2" xfId="9684"/>
    <cellStyle name="Zarez 5 5 2 2 4 2 2" xfId="29036"/>
    <cellStyle name="Zarez 5 5 2 2 4 2 3" xfId="19360"/>
    <cellStyle name="Zarez 5 5 2 2 4 3" xfId="24198"/>
    <cellStyle name="Zarez 5 5 2 2 4 4" xfId="14522"/>
    <cellStyle name="Zarez 5 5 2 2 5" xfId="6055"/>
    <cellStyle name="Zarez 5 5 2 2 5 2" xfId="25407"/>
    <cellStyle name="Zarez 5 5 2 2 5 3" xfId="15731"/>
    <cellStyle name="Zarez 5 5 2 2 6" xfId="20569"/>
    <cellStyle name="Zarez 5 5 2 2 7" xfId="10893"/>
    <cellStyle name="Zarez 5 5 2 3" xfId="1823"/>
    <cellStyle name="Zarez 5 5 2 3 2" xfId="6661"/>
    <cellStyle name="Zarez 5 5 2 3 2 2" xfId="26013"/>
    <cellStyle name="Zarez 5 5 2 3 2 3" xfId="16337"/>
    <cellStyle name="Zarez 5 5 2 3 3" xfId="21175"/>
    <cellStyle name="Zarez 5 5 2 3 4" xfId="11499"/>
    <cellStyle name="Zarez 5 5 2 4" xfId="3033"/>
    <cellStyle name="Zarez 5 5 2 4 2" xfId="7871"/>
    <cellStyle name="Zarez 5 5 2 4 2 2" xfId="27223"/>
    <cellStyle name="Zarez 5 5 2 4 2 3" xfId="17547"/>
    <cellStyle name="Zarez 5 5 2 4 3" xfId="22385"/>
    <cellStyle name="Zarez 5 5 2 4 4" xfId="12709"/>
    <cellStyle name="Zarez 5 5 2 5" xfId="4242"/>
    <cellStyle name="Zarez 5 5 2 5 2" xfId="9080"/>
    <cellStyle name="Zarez 5 5 2 5 2 2" xfId="28432"/>
    <cellStyle name="Zarez 5 5 2 5 2 3" xfId="18756"/>
    <cellStyle name="Zarez 5 5 2 5 3" xfId="23594"/>
    <cellStyle name="Zarez 5 5 2 5 4" xfId="13918"/>
    <cellStyle name="Zarez 5 5 2 6" xfId="5451"/>
    <cellStyle name="Zarez 5 5 2 6 2" xfId="24803"/>
    <cellStyle name="Zarez 5 5 2 6 3" xfId="15127"/>
    <cellStyle name="Zarez 5 5 2 7" xfId="19965"/>
    <cellStyle name="Zarez 5 5 2 8" xfId="10289"/>
    <cellStyle name="Zarez 5 5 3" xfId="915"/>
    <cellStyle name="Zarez 5 5 3 2" xfId="2125"/>
    <cellStyle name="Zarez 5 5 3 2 2" xfId="6963"/>
    <cellStyle name="Zarez 5 5 3 2 2 2" xfId="26315"/>
    <cellStyle name="Zarez 5 5 3 2 2 3" xfId="16639"/>
    <cellStyle name="Zarez 5 5 3 2 3" xfId="21477"/>
    <cellStyle name="Zarez 5 5 3 2 4" xfId="11801"/>
    <cellStyle name="Zarez 5 5 3 3" xfId="3335"/>
    <cellStyle name="Zarez 5 5 3 3 2" xfId="8173"/>
    <cellStyle name="Zarez 5 5 3 3 2 2" xfId="27525"/>
    <cellStyle name="Zarez 5 5 3 3 2 3" xfId="17849"/>
    <cellStyle name="Zarez 5 5 3 3 3" xfId="22687"/>
    <cellStyle name="Zarez 5 5 3 3 4" xfId="13011"/>
    <cellStyle name="Zarez 5 5 3 4" xfId="4544"/>
    <cellStyle name="Zarez 5 5 3 4 2" xfId="9382"/>
    <cellStyle name="Zarez 5 5 3 4 2 2" xfId="28734"/>
    <cellStyle name="Zarez 5 5 3 4 2 3" xfId="19058"/>
    <cellStyle name="Zarez 5 5 3 4 3" xfId="23896"/>
    <cellStyle name="Zarez 5 5 3 4 4" xfId="14220"/>
    <cellStyle name="Zarez 5 5 3 5" xfId="5753"/>
    <cellStyle name="Zarez 5 5 3 5 2" xfId="25105"/>
    <cellStyle name="Zarez 5 5 3 5 3" xfId="15429"/>
    <cellStyle name="Zarez 5 5 3 6" xfId="20267"/>
    <cellStyle name="Zarez 5 5 3 7" xfId="10591"/>
    <cellStyle name="Zarez 5 5 4" xfId="1521"/>
    <cellStyle name="Zarez 5 5 4 2" xfId="6359"/>
    <cellStyle name="Zarez 5 5 4 2 2" xfId="25711"/>
    <cellStyle name="Zarez 5 5 4 2 3" xfId="16035"/>
    <cellStyle name="Zarez 5 5 4 3" xfId="20873"/>
    <cellStyle name="Zarez 5 5 4 4" xfId="11197"/>
    <cellStyle name="Zarez 5 5 5" xfId="2731"/>
    <cellStyle name="Zarez 5 5 5 2" xfId="7569"/>
    <cellStyle name="Zarez 5 5 5 2 2" xfId="26921"/>
    <cellStyle name="Zarez 5 5 5 2 3" xfId="17245"/>
    <cellStyle name="Zarez 5 5 5 3" xfId="22083"/>
    <cellStyle name="Zarez 5 5 5 4" xfId="12407"/>
    <cellStyle name="Zarez 5 5 6" xfId="3940"/>
    <cellStyle name="Zarez 5 5 6 2" xfId="8778"/>
    <cellStyle name="Zarez 5 5 6 2 2" xfId="28130"/>
    <cellStyle name="Zarez 5 5 6 2 3" xfId="18454"/>
    <cellStyle name="Zarez 5 5 6 3" xfId="23292"/>
    <cellStyle name="Zarez 5 5 6 4" xfId="13616"/>
    <cellStyle name="Zarez 5 5 7" xfId="5149"/>
    <cellStyle name="Zarez 5 5 7 2" xfId="24501"/>
    <cellStyle name="Zarez 5 5 7 3" xfId="14825"/>
    <cellStyle name="Zarez 5 5 8" xfId="19663"/>
    <cellStyle name="Zarez 5 5 9" xfId="9987"/>
    <cellStyle name="Zarez 5 6" xfId="361"/>
    <cellStyle name="Zarez 5 6 2" xfId="965"/>
    <cellStyle name="Zarez 5 6 2 2" xfId="2175"/>
    <cellStyle name="Zarez 5 6 2 2 2" xfId="7013"/>
    <cellStyle name="Zarez 5 6 2 2 2 2" xfId="26365"/>
    <cellStyle name="Zarez 5 6 2 2 2 3" xfId="16689"/>
    <cellStyle name="Zarez 5 6 2 2 3" xfId="21527"/>
    <cellStyle name="Zarez 5 6 2 2 4" xfId="11851"/>
    <cellStyle name="Zarez 5 6 2 3" xfId="3385"/>
    <cellStyle name="Zarez 5 6 2 3 2" xfId="8223"/>
    <cellStyle name="Zarez 5 6 2 3 2 2" xfId="27575"/>
    <cellStyle name="Zarez 5 6 2 3 2 3" xfId="17899"/>
    <cellStyle name="Zarez 5 6 2 3 3" xfId="22737"/>
    <cellStyle name="Zarez 5 6 2 3 4" xfId="13061"/>
    <cellStyle name="Zarez 5 6 2 4" xfId="4594"/>
    <cellStyle name="Zarez 5 6 2 4 2" xfId="9432"/>
    <cellStyle name="Zarez 5 6 2 4 2 2" xfId="28784"/>
    <cellStyle name="Zarez 5 6 2 4 2 3" xfId="19108"/>
    <cellStyle name="Zarez 5 6 2 4 3" xfId="23946"/>
    <cellStyle name="Zarez 5 6 2 4 4" xfId="14270"/>
    <cellStyle name="Zarez 5 6 2 5" xfId="5803"/>
    <cellStyle name="Zarez 5 6 2 5 2" xfId="25155"/>
    <cellStyle name="Zarez 5 6 2 5 3" xfId="15479"/>
    <cellStyle name="Zarez 5 6 2 6" xfId="20317"/>
    <cellStyle name="Zarez 5 6 2 7" xfId="10641"/>
    <cellStyle name="Zarez 5 6 3" xfId="1571"/>
    <cellStyle name="Zarez 5 6 3 2" xfId="6409"/>
    <cellStyle name="Zarez 5 6 3 2 2" xfId="25761"/>
    <cellStyle name="Zarez 5 6 3 2 3" xfId="16085"/>
    <cellStyle name="Zarez 5 6 3 3" xfId="20923"/>
    <cellStyle name="Zarez 5 6 3 4" xfId="11247"/>
    <cellStyle name="Zarez 5 6 4" xfId="2781"/>
    <cellStyle name="Zarez 5 6 4 2" xfId="7619"/>
    <cellStyle name="Zarez 5 6 4 2 2" xfId="26971"/>
    <cellStyle name="Zarez 5 6 4 2 3" xfId="17295"/>
    <cellStyle name="Zarez 5 6 4 3" xfId="22133"/>
    <cellStyle name="Zarez 5 6 4 4" xfId="12457"/>
    <cellStyle name="Zarez 5 6 5" xfId="3990"/>
    <cellStyle name="Zarez 5 6 5 2" xfId="8828"/>
    <cellStyle name="Zarez 5 6 5 2 2" xfId="28180"/>
    <cellStyle name="Zarez 5 6 5 2 3" xfId="18504"/>
    <cellStyle name="Zarez 5 6 5 3" xfId="23342"/>
    <cellStyle name="Zarez 5 6 5 4" xfId="13666"/>
    <cellStyle name="Zarez 5 6 6" xfId="5199"/>
    <cellStyle name="Zarez 5 6 6 2" xfId="24551"/>
    <cellStyle name="Zarez 5 6 6 3" xfId="14875"/>
    <cellStyle name="Zarez 5 6 7" xfId="19713"/>
    <cellStyle name="Zarez 5 6 8" xfId="10037"/>
    <cellStyle name="Zarez 5 7" xfId="663"/>
    <cellStyle name="Zarez 5 7 2" xfId="1873"/>
    <cellStyle name="Zarez 5 7 2 2" xfId="6711"/>
    <cellStyle name="Zarez 5 7 2 2 2" xfId="26063"/>
    <cellStyle name="Zarez 5 7 2 2 3" xfId="16387"/>
    <cellStyle name="Zarez 5 7 2 3" xfId="21225"/>
    <cellStyle name="Zarez 5 7 2 4" xfId="11549"/>
    <cellStyle name="Zarez 5 7 3" xfId="3083"/>
    <cellStyle name="Zarez 5 7 3 2" xfId="7921"/>
    <cellStyle name="Zarez 5 7 3 2 2" xfId="27273"/>
    <cellStyle name="Zarez 5 7 3 2 3" xfId="17597"/>
    <cellStyle name="Zarez 5 7 3 3" xfId="22435"/>
    <cellStyle name="Zarez 5 7 3 4" xfId="12759"/>
    <cellStyle name="Zarez 5 7 4" xfId="4292"/>
    <cellStyle name="Zarez 5 7 4 2" xfId="9130"/>
    <cellStyle name="Zarez 5 7 4 2 2" xfId="28482"/>
    <cellStyle name="Zarez 5 7 4 2 3" xfId="18806"/>
    <cellStyle name="Zarez 5 7 4 3" xfId="23644"/>
    <cellStyle name="Zarez 5 7 4 4" xfId="13968"/>
    <cellStyle name="Zarez 5 7 5" xfId="5501"/>
    <cellStyle name="Zarez 5 7 5 2" xfId="24853"/>
    <cellStyle name="Zarez 5 7 5 3" xfId="15177"/>
    <cellStyle name="Zarez 5 7 6" xfId="20015"/>
    <cellStyle name="Zarez 5 7 7" xfId="10339"/>
    <cellStyle name="Zarez 5 8" xfId="1269"/>
    <cellStyle name="Zarez 5 8 2" xfId="6107"/>
    <cellStyle name="Zarez 5 8 2 2" xfId="25459"/>
    <cellStyle name="Zarez 5 8 2 3" xfId="15783"/>
    <cellStyle name="Zarez 5 8 3" xfId="20621"/>
    <cellStyle name="Zarez 5 8 4" xfId="10945"/>
    <cellStyle name="Zarez 5 9" xfId="2479"/>
    <cellStyle name="Zarez 5 9 2" xfId="7317"/>
    <cellStyle name="Zarez 5 9 2 2" xfId="26669"/>
    <cellStyle name="Zarez 5 9 2 3" xfId="16993"/>
    <cellStyle name="Zarez 5 9 3" xfId="21831"/>
    <cellStyle name="Zarez 5 9 4" xfId="12155"/>
    <cellStyle name="Zarez 6" xfId="52"/>
    <cellStyle name="Zarez 6 10" xfId="2504"/>
    <cellStyle name="Zarez 6 10 2" xfId="7342"/>
    <cellStyle name="Zarez 6 10 2 2" xfId="26694"/>
    <cellStyle name="Zarez 6 10 2 3" xfId="17018"/>
    <cellStyle name="Zarez 6 10 3" xfId="21856"/>
    <cellStyle name="Zarez 6 10 4" xfId="12180"/>
    <cellStyle name="Zarez 6 11" xfId="3715"/>
    <cellStyle name="Zarez 6 11 2" xfId="8553"/>
    <cellStyle name="Zarez 6 11 2 2" xfId="27905"/>
    <cellStyle name="Zarez 6 11 2 3" xfId="18229"/>
    <cellStyle name="Zarez 6 11 3" xfId="23067"/>
    <cellStyle name="Zarez 6 11 4" xfId="13391"/>
    <cellStyle name="Zarez 6 12" xfId="4922"/>
    <cellStyle name="Zarez 6 12 2" xfId="24274"/>
    <cellStyle name="Zarez 6 12 3" xfId="14598"/>
    <cellStyle name="Zarez 6 13" xfId="19436"/>
    <cellStyle name="Zarez 6 14" xfId="9760"/>
    <cellStyle name="Zarez 6 2" xfId="54"/>
    <cellStyle name="Zarez 6 2 10" xfId="2506"/>
    <cellStyle name="Zarez 6 2 10 2" xfId="7344"/>
    <cellStyle name="Zarez 6 2 10 2 2" xfId="26696"/>
    <cellStyle name="Zarez 6 2 10 2 3" xfId="17020"/>
    <cellStyle name="Zarez 6 2 10 3" xfId="21858"/>
    <cellStyle name="Zarez 6 2 10 4" xfId="12182"/>
    <cellStyle name="Zarez 6 2 11" xfId="3716"/>
    <cellStyle name="Zarez 6 2 11 2" xfId="8554"/>
    <cellStyle name="Zarez 6 2 11 2 2" xfId="27906"/>
    <cellStyle name="Zarez 6 2 11 2 3" xfId="18230"/>
    <cellStyle name="Zarez 6 2 11 3" xfId="23068"/>
    <cellStyle name="Zarez 6 2 11 4" xfId="13392"/>
    <cellStyle name="Zarez 6 2 12" xfId="4924"/>
    <cellStyle name="Zarez 6 2 12 2" xfId="24276"/>
    <cellStyle name="Zarez 6 2 12 3" xfId="14600"/>
    <cellStyle name="Zarez 6 2 13" xfId="19438"/>
    <cellStyle name="Zarez 6 2 14" xfId="9762"/>
    <cellStyle name="Zarez 6 2 2" xfId="108"/>
    <cellStyle name="Zarez 6 2 2 10" xfId="9812"/>
    <cellStyle name="Zarez 6 2 2 2" xfId="218"/>
    <cellStyle name="Zarez 6 2 2 2 2" xfId="538"/>
    <cellStyle name="Zarez 6 2 2 2 2 2" xfId="1142"/>
    <cellStyle name="Zarez 6 2 2 2 2 2 2" xfId="2352"/>
    <cellStyle name="Zarez 6 2 2 2 2 2 2 2" xfId="7190"/>
    <cellStyle name="Zarez 6 2 2 2 2 2 2 2 2" xfId="26542"/>
    <cellStyle name="Zarez 6 2 2 2 2 2 2 2 3" xfId="16866"/>
    <cellStyle name="Zarez 6 2 2 2 2 2 2 3" xfId="21704"/>
    <cellStyle name="Zarez 6 2 2 2 2 2 2 4" xfId="12028"/>
    <cellStyle name="Zarez 6 2 2 2 2 2 3" xfId="3562"/>
    <cellStyle name="Zarez 6 2 2 2 2 2 3 2" xfId="8400"/>
    <cellStyle name="Zarez 6 2 2 2 2 2 3 2 2" xfId="27752"/>
    <cellStyle name="Zarez 6 2 2 2 2 2 3 2 3" xfId="18076"/>
    <cellStyle name="Zarez 6 2 2 2 2 2 3 3" xfId="22914"/>
    <cellStyle name="Zarez 6 2 2 2 2 2 3 4" xfId="13238"/>
    <cellStyle name="Zarez 6 2 2 2 2 2 4" xfId="4771"/>
    <cellStyle name="Zarez 6 2 2 2 2 2 4 2" xfId="9609"/>
    <cellStyle name="Zarez 6 2 2 2 2 2 4 2 2" xfId="28961"/>
    <cellStyle name="Zarez 6 2 2 2 2 2 4 2 3" xfId="19285"/>
    <cellStyle name="Zarez 6 2 2 2 2 2 4 3" xfId="24123"/>
    <cellStyle name="Zarez 6 2 2 2 2 2 4 4" xfId="14447"/>
    <cellStyle name="Zarez 6 2 2 2 2 2 5" xfId="5980"/>
    <cellStyle name="Zarez 6 2 2 2 2 2 5 2" xfId="25332"/>
    <cellStyle name="Zarez 6 2 2 2 2 2 5 3" xfId="15656"/>
    <cellStyle name="Zarez 6 2 2 2 2 2 6" xfId="20494"/>
    <cellStyle name="Zarez 6 2 2 2 2 2 7" xfId="10818"/>
    <cellStyle name="Zarez 6 2 2 2 2 3" xfId="1748"/>
    <cellStyle name="Zarez 6 2 2 2 2 3 2" xfId="6586"/>
    <cellStyle name="Zarez 6 2 2 2 2 3 2 2" xfId="25938"/>
    <cellStyle name="Zarez 6 2 2 2 2 3 2 3" xfId="16262"/>
    <cellStyle name="Zarez 6 2 2 2 2 3 3" xfId="21100"/>
    <cellStyle name="Zarez 6 2 2 2 2 3 4" xfId="11424"/>
    <cellStyle name="Zarez 6 2 2 2 2 4" xfId="2958"/>
    <cellStyle name="Zarez 6 2 2 2 2 4 2" xfId="7796"/>
    <cellStyle name="Zarez 6 2 2 2 2 4 2 2" xfId="27148"/>
    <cellStyle name="Zarez 6 2 2 2 2 4 2 3" xfId="17472"/>
    <cellStyle name="Zarez 6 2 2 2 2 4 3" xfId="22310"/>
    <cellStyle name="Zarez 6 2 2 2 2 4 4" xfId="12634"/>
    <cellStyle name="Zarez 6 2 2 2 2 5" xfId="4167"/>
    <cellStyle name="Zarez 6 2 2 2 2 5 2" xfId="9005"/>
    <cellStyle name="Zarez 6 2 2 2 2 5 2 2" xfId="28357"/>
    <cellStyle name="Zarez 6 2 2 2 2 5 2 3" xfId="18681"/>
    <cellStyle name="Zarez 6 2 2 2 2 5 3" xfId="23519"/>
    <cellStyle name="Zarez 6 2 2 2 2 5 4" xfId="13843"/>
    <cellStyle name="Zarez 6 2 2 2 2 6" xfId="5376"/>
    <cellStyle name="Zarez 6 2 2 2 2 6 2" xfId="24728"/>
    <cellStyle name="Zarez 6 2 2 2 2 6 3" xfId="15052"/>
    <cellStyle name="Zarez 6 2 2 2 2 7" xfId="19890"/>
    <cellStyle name="Zarez 6 2 2 2 2 8" xfId="10214"/>
    <cellStyle name="Zarez 6 2 2 2 3" xfId="840"/>
    <cellStyle name="Zarez 6 2 2 2 3 2" xfId="2050"/>
    <cellStyle name="Zarez 6 2 2 2 3 2 2" xfId="6888"/>
    <cellStyle name="Zarez 6 2 2 2 3 2 2 2" xfId="26240"/>
    <cellStyle name="Zarez 6 2 2 2 3 2 2 3" xfId="16564"/>
    <cellStyle name="Zarez 6 2 2 2 3 2 3" xfId="21402"/>
    <cellStyle name="Zarez 6 2 2 2 3 2 4" xfId="11726"/>
    <cellStyle name="Zarez 6 2 2 2 3 3" xfId="3260"/>
    <cellStyle name="Zarez 6 2 2 2 3 3 2" xfId="8098"/>
    <cellStyle name="Zarez 6 2 2 2 3 3 2 2" xfId="27450"/>
    <cellStyle name="Zarez 6 2 2 2 3 3 2 3" xfId="17774"/>
    <cellStyle name="Zarez 6 2 2 2 3 3 3" xfId="22612"/>
    <cellStyle name="Zarez 6 2 2 2 3 3 4" xfId="12936"/>
    <cellStyle name="Zarez 6 2 2 2 3 4" xfId="4469"/>
    <cellStyle name="Zarez 6 2 2 2 3 4 2" xfId="9307"/>
    <cellStyle name="Zarez 6 2 2 2 3 4 2 2" xfId="28659"/>
    <cellStyle name="Zarez 6 2 2 2 3 4 2 3" xfId="18983"/>
    <cellStyle name="Zarez 6 2 2 2 3 4 3" xfId="23821"/>
    <cellStyle name="Zarez 6 2 2 2 3 4 4" xfId="14145"/>
    <cellStyle name="Zarez 6 2 2 2 3 5" xfId="5678"/>
    <cellStyle name="Zarez 6 2 2 2 3 5 2" xfId="25030"/>
    <cellStyle name="Zarez 6 2 2 2 3 5 3" xfId="15354"/>
    <cellStyle name="Zarez 6 2 2 2 3 6" xfId="20192"/>
    <cellStyle name="Zarez 6 2 2 2 3 7" xfId="10516"/>
    <cellStyle name="Zarez 6 2 2 2 4" xfId="1446"/>
    <cellStyle name="Zarez 6 2 2 2 4 2" xfId="6284"/>
    <cellStyle name="Zarez 6 2 2 2 4 2 2" xfId="25636"/>
    <cellStyle name="Zarez 6 2 2 2 4 2 3" xfId="15960"/>
    <cellStyle name="Zarez 6 2 2 2 4 3" xfId="20798"/>
    <cellStyle name="Zarez 6 2 2 2 4 4" xfId="11122"/>
    <cellStyle name="Zarez 6 2 2 2 5" xfId="2656"/>
    <cellStyle name="Zarez 6 2 2 2 5 2" xfId="7494"/>
    <cellStyle name="Zarez 6 2 2 2 5 2 2" xfId="26846"/>
    <cellStyle name="Zarez 6 2 2 2 5 2 3" xfId="17170"/>
    <cellStyle name="Zarez 6 2 2 2 5 3" xfId="22008"/>
    <cellStyle name="Zarez 6 2 2 2 5 4" xfId="12332"/>
    <cellStyle name="Zarez 6 2 2 2 6" xfId="3866"/>
    <cellStyle name="Zarez 6 2 2 2 6 2" xfId="8704"/>
    <cellStyle name="Zarez 6 2 2 2 6 2 2" xfId="28056"/>
    <cellStyle name="Zarez 6 2 2 2 6 2 3" xfId="18380"/>
    <cellStyle name="Zarez 6 2 2 2 6 3" xfId="23218"/>
    <cellStyle name="Zarez 6 2 2 2 6 4" xfId="13542"/>
    <cellStyle name="Zarez 6 2 2 2 7" xfId="5074"/>
    <cellStyle name="Zarez 6 2 2 2 7 2" xfId="24426"/>
    <cellStyle name="Zarez 6 2 2 2 7 3" xfId="14750"/>
    <cellStyle name="Zarez 6 2 2 2 8" xfId="19588"/>
    <cellStyle name="Zarez 6 2 2 2 9" xfId="9912"/>
    <cellStyle name="Zarez 6 2 2 3" xfId="438"/>
    <cellStyle name="Zarez 6 2 2 3 2" xfId="1042"/>
    <cellStyle name="Zarez 6 2 2 3 2 2" xfId="2252"/>
    <cellStyle name="Zarez 6 2 2 3 2 2 2" xfId="7090"/>
    <cellStyle name="Zarez 6 2 2 3 2 2 2 2" xfId="26442"/>
    <cellStyle name="Zarez 6 2 2 3 2 2 2 3" xfId="16766"/>
    <cellStyle name="Zarez 6 2 2 3 2 2 3" xfId="21604"/>
    <cellStyle name="Zarez 6 2 2 3 2 2 4" xfId="11928"/>
    <cellStyle name="Zarez 6 2 2 3 2 3" xfId="3462"/>
    <cellStyle name="Zarez 6 2 2 3 2 3 2" xfId="8300"/>
    <cellStyle name="Zarez 6 2 2 3 2 3 2 2" xfId="27652"/>
    <cellStyle name="Zarez 6 2 2 3 2 3 2 3" xfId="17976"/>
    <cellStyle name="Zarez 6 2 2 3 2 3 3" xfId="22814"/>
    <cellStyle name="Zarez 6 2 2 3 2 3 4" xfId="13138"/>
    <cellStyle name="Zarez 6 2 2 3 2 4" xfId="4671"/>
    <cellStyle name="Zarez 6 2 2 3 2 4 2" xfId="9509"/>
    <cellStyle name="Zarez 6 2 2 3 2 4 2 2" xfId="28861"/>
    <cellStyle name="Zarez 6 2 2 3 2 4 2 3" xfId="19185"/>
    <cellStyle name="Zarez 6 2 2 3 2 4 3" xfId="24023"/>
    <cellStyle name="Zarez 6 2 2 3 2 4 4" xfId="14347"/>
    <cellStyle name="Zarez 6 2 2 3 2 5" xfId="5880"/>
    <cellStyle name="Zarez 6 2 2 3 2 5 2" xfId="25232"/>
    <cellStyle name="Zarez 6 2 2 3 2 5 3" xfId="15556"/>
    <cellStyle name="Zarez 6 2 2 3 2 6" xfId="20394"/>
    <cellStyle name="Zarez 6 2 2 3 2 7" xfId="10718"/>
    <cellStyle name="Zarez 6 2 2 3 3" xfId="1648"/>
    <cellStyle name="Zarez 6 2 2 3 3 2" xfId="6486"/>
    <cellStyle name="Zarez 6 2 2 3 3 2 2" xfId="25838"/>
    <cellStyle name="Zarez 6 2 2 3 3 2 3" xfId="16162"/>
    <cellStyle name="Zarez 6 2 2 3 3 3" xfId="21000"/>
    <cellStyle name="Zarez 6 2 2 3 3 4" xfId="11324"/>
    <cellStyle name="Zarez 6 2 2 3 4" xfId="2858"/>
    <cellStyle name="Zarez 6 2 2 3 4 2" xfId="7696"/>
    <cellStyle name="Zarez 6 2 2 3 4 2 2" xfId="27048"/>
    <cellStyle name="Zarez 6 2 2 3 4 2 3" xfId="17372"/>
    <cellStyle name="Zarez 6 2 2 3 4 3" xfId="22210"/>
    <cellStyle name="Zarez 6 2 2 3 4 4" xfId="12534"/>
    <cellStyle name="Zarez 6 2 2 3 5" xfId="4067"/>
    <cellStyle name="Zarez 6 2 2 3 5 2" xfId="8905"/>
    <cellStyle name="Zarez 6 2 2 3 5 2 2" xfId="28257"/>
    <cellStyle name="Zarez 6 2 2 3 5 2 3" xfId="18581"/>
    <cellStyle name="Zarez 6 2 2 3 5 3" xfId="23419"/>
    <cellStyle name="Zarez 6 2 2 3 5 4" xfId="13743"/>
    <cellStyle name="Zarez 6 2 2 3 6" xfId="5276"/>
    <cellStyle name="Zarez 6 2 2 3 6 2" xfId="24628"/>
    <cellStyle name="Zarez 6 2 2 3 6 3" xfId="14952"/>
    <cellStyle name="Zarez 6 2 2 3 7" xfId="19790"/>
    <cellStyle name="Zarez 6 2 2 3 8" xfId="10114"/>
    <cellStyle name="Zarez 6 2 2 4" xfId="740"/>
    <cellStyle name="Zarez 6 2 2 4 2" xfId="1950"/>
    <cellStyle name="Zarez 6 2 2 4 2 2" xfId="6788"/>
    <cellStyle name="Zarez 6 2 2 4 2 2 2" xfId="26140"/>
    <cellStyle name="Zarez 6 2 2 4 2 2 3" xfId="16464"/>
    <cellStyle name="Zarez 6 2 2 4 2 3" xfId="21302"/>
    <cellStyle name="Zarez 6 2 2 4 2 4" xfId="11626"/>
    <cellStyle name="Zarez 6 2 2 4 3" xfId="3160"/>
    <cellStyle name="Zarez 6 2 2 4 3 2" xfId="7998"/>
    <cellStyle name="Zarez 6 2 2 4 3 2 2" xfId="27350"/>
    <cellStyle name="Zarez 6 2 2 4 3 2 3" xfId="17674"/>
    <cellStyle name="Zarez 6 2 2 4 3 3" xfId="22512"/>
    <cellStyle name="Zarez 6 2 2 4 3 4" xfId="12836"/>
    <cellStyle name="Zarez 6 2 2 4 4" xfId="4369"/>
    <cellStyle name="Zarez 6 2 2 4 4 2" xfId="9207"/>
    <cellStyle name="Zarez 6 2 2 4 4 2 2" xfId="28559"/>
    <cellStyle name="Zarez 6 2 2 4 4 2 3" xfId="18883"/>
    <cellStyle name="Zarez 6 2 2 4 4 3" xfId="23721"/>
    <cellStyle name="Zarez 6 2 2 4 4 4" xfId="14045"/>
    <cellStyle name="Zarez 6 2 2 4 5" xfId="5578"/>
    <cellStyle name="Zarez 6 2 2 4 5 2" xfId="24930"/>
    <cellStyle name="Zarez 6 2 2 4 5 3" xfId="15254"/>
    <cellStyle name="Zarez 6 2 2 4 6" xfId="20092"/>
    <cellStyle name="Zarez 6 2 2 4 7" xfId="10416"/>
    <cellStyle name="Zarez 6 2 2 5" xfId="1346"/>
    <cellStyle name="Zarez 6 2 2 5 2" xfId="6184"/>
    <cellStyle name="Zarez 6 2 2 5 2 2" xfId="25536"/>
    <cellStyle name="Zarez 6 2 2 5 2 3" xfId="15860"/>
    <cellStyle name="Zarez 6 2 2 5 3" xfId="20698"/>
    <cellStyle name="Zarez 6 2 2 5 4" xfId="11022"/>
    <cellStyle name="Zarez 6 2 2 6" xfId="2556"/>
    <cellStyle name="Zarez 6 2 2 6 2" xfId="7394"/>
    <cellStyle name="Zarez 6 2 2 6 2 2" xfId="26746"/>
    <cellStyle name="Zarez 6 2 2 6 2 3" xfId="17070"/>
    <cellStyle name="Zarez 6 2 2 6 3" xfId="21908"/>
    <cellStyle name="Zarez 6 2 2 6 4" xfId="12232"/>
    <cellStyle name="Zarez 6 2 2 7" xfId="3766"/>
    <cellStyle name="Zarez 6 2 2 7 2" xfId="8604"/>
    <cellStyle name="Zarez 6 2 2 7 2 2" xfId="27956"/>
    <cellStyle name="Zarez 6 2 2 7 2 3" xfId="18280"/>
    <cellStyle name="Zarez 6 2 2 7 3" xfId="23118"/>
    <cellStyle name="Zarez 6 2 2 7 4" xfId="13442"/>
    <cellStyle name="Zarez 6 2 2 8" xfId="4974"/>
    <cellStyle name="Zarez 6 2 2 8 2" xfId="24326"/>
    <cellStyle name="Zarez 6 2 2 8 3" xfId="14650"/>
    <cellStyle name="Zarez 6 2 2 9" xfId="19488"/>
    <cellStyle name="Zarez 6 2 3" xfId="168"/>
    <cellStyle name="Zarez 6 2 3 2" xfId="488"/>
    <cellStyle name="Zarez 6 2 3 2 2" xfId="1092"/>
    <cellStyle name="Zarez 6 2 3 2 2 2" xfId="2302"/>
    <cellStyle name="Zarez 6 2 3 2 2 2 2" xfId="7140"/>
    <cellStyle name="Zarez 6 2 3 2 2 2 2 2" xfId="26492"/>
    <cellStyle name="Zarez 6 2 3 2 2 2 2 3" xfId="16816"/>
    <cellStyle name="Zarez 6 2 3 2 2 2 3" xfId="21654"/>
    <cellStyle name="Zarez 6 2 3 2 2 2 4" xfId="11978"/>
    <cellStyle name="Zarez 6 2 3 2 2 3" xfId="3512"/>
    <cellStyle name="Zarez 6 2 3 2 2 3 2" xfId="8350"/>
    <cellStyle name="Zarez 6 2 3 2 2 3 2 2" xfId="27702"/>
    <cellStyle name="Zarez 6 2 3 2 2 3 2 3" xfId="18026"/>
    <cellStyle name="Zarez 6 2 3 2 2 3 3" xfId="22864"/>
    <cellStyle name="Zarez 6 2 3 2 2 3 4" xfId="13188"/>
    <cellStyle name="Zarez 6 2 3 2 2 4" xfId="4721"/>
    <cellStyle name="Zarez 6 2 3 2 2 4 2" xfId="9559"/>
    <cellStyle name="Zarez 6 2 3 2 2 4 2 2" xfId="28911"/>
    <cellStyle name="Zarez 6 2 3 2 2 4 2 3" xfId="19235"/>
    <cellStyle name="Zarez 6 2 3 2 2 4 3" xfId="24073"/>
    <cellStyle name="Zarez 6 2 3 2 2 4 4" xfId="14397"/>
    <cellStyle name="Zarez 6 2 3 2 2 5" xfId="5930"/>
    <cellStyle name="Zarez 6 2 3 2 2 5 2" xfId="25282"/>
    <cellStyle name="Zarez 6 2 3 2 2 5 3" xfId="15606"/>
    <cellStyle name="Zarez 6 2 3 2 2 6" xfId="20444"/>
    <cellStyle name="Zarez 6 2 3 2 2 7" xfId="10768"/>
    <cellStyle name="Zarez 6 2 3 2 3" xfId="1698"/>
    <cellStyle name="Zarez 6 2 3 2 3 2" xfId="6536"/>
    <cellStyle name="Zarez 6 2 3 2 3 2 2" xfId="25888"/>
    <cellStyle name="Zarez 6 2 3 2 3 2 3" xfId="16212"/>
    <cellStyle name="Zarez 6 2 3 2 3 3" xfId="21050"/>
    <cellStyle name="Zarez 6 2 3 2 3 4" xfId="11374"/>
    <cellStyle name="Zarez 6 2 3 2 4" xfId="2908"/>
    <cellStyle name="Zarez 6 2 3 2 4 2" xfId="7746"/>
    <cellStyle name="Zarez 6 2 3 2 4 2 2" xfId="27098"/>
    <cellStyle name="Zarez 6 2 3 2 4 2 3" xfId="17422"/>
    <cellStyle name="Zarez 6 2 3 2 4 3" xfId="22260"/>
    <cellStyle name="Zarez 6 2 3 2 4 4" xfId="12584"/>
    <cellStyle name="Zarez 6 2 3 2 5" xfId="4117"/>
    <cellStyle name="Zarez 6 2 3 2 5 2" xfId="8955"/>
    <cellStyle name="Zarez 6 2 3 2 5 2 2" xfId="28307"/>
    <cellStyle name="Zarez 6 2 3 2 5 2 3" xfId="18631"/>
    <cellStyle name="Zarez 6 2 3 2 5 3" xfId="23469"/>
    <cellStyle name="Zarez 6 2 3 2 5 4" xfId="13793"/>
    <cellStyle name="Zarez 6 2 3 2 6" xfId="5326"/>
    <cellStyle name="Zarez 6 2 3 2 6 2" xfId="24678"/>
    <cellStyle name="Zarez 6 2 3 2 6 3" xfId="15002"/>
    <cellStyle name="Zarez 6 2 3 2 7" xfId="19840"/>
    <cellStyle name="Zarez 6 2 3 2 8" xfId="10164"/>
    <cellStyle name="Zarez 6 2 3 3" xfId="790"/>
    <cellStyle name="Zarez 6 2 3 3 2" xfId="2000"/>
    <cellStyle name="Zarez 6 2 3 3 2 2" xfId="6838"/>
    <cellStyle name="Zarez 6 2 3 3 2 2 2" xfId="26190"/>
    <cellStyle name="Zarez 6 2 3 3 2 2 3" xfId="16514"/>
    <cellStyle name="Zarez 6 2 3 3 2 3" xfId="21352"/>
    <cellStyle name="Zarez 6 2 3 3 2 4" xfId="11676"/>
    <cellStyle name="Zarez 6 2 3 3 3" xfId="3210"/>
    <cellStyle name="Zarez 6 2 3 3 3 2" xfId="8048"/>
    <cellStyle name="Zarez 6 2 3 3 3 2 2" xfId="27400"/>
    <cellStyle name="Zarez 6 2 3 3 3 2 3" xfId="17724"/>
    <cellStyle name="Zarez 6 2 3 3 3 3" xfId="22562"/>
    <cellStyle name="Zarez 6 2 3 3 3 4" xfId="12886"/>
    <cellStyle name="Zarez 6 2 3 3 4" xfId="4419"/>
    <cellStyle name="Zarez 6 2 3 3 4 2" xfId="9257"/>
    <cellStyle name="Zarez 6 2 3 3 4 2 2" xfId="28609"/>
    <cellStyle name="Zarez 6 2 3 3 4 2 3" xfId="18933"/>
    <cellStyle name="Zarez 6 2 3 3 4 3" xfId="23771"/>
    <cellStyle name="Zarez 6 2 3 3 4 4" xfId="14095"/>
    <cellStyle name="Zarez 6 2 3 3 5" xfId="5628"/>
    <cellStyle name="Zarez 6 2 3 3 5 2" xfId="24980"/>
    <cellStyle name="Zarez 6 2 3 3 5 3" xfId="15304"/>
    <cellStyle name="Zarez 6 2 3 3 6" xfId="20142"/>
    <cellStyle name="Zarez 6 2 3 3 7" xfId="10466"/>
    <cellStyle name="Zarez 6 2 3 4" xfId="1396"/>
    <cellStyle name="Zarez 6 2 3 4 2" xfId="6234"/>
    <cellStyle name="Zarez 6 2 3 4 2 2" xfId="25586"/>
    <cellStyle name="Zarez 6 2 3 4 2 3" xfId="15910"/>
    <cellStyle name="Zarez 6 2 3 4 3" xfId="20748"/>
    <cellStyle name="Zarez 6 2 3 4 4" xfId="11072"/>
    <cellStyle name="Zarez 6 2 3 5" xfId="2606"/>
    <cellStyle name="Zarez 6 2 3 5 2" xfId="7444"/>
    <cellStyle name="Zarez 6 2 3 5 2 2" xfId="26796"/>
    <cellStyle name="Zarez 6 2 3 5 2 3" xfId="17120"/>
    <cellStyle name="Zarez 6 2 3 5 3" xfId="21958"/>
    <cellStyle name="Zarez 6 2 3 5 4" xfId="12282"/>
    <cellStyle name="Zarez 6 2 3 6" xfId="3816"/>
    <cellStyle name="Zarez 6 2 3 6 2" xfId="8654"/>
    <cellStyle name="Zarez 6 2 3 6 2 2" xfId="28006"/>
    <cellStyle name="Zarez 6 2 3 6 2 3" xfId="18330"/>
    <cellStyle name="Zarez 6 2 3 6 3" xfId="23168"/>
    <cellStyle name="Zarez 6 2 3 6 4" xfId="13492"/>
    <cellStyle name="Zarez 6 2 3 7" xfId="5024"/>
    <cellStyle name="Zarez 6 2 3 7 2" xfId="24376"/>
    <cellStyle name="Zarez 6 2 3 7 3" xfId="14700"/>
    <cellStyle name="Zarez 6 2 3 8" xfId="19538"/>
    <cellStyle name="Zarez 6 2 3 9" xfId="9862"/>
    <cellStyle name="Zarez 6 2 4" xfId="284"/>
    <cellStyle name="Zarez 6 2 4 2" xfId="588"/>
    <cellStyle name="Zarez 6 2 4 2 2" xfId="1192"/>
    <cellStyle name="Zarez 6 2 4 2 2 2" xfId="2402"/>
    <cellStyle name="Zarez 6 2 4 2 2 2 2" xfId="7240"/>
    <cellStyle name="Zarez 6 2 4 2 2 2 2 2" xfId="26592"/>
    <cellStyle name="Zarez 6 2 4 2 2 2 2 3" xfId="16916"/>
    <cellStyle name="Zarez 6 2 4 2 2 2 3" xfId="21754"/>
    <cellStyle name="Zarez 6 2 4 2 2 2 4" xfId="12078"/>
    <cellStyle name="Zarez 6 2 4 2 2 3" xfId="3612"/>
    <cellStyle name="Zarez 6 2 4 2 2 3 2" xfId="8450"/>
    <cellStyle name="Zarez 6 2 4 2 2 3 2 2" xfId="27802"/>
    <cellStyle name="Zarez 6 2 4 2 2 3 2 3" xfId="18126"/>
    <cellStyle name="Zarez 6 2 4 2 2 3 3" xfId="22964"/>
    <cellStyle name="Zarez 6 2 4 2 2 3 4" xfId="13288"/>
    <cellStyle name="Zarez 6 2 4 2 2 4" xfId="4821"/>
    <cellStyle name="Zarez 6 2 4 2 2 4 2" xfId="9659"/>
    <cellStyle name="Zarez 6 2 4 2 2 4 2 2" xfId="29011"/>
    <cellStyle name="Zarez 6 2 4 2 2 4 2 3" xfId="19335"/>
    <cellStyle name="Zarez 6 2 4 2 2 4 3" xfId="24173"/>
    <cellStyle name="Zarez 6 2 4 2 2 4 4" xfId="14497"/>
    <cellStyle name="Zarez 6 2 4 2 2 5" xfId="6030"/>
    <cellStyle name="Zarez 6 2 4 2 2 5 2" xfId="25382"/>
    <cellStyle name="Zarez 6 2 4 2 2 5 3" xfId="15706"/>
    <cellStyle name="Zarez 6 2 4 2 2 6" xfId="20544"/>
    <cellStyle name="Zarez 6 2 4 2 2 7" xfId="10868"/>
    <cellStyle name="Zarez 6 2 4 2 3" xfId="1798"/>
    <cellStyle name="Zarez 6 2 4 2 3 2" xfId="6636"/>
    <cellStyle name="Zarez 6 2 4 2 3 2 2" xfId="25988"/>
    <cellStyle name="Zarez 6 2 4 2 3 2 3" xfId="16312"/>
    <cellStyle name="Zarez 6 2 4 2 3 3" xfId="21150"/>
    <cellStyle name="Zarez 6 2 4 2 3 4" xfId="11474"/>
    <cellStyle name="Zarez 6 2 4 2 4" xfId="3008"/>
    <cellStyle name="Zarez 6 2 4 2 4 2" xfId="7846"/>
    <cellStyle name="Zarez 6 2 4 2 4 2 2" xfId="27198"/>
    <cellStyle name="Zarez 6 2 4 2 4 2 3" xfId="17522"/>
    <cellStyle name="Zarez 6 2 4 2 4 3" xfId="22360"/>
    <cellStyle name="Zarez 6 2 4 2 4 4" xfId="12684"/>
    <cellStyle name="Zarez 6 2 4 2 5" xfId="4217"/>
    <cellStyle name="Zarez 6 2 4 2 5 2" xfId="9055"/>
    <cellStyle name="Zarez 6 2 4 2 5 2 2" xfId="28407"/>
    <cellStyle name="Zarez 6 2 4 2 5 2 3" xfId="18731"/>
    <cellStyle name="Zarez 6 2 4 2 5 3" xfId="23569"/>
    <cellStyle name="Zarez 6 2 4 2 5 4" xfId="13893"/>
    <cellStyle name="Zarez 6 2 4 2 6" xfId="5426"/>
    <cellStyle name="Zarez 6 2 4 2 6 2" xfId="24778"/>
    <cellStyle name="Zarez 6 2 4 2 6 3" xfId="15102"/>
    <cellStyle name="Zarez 6 2 4 2 7" xfId="19940"/>
    <cellStyle name="Zarez 6 2 4 2 8" xfId="10264"/>
    <cellStyle name="Zarez 6 2 4 3" xfId="890"/>
    <cellStyle name="Zarez 6 2 4 3 2" xfId="2100"/>
    <cellStyle name="Zarez 6 2 4 3 2 2" xfId="6938"/>
    <cellStyle name="Zarez 6 2 4 3 2 2 2" xfId="26290"/>
    <cellStyle name="Zarez 6 2 4 3 2 2 3" xfId="16614"/>
    <cellStyle name="Zarez 6 2 4 3 2 3" xfId="21452"/>
    <cellStyle name="Zarez 6 2 4 3 2 4" xfId="11776"/>
    <cellStyle name="Zarez 6 2 4 3 3" xfId="3310"/>
    <cellStyle name="Zarez 6 2 4 3 3 2" xfId="8148"/>
    <cellStyle name="Zarez 6 2 4 3 3 2 2" xfId="27500"/>
    <cellStyle name="Zarez 6 2 4 3 3 2 3" xfId="17824"/>
    <cellStyle name="Zarez 6 2 4 3 3 3" xfId="22662"/>
    <cellStyle name="Zarez 6 2 4 3 3 4" xfId="12986"/>
    <cellStyle name="Zarez 6 2 4 3 4" xfId="4519"/>
    <cellStyle name="Zarez 6 2 4 3 4 2" xfId="9357"/>
    <cellStyle name="Zarez 6 2 4 3 4 2 2" xfId="28709"/>
    <cellStyle name="Zarez 6 2 4 3 4 2 3" xfId="19033"/>
    <cellStyle name="Zarez 6 2 4 3 4 3" xfId="23871"/>
    <cellStyle name="Zarez 6 2 4 3 4 4" xfId="14195"/>
    <cellStyle name="Zarez 6 2 4 3 5" xfId="5728"/>
    <cellStyle name="Zarez 6 2 4 3 5 2" xfId="25080"/>
    <cellStyle name="Zarez 6 2 4 3 5 3" xfId="15404"/>
    <cellStyle name="Zarez 6 2 4 3 6" xfId="20242"/>
    <cellStyle name="Zarez 6 2 4 3 7" xfId="10566"/>
    <cellStyle name="Zarez 6 2 4 4" xfId="1496"/>
    <cellStyle name="Zarez 6 2 4 4 2" xfId="6334"/>
    <cellStyle name="Zarez 6 2 4 4 2 2" xfId="25686"/>
    <cellStyle name="Zarez 6 2 4 4 2 3" xfId="16010"/>
    <cellStyle name="Zarez 6 2 4 4 3" xfId="20848"/>
    <cellStyle name="Zarez 6 2 4 4 4" xfId="11172"/>
    <cellStyle name="Zarez 6 2 4 5" xfId="2706"/>
    <cellStyle name="Zarez 6 2 4 5 2" xfId="7544"/>
    <cellStyle name="Zarez 6 2 4 5 2 2" xfId="26896"/>
    <cellStyle name="Zarez 6 2 4 5 2 3" xfId="17220"/>
    <cellStyle name="Zarez 6 2 4 5 3" xfId="22058"/>
    <cellStyle name="Zarez 6 2 4 5 4" xfId="12382"/>
    <cellStyle name="Zarez 6 2 4 6" xfId="3916"/>
    <cellStyle name="Zarez 6 2 4 6 2" xfId="8754"/>
    <cellStyle name="Zarez 6 2 4 6 2 2" xfId="28106"/>
    <cellStyle name="Zarez 6 2 4 6 2 3" xfId="18430"/>
    <cellStyle name="Zarez 6 2 4 6 3" xfId="23268"/>
    <cellStyle name="Zarez 6 2 4 6 4" xfId="13592"/>
    <cellStyle name="Zarez 6 2 4 7" xfId="5124"/>
    <cellStyle name="Zarez 6 2 4 7 2" xfId="24476"/>
    <cellStyle name="Zarez 6 2 4 7 3" xfId="14800"/>
    <cellStyle name="Zarez 6 2 4 8" xfId="19638"/>
    <cellStyle name="Zarez 6 2 4 9" xfId="9962"/>
    <cellStyle name="Zarez 6 2 5" xfId="286"/>
    <cellStyle name="Zarez 6 2 5 10" xfId="9964"/>
    <cellStyle name="Zarez 6 2 5 2" xfId="590"/>
    <cellStyle name="Zarez 6 2 5 2 2" xfId="1194"/>
    <cellStyle name="Zarez 6 2 5 2 2 2" xfId="2404"/>
    <cellStyle name="Zarez 6 2 5 2 2 2 2" xfId="7242"/>
    <cellStyle name="Zarez 6 2 5 2 2 2 2 2" xfId="26594"/>
    <cellStyle name="Zarez 6 2 5 2 2 2 2 3" xfId="16918"/>
    <cellStyle name="Zarez 6 2 5 2 2 2 3" xfId="21756"/>
    <cellStyle name="Zarez 6 2 5 2 2 2 4" xfId="12080"/>
    <cellStyle name="Zarez 6 2 5 2 2 3" xfId="3614"/>
    <cellStyle name="Zarez 6 2 5 2 2 3 2" xfId="8452"/>
    <cellStyle name="Zarez 6 2 5 2 2 3 2 2" xfId="27804"/>
    <cellStyle name="Zarez 6 2 5 2 2 3 2 3" xfId="18128"/>
    <cellStyle name="Zarez 6 2 5 2 2 3 3" xfId="22966"/>
    <cellStyle name="Zarez 6 2 5 2 2 3 4" xfId="13290"/>
    <cellStyle name="Zarez 6 2 5 2 2 4" xfId="4823"/>
    <cellStyle name="Zarez 6 2 5 2 2 4 2" xfId="9661"/>
    <cellStyle name="Zarez 6 2 5 2 2 4 2 2" xfId="29013"/>
    <cellStyle name="Zarez 6 2 5 2 2 4 2 3" xfId="19337"/>
    <cellStyle name="Zarez 6 2 5 2 2 4 3" xfId="24175"/>
    <cellStyle name="Zarez 6 2 5 2 2 4 4" xfId="14499"/>
    <cellStyle name="Zarez 6 2 5 2 2 5" xfId="6032"/>
    <cellStyle name="Zarez 6 2 5 2 2 5 2" xfId="25384"/>
    <cellStyle name="Zarez 6 2 5 2 2 5 3" xfId="15708"/>
    <cellStyle name="Zarez 6 2 5 2 2 6" xfId="20546"/>
    <cellStyle name="Zarez 6 2 5 2 2 7" xfId="10870"/>
    <cellStyle name="Zarez 6 2 5 2 3" xfId="1800"/>
    <cellStyle name="Zarez 6 2 5 2 3 2" xfId="6638"/>
    <cellStyle name="Zarez 6 2 5 2 3 2 2" xfId="25990"/>
    <cellStyle name="Zarez 6 2 5 2 3 2 3" xfId="16314"/>
    <cellStyle name="Zarez 6 2 5 2 3 3" xfId="21152"/>
    <cellStyle name="Zarez 6 2 5 2 3 4" xfId="11476"/>
    <cellStyle name="Zarez 6 2 5 2 4" xfId="3010"/>
    <cellStyle name="Zarez 6 2 5 2 4 2" xfId="7848"/>
    <cellStyle name="Zarez 6 2 5 2 4 2 2" xfId="27200"/>
    <cellStyle name="Zarez 6 2 5 2 4 2 3" xfId="17524"/>
    <cellStyle name="Zarez 6 2 5 2 4 3" xfId="22362"/>
    <cellStyle name="Zarez 6 2 5 2 4 4" xfId="12686"/>
    <cellStyle name="Zarez 6 2 5 2 5" xfId="4219"/>
    <cellStyle name="Zarez 6 2 5 2 5 2" xfId="9057"/>
    <cellStyle name="Zarez 6 2 5 2 5 2 2" xfId="28409"/>
    <cellStyle name="Zarez 6 2 5 2 5 2 3" xfId="18733"/>
    <cellStyle name="Zarez 6 2 5 2 5 3" xfId="23571"/>
    <cellStyle name="Zarez 6 2 5 2 5 4" xfId="13895"/>
    <cellStyle name="Zarez 6 2 5 2 6" xfId="5428"/>
    <cellStyle name="Zarez 6 2 5 2 6 2" xfId="24780"/>
    <cellStyle name="Zarez 6 2 5 2 6 3" xfId="15104"/>
    <cellStyle name="Zarez 6 2 5 2 7" xfId="19942"/>
    <cellStyle name="Zarez 6 2 5 2 8" xfId="10266"/>
    <cellStyle name="Zarez 6 2 5 3" xfId="892"/>
    <cellStyle name="Zarez 6 2 5 3 2" xfId="2102"/>
    <cellStyle name="Zarez 6 2 5 3 2 2" xfId="6940"/>
    <cellStyle name="Zarez 6 2 5 3 2 2 2" xfId="26292"/>
    <cellStyle name="Zarez 6 2 5 3 2 2 3" xfId="16616"/>
    <cellStyle name="Zarez 6 2 5 3 2 3" xfId="21454"/>
    <cellStyle name="Zarez 6 2 5 3 2 4" xfId="11778"/>
    <cellStyle name="Zarez 6 2 5 3 3" xfId="3312"/>
    <cellStyle name="Zarez 6 2 5 3 3 2" xfId="8150"/>
    <cellStyle name="Zarez 6 2 5 3 3 2 2" xfId="27502"/>
    <cellStyle name="Zarez 6 2 5 3 3 2 3" xfId="17826"/>
    <cellStyle name="Zarez 6 2 5 3 3 3" xfId="22664"/>
    <cellStyle name="Zarez 6 2 5 3 3 4" xfId="12988"/>
    <cellStyle name="Zarez 6 2 5 3 4" xfId="4521"/>
    <cellStyle name="Zarez 6 2 5 3 4 2" xfId="9359"/>
    <cellStyle name="Zarez 6 2 5 3 4 2 2" xfId="28711"/>
    <cellStyle name="Zarez 6 2 5 3 4 2 3" xfId="19035"/>
    <cellStyle name="Zarez 6 2 5 3 4 3" xfId="23873"/>
    <cellStyle name="Zarez 6 2 5 3 4 4" xfId="14197"/>
    <cellStyle name="Zarez 6 2 5 3 5" xfId="5730"/>
    <cellStyle name="Zarez 6 2 5 3 5 2" xfId="25082"/>
    <cellStyle name="Zarez 6 2 5 3 5 3" xfId="15406"/>
    <cellStyle name="Zarez 6 2 5 3 6" xfId="20244"/>
    <cellStyle name="Zarez 6 2 5 3 7" xfId="10568"/>
    <cellStyle name="Zarez 6 2 5 4" xfId="1246"/>
    <cellStyle name="Zarez 6 2 5 4 2" xfId="2456"/>
    <cellStyle name="Zarez 6 2 5 4 2 2" xfId="7294"/>
    <cellStyle name="Zarez 6 2 5 4 2 2 2" xfId="26646"/>
    <cellStyle name="Zarez 6 2 5 4 2 2 3" xfId="16970"/>
    <cellStyle name="Zarez 6 2 5 4 2 3" xfId="21808"/>
    <cellStyle name="Zarez 6 2 5 4 2 4" xfId="12132"/>
    <cellStyle name="Zarez 6 2 5 4 3" xfId="3666"/>
    <cellStyle name="Zarez 6 2 5 4 3 2" xfId="8504"/>
    <cellStyle name="Zarez 6 2 5 4 3 2 2" xfId="27856"/>
    <cellStyle name="Zarez 6 2 5 4 3 2 3" xfId="18180"/>
    <cellStyle name="Zarez 6 2 5 4 3 3" xfId="23018"/>
    <cellStyle name="Zarez 6 2 5 4 3 4" xfId="13342"/>
    <cellStyle name="Zarez 6 2 5 4 4" xfId="3668"/>
    <cellStyle name="Zarez 6 2 5 4 4 2" xfId="8506"/>
    <cellStyle name="Zarez 6 2 5 4 4 2 2" xfId="27858"/>
    <cellStyle name="Zarez 6 2 5 4 4 2 3" xfId="18182"/>
    <cellStyle name="Zarez 6 2 5 4 4 3" xfId="23020"/>
    <cellStyle name="Zarez 6 2 5 4 4 4" xfId="13344"/>
    <cellStyle name="Zarez 6 2 5 4 5" xfId="4874"/>
    <cellStyle name="Zarez 6 2 5 4 5 2" xfId="9712"/>
    <cellStyle name="Zarez 6 2 5 4 5 2 2" xfId="29064"/>
    <cellStyle name="Zarez 6 2 5 4 5 2 3" xfId="19388"/>
    <cellStyle name="Zarez 6 2 5 4 5 3" xfId="24226"/>
    <cellStyle name="Zarez 6 2 5 4 5 4" xfId="14550"/>
    <cellStyle name="Zarez 6 2 5 4 6" xfId="6084"/>
    <cellStyle name="Zarez 6 2 5 4 6 2" xfId="25436"/>
    <cellStyle name="Zarez 6 2 5 4 6 3" xfId="15760"/>
    <cellStyle name="Zarez 6 2 5 4 7" xfId="20598"/>
    <cellStyle name="Zarez 6 2 5 4 8" xfId="10922"/>
    <cellStyle name="Zarez 6 2 5 5" xfId="1498"/>
    <cellStyle name="Zarez 6 2 5 5 2" xfId="6336"/>
    <cellStyle name="Zarez 6 2 5 5 2 2" xfId="25688"/>
    <cellStyle name="Zarez 6 2 5 5 2 3" xfId="16012"/>
    <cellStyle name="Zarez 6 2 5 5 3" xfId="20850"/>
    <cellStyle name="Zarez 6 2 5 5 4" xfId="11174"/>
    <cellStyle name="Zarez 6 2 5 6" xfId="2708"/>
    <cellStyle name="Zarez 6 2 5 6 2" xfId="7546"/>
    <cellStyle name="Zarez 6 2 5 6 2 2" xfId="26898"/>
    <cellStyle name="Zarez 6 2 5 6 2 3" xfId="17222"/>
    <cellStyle name="Zarez 6 2 5 6 3" xfId="22060"/>
    <cellStyle name="Zarez 6 2 5 6 4" xfId="12384"/>
    <cellStyle name="Zarez 6 2 5 7" xfId="3917"/>
    <cellStyle name="Zarez 6 2 5 7 2" xfId="8755"/>
    <cellStyle name="Zarez 6 2 5 7 2 2" xfId="28107"/>
    <cellStyle name="Zarez 6 2 5 7 2 3" xfId="18431"/>
    <cellStyle name="Zarez 6 2 5 7 3" xfId="23269"/>
    <cellStyle name="Zarez 6 2 5 7 4" xfId="13593"/>
    <cellStyle name="Zarez 6 2 5 8" xfId="5126"/>
    <cellStyle name="Zarez 6 2 5 8 2" xfId="24478"/>
    <cellStyle name="Zarez 6 2 5 8 3" xfId="14802"/>
    <cellStyle name="Zarez 6 2 5 9" xfId="19640"/>
    <cellStyle name="Zarez 6 2 6" xfId="337"/>
    <cellStyle name="Zarez 6 2 6 2" xfId="640"/>
    <cellStyle name="Zarez 6 2 6 2 2" xfId="1244"/>
    <cellStyle name="Zarez 6 2 6 2 2 2" xfId="2454"/>
    <cellStyle name="Zarez 6 2 6 2 2 2 2" xfId="7292"/>
    <cellStyle name="Zarez 6 2 6 2 2 2 2 2" xfId="26644"/>
    <cellStyle name="Zarez 6 2 6 2 2 2 2 3" xfId="16968"/>
    <cellStyle name="Zarez 6 2 6 2 2 2 3" xfId="21806"/>
    <cellStyle name="Zarez 6 2 6 2 2 2 4" xfId="12130"/>
    <cellStyle name="Zarez 6 2 6 2 2 3" xfId="3664"/>
    <cellStyle name="Zarez 6 2 6 2 2 3 2" xfId="8502"/>
    <cellStyle name="Zarez 6 2 6 2 2 3 2 2" xfId="27854"/>
    <cellStyle name="Zarez 6 2 6 2 2 3 2 3" xfId="18178"/>
    <cellStyle name="Zarez 6 2 6 2 2 3 3" xfId="23016"/>
    <cellStyle name="Zarez 6 2 6 2 2 3 4" xfId="13340"/>
    <cellStyle name="Zarez 6 2 6 2 2 4" xfId="4873"/>
    <cellStyle name="Zarez 6 2 6 2 2 4 2" xfId="9711"/>
    <cellStyle name="Zarez 6 2 6 2 2 4 2 2" xfId="29063"/>
    <cellStyle name="Zarez 6 2 6 2 2 4 2 3" xfId="19387"/>
    <cellStyle name="Zarez 6 2 6 2 2 4 3" xfId="24225"/>
    <cellStyle name="Zarez 6 2 6 2 2 4 4" xfId="14549"/>
    <cellStyle name="Zarez 6 2 6 2 2 5" xfId="6082"/>
    <cellStyle name="Zarez 6 2 6 2 2 5 2" xfId="25434"/>
    <cellStyle name="Zarez 6 2 6 2 2 5 3" xfId="15758"/>
    <cellStyle name="Zarez 6 2 6 2 2 6" xfId="20596"/>
    <cellStyle name="Zarez 6 2 6 2 2 7" xfId="10920"/>
    <cellStyle name="Zarez 6 2 6 2 3" xfId="1850"/>
    <cellStyle name="Zarez 6 2 6 2 3 2" xfId="6688"/>
    <cellStyle name="Zarez 6 2 6 2 3 2 2" xfId="26040"/>
    <cellStyle name="Zarez 6 2 6 2 3 2 3" xfId="16364"/>
    <cellStyle name="Zarez 6 2 6 2 3 3" xfId="21202"/>
    <cellStyle name="Zarez 6 2 6 2 3 4" xfId="11526"/>
    <cellStyle name="Zarez 6 2 6 2 4" xfId="3060"/>
    <cellStyle name="Zarez 6 2 6 2 4 2" xfId="7898"/>
    <cellStyle name="Zarez 6 2 6 2 4 2 2" xfId="27250"/>
    <cellStyle name="Zarez 6 2 6 2 4 2 3" xfId="17574"/>
    <cellStyle name="Zarez 6 2 6 2 4 3" xfId="22412"/>
    <cellStyle name="Zarez 6 2 6 2 4 4" xfId="12736"/>
    <cellStyle name="Zarez 6 2 6 2 5" xfId="4269"/>
    <cellStyle name="Zarez 6 2 6 2 5 2" xfId="9107"/>
    <cellStyle name="Zarez 6 2 6 2 5 2 2" xfId="28459"/>
    <cellStyle name="Zarez 6 2 6 2 5 2 3" xfId="18783"/>
    <cellStyle name="Zarez 6 2 6 2 5 3" xfId="23621"/>
    <cellStyle name="Zarez 6 2 6 2 5 4" xfId="13945"/>
    <cellStyle name="Zarez 6 2 6 2 6" xfId="5478"/>
    <cellStyle name="Zarez 6 2 6 2 6 2" xfId="24830"/>
    <cellStyle name="Zarez 6 2 6 2 6 3" xfId="15154"/>
    <cellStyle name="Zarez 6 2 6 2 7" xfId="19992"/>
    <cellStyle name="Zarez 6 2 6 2 8" xfId="10316"/>
    <cellStyle name="Zarez 6 2 6 3" xfId="942"/>
    <cellStyle name="Zarez 6 2 6 3 2" xfId="2152"/>
    <cellStyle name="Zarez 6 2 6 3 2 2" xfId="6990"/>
    <cellStyle name="Zarez 6 2 6 3 2 2 2" xfId="26342"/>
    <cellStyle name="Zarez 6 2 6 3 2 2 3" xfId="16666"/>
    <cellStyle name="Zarez 6 2 6 3 2 3" xfId="21504"/>
    <cellStyle name="Zarez 6 2 6 3 2 4" xfId="11828"/>
    <cellStyle name="Zarez 6 2 6 3 3" xfId="3362"/>
    <cellStyle name="Zarez 6 2 6 3 3 2" xfId="8200"/>
    <cellStyle name="Zarez 6 2 6 3 3 2 2" xfId="27552"/>
    <cellStyle name="Zarez 6 2 6 3 3 2 3" xfId="17876"/>
    <cellStyle name="Zarez 6 2 6 3 3 3" xfId="22714"/>
    <cellStyle name="Zarez 6 2 6 3 3 4" xfId="13038"/>
    <cellStyle name="Zarez 6 2 6 3 4" xfId="4571"/>
    <cellStyle name="Zarez 6 2 6 3 4 2" xfId="9409"/>
    <cellStyle name="Zarez 6 2 6 3 4 2 2" xfId="28761"/>
    <cellStyle name="Zarez 6 2 6 3 4 2 3" xfId="19085"/>
    <cellStyle name="Zarez 6 2 6 3 4 3" xfId="23923"/>
    <cellStyle name="Zarez 6 2 6 3 4 4" xfId="14247"/>
    <cellStyle name="Zarez 6 2 6 3 5" xfId="5780"/>
    <cellStyle name="Zarez 6 2 6 3 5 2" xfId="25132"/>
    <cellStyle name="Zarez 6 2 6 3 5 3" xfId="15456"/>
    <cellStyle name="Zarez 6 2 6 3 6" xfId="20294"/>
    <cellStyle name="Zarez 6 2 6 3 7" xfId="10618"/>
    <cellStyle name="Zarez 6 2 6 4" xfId="1548"/>
    <cellStyle name="Zarez 6 2 6 4 2" xfId="6386"/>
    <cellStyle name="Zarez 6 2 6 4 2 2" xfId="25738"/>
    <cellStyle name="Zarez 6 2 6 4 2 3" xfId="16062"/>
    <cellStyle name="Zarez 6 2 6 4 3" xfId="20900"/>
    <cellStyle name="Zarez 6 2 6 4 4" xfId="11224"/>
    <cellStyle name="Zarez 6 2 6 5" xfId="2758"/>
    <cellStyle name="Zarez 6 2 6 5 2" xfId="7596"/>
    <cellStyle name="Zarez 6 2 6 5 2 2" xfId="26948"/>
    <cellStyle name="Zarez 6 2 6 5 2 3" xfId="17272"/>
    <cellStyle name="Zarez 6 2 6 5 3" xfId="22110"/>
    <cellStyle name="Zarez 6 2 6 5 4" xfId="12434"/>
    <cellStyle name="Zarez 6 2 6 6" xfId="3967"/>
    <cellStyle name="Zarez 6 2 6 6 2" xfId="8805"/>
    <cellStyle name="Zarez 6 2 6 6 2 2" xfId="28157"/>
    <cellStyle name="Zarez 6 2 6 6 2 3" xfId="18481"/>
    <cellStyle name="Zarez 6 2 6 6 3" xfId="23319"/>
    <cellStyle name="Zarez 6 2 6 6 4" xfId="13643"/>
    <cellStyle name="Zarez 6 2 6 7" xfId="5176"/>
    <cellStyle name="Zarez 6 2 6 7 2" xfId="24528"/>
    <cellStyle name="Zarez 6 2 6 7 3" xfId="14852"/>
    <cellStyle name="Zarez 6 2 6 8" xfId="19690"/>
    <cellStyle name="Zarez 6 2 6 9" xfId="10014"/>
    <cellStyle name="Zarez 6 2 7" xfId="388"/>
    <cellStyle name="Zarez 6 2 7 2" xfId="992"/>
    <cellStyle name="Zarez 6 2 7 2 2" xfId="2202"/>
    <cellStyle name="Zarez 6 2 7 2 2 2" xfId="7040"/>
    <cellStyle name="Zarez 6 2 7 2 2 2 2" xfId="26392"/>
    <cellStyle name="Zarez 6 2 7 2 2 2 3" xfId="16716"/>
    <cellStyle name="Zarez 6 2 7 2 2 3" xfId="21554"/>
    <cellStyle name="Zarez 6 2 7 2 2 4" xfId="11878"/>
    <cellStyle name="Zarez 6 2 7 2 3" xfId="3412"/>
    <cellStyle name="Zarez 6 2 7 2 3 2" xfId="8250"/>
    <cellStyle name="Zarez 6 2 7 2 3 2 2" xfId="27602"/>
    <cellStyle name="Zarez 6 2 7 2 3 2 3" xfId="17926"/>
    <cellStyle name="Zarez 6 2 7 2 3 3" xfId="22764"/>
    <cellStyle name="Zarez 6 2 7 2 3 4" xfId="13088"/>
    <cellStyle name="Zarez 6 2 7 2 4" xfId="4621"/>
    <cellStyle name="Zarez 6 2 7 2 4 2" xfId="9459"/>
    <cellStyle name="Zarez 6 2 7 2 4 2 2" xfId="28811"/>
    <cellStyle name="Zarez 6 2 7 2 4 2 3" xfId="19135"/>
    <cellStyle name="Zarez 6 2 7 2 4 3" xfId="23973"/>
    <cellStyle name="Zarez 6 2 7 2 4 4" xfId="14297"/>
    <cellStyle name="Zarez 6 2 7 2 5" xfId="5830"/>
    <cellStyle name="Zarez 6 2 7 2 5 2" xfId="25182"/>
    <cellStyle name="Zarez 6 2 7 2 5 3" xfId="15506"/>
    <cellStyle name="Zarez 6 2 7 2 6" xfId="20344"/>
    <cellStyle name="Zarez 6 2 7 2 7" xfId="10668"/>
    <cellStyle name="Zarez 6 2 7 3" xfId="1598"/>
    <cellStyle name="Zarez 6 2 7 3 2" xfId="6436"/>
    <cellStyle name="Zarez 6 2 7 3 2 2" xfId="25788"/>
    <cellStyle name="Zarez 6 2 7 3 2 3" xfId="16112"/>
    <cellStyle name="Zarez 6 2 7 3 3" xfId="20950"/>
    <cellStyle name="Zarez 6 2 7 3 4" xfId="11274"/>
    <cellStyle name="Zarez 6 2 7 4" xfId="2808"/>
    <cellStyle name="Zarez 6 2 7 4 2" xfId="7646"/>
    <cellStyle name="Zarez 6 2 7 4 2 2" xfId="26998"/>
    <cellStyle name="Zarez 6 2 7 4 2 3" xfId="17322"/>
    <cellStyle name="Zarez 6 2 7 4 3" xfId="22160"/>
    <cellStyle name="Zarez 6 2 7 4 4" xfId="12484"/>
    <cellStyle name="Zarez 6 2 7 5" xfId="4017"/>
    <cellStyle name="Zarez 6 2 7 5 2" xfId="8855"/>
    <cellStyle name="Zarez 6 2 7 5 2 2" xfId="28207"/>
    <cellStyle name="Zarez 6 2 7 5 2 3" xfId="18531"/>
    <cellStyle name="Zarez 6 2 7 5 3" xfId="23369"/>
    <cellStyle name="Zarez 6 2 7 5 4" xfId="13693"/>
    <cellStyle name="Zarez 6 2 7 6" xfId="5226"/>
    <cellStyle name="Zarez 6 2 7 6 2" xfId="24578"/>
    <cellStyle name="Zarez 6 2 7 6 3" xfId="14902"/>
    <cellStyle name="Zarez 6 2 7 7" xfId="19740"/>
    <cellStyle name="Zarez 6 2 7 8" xfId="10064"/>
    <cellStyle name="Zarez 6 2 8" xfId="690"/>
    <cellStyle name="Zarez 6 2 8 2" xfId="1900"/>
    <cellStyle name="Zarez 6 2 8 2 2" xfId="6738"/>
    <cellStyle name="Zarez 6 2 8 2 2 2" xfId="26090"/>
    <cellStyle name="Zarez 6 2 8 2 2 3" xfId="16414"/>
    <cellStyle name="Zarez 6 2 8 2 3" xfId="21252"/>
    <cellStyle name="Zarez 6 2 8 2 4" xfId="11576"/>
    <cellStyle name="Zarez 6 2 8 3" xfId="3110"/>
    <cellStyle name="Zarez 6 2 8 3 2" xfId="7948"/>
    <cellStyle name="Zarez 6 2 8 3 2 2" xfId="27300"/>
    <cellStyle name="Zarez 6 2 8 3 2 3" xfId="17624"/>
    <cellStyle name="Zarez 6 2 8 3 3" xfId="22462"/>
    <cellStyle name="Zarez 6 2 8 3 4" xfId="12786"/>
    <cellStyle name="Zarez 6 2 8 4" xfId="4319"/>
    <cellStyle name="Zarez 6 2 8 4 2" xfId="9157"/>
    <cellStyle name="Zarez 6 2 8 4 2 2" xfId="28509"/>
    <cellStyle name="Zarez 6 2 8 4 2 3" xfId="18833"/>
    <cellStyle name="Zarez 6 2 8 4 3" xfId="23671"/>
    <cellStyle name="Zarez 6 2 8 4 4" xfId="13995"/>
    <cellStyle name="Zarez 6 2 8 5" xfId="5528"/>
    <cellStyle name="Zarez 6 2 8 5 2" xfId="24880"/>
    <cellStyle name="Zarez 6 2 8 5 3" xfId="15204"/>
    <cellStyle name="Zarez 6 2 8 6" xfId="20042"/>
    <cellStyle name="Zarez 6 2 8 7" xfId="10366"/>
    <cellStyle name="Zarez 6 2 9" xfId="1296"/>
    <cellStyle name="Zarez 6 2 9 2" xfId="6134"/>
    <cellStyle name="Zarez 6 2 9 2 2" xfId="25486"/>
    <cellStyle name="Zarez 6 2 9 2 3" xfId="15810"/>
    <cellStyle name="Zarez 6 2 9 3" xfId="20648"/>
    <cellStyle name="Zarez 6 2 9 4" xfId="10972"/>
    <cellStyle name="Zarez 6 3" xfId="106"/>
    <cellStyle name="Zarez 6 3 10" xfId="9810"/>
    <cellStyle name="Zarez 6 3 2" xfId="216"/>
    <cellStyle name="Zarez 6 3 2 2" xfId="536"/>
    <cellStyle name="Zarez 6 3 2 2 2" xfId="1140"/>
    <cellStyle name="Zarez 6 3 2 2 2 2" xfId="2350"/>
    <cellStyle name="Zarez 6 3 2 2 2 2 2" xfId="7188"/>
    <cellStyle name="Zarez 6 3 2 2 2 2 2 2" xfId="26540"/>
    <cellStyle name="Zarez 6 3 2 2 2 2 2 3" xfId="16864"/>
    <cellStyle name="Zarez 6 3 2 2 2 2 3" xfId="21702"/>
    <cellStyle name="Zarez 6 3 2 2 2 2 4" xfId="12026"/>
    <cellStyle name="Zarez 6 3 2 2 2 3" xfId="3560"/>
    <cellStyle name="Zarez 6 3 2 2 2 3 2" xfId="8398"/>
    <cellStyle name="Zarez 6 3 2 2 2 3 2 2" xfId="27750"/>
    <cellStyle name="Zarez 6 3 2 2 2 3 2 3" xfId="18074"/>
    <cellStyle name="Zarez 6 3 2 2 2 3 3" xfId="22912"/>
    <cellStyle name="Zarez 6 3 2 2 2 3 4" xfId="13236"/>
    <cellStyle name="Zarez 6 3 2 2 2 4" xfId="4769"/>
    <cellStyle name="Zarez 6 3 2 2 2 4 2" xfId="9607"/>
    <cellStyle name="Zarez 6 3 2 2 2 4 2 2" xfId="28959"/>
    <cellStyle name="Zarez 6 3 2 2 2 4 2 3" xfId="19283"/>
    <cellStyle name="Zarez 6 3 2 2 2 4 3" xfId="24121"/>
    <cellStyle name="Zarez 6 3 2 2 2 4 4" xfId="14445"/>
    <cellStyle name="Zarez 6 3 2 2 2 5" xfId="5978"/>
    <cellStyle name="Zarez 6 3 2 2 2 5 2" xfId="25330"/>
    <cellStyle name="Zarez 6 3 2 2 2 5 3" xfId="15654"/>
    <cellStyle name="Zarez 6 3 2 2 2 6" xfId="20492"/>
    <cellStyle name="Zarez 6 3 2 2 2 7" xfId="10816"/>
    <cellStyle name="Zarez 6 3 2 2 3" xfId="1746"/>
    <cellStyle name="Zarez 6 3 2 2 3 2" xfId="6584"/>
    <cellStyle name="Zarez 6 3 2 2 3 2 2" xfId="25936"/>
    <cellStyle name="Zarez 6 3 2 2 3 2 3" xfId="16260"/>
    <cellStyle name="Zarez 6 3 2 2 3 3" xfId="21098"/>
    <cellStyle name="Zarez 6 3 2 2 3 4" xfId="11422"/>
    <cellStyle name="Zarez 6 3 2 2 4" xfId="2956"/>
    <cellStyle name="Zarez 6 3 2 2 4 2" xfId="7794"/>
    <cellStyle name="Zarez 6 3 2 2 4 2 2" xfId="27146"/>
    <cellStyle name="Zarez 6 3 2 2 4 2 3" xfId="17470"/>
    <cellStyle name="Zarez 6 3 2 2 4 3" xfId="22308"/>
    <cellStyle name="Zarez 6 3 2 2 4 4" xfId="12632"/>
    <cellStyle name="Zarez 6 3 2 2 5" xfId="4165"/>
    <cellStyle name="Zarez 6 3 2 2 5 2" xfId="9003"/>
    <cellStyle name="Zarez 6 3 2 2 5 2 2" xfId="28355"/>
    <cellStyle name="Zarez 6 3 2 2 5 2 3" xfId="18679"/>
    <cellStyle name="Zarez 6 3 2 2 5 3" xfId="23517"/>
    <cellStyle name="Zarez 6 3 2 2 5 4" xfId="13841"/>
    <cellStyle name="Zarez 6 3 2 2 6" xfId="5374"/>
    <cellStyle name="Zarez 6 3 2 2 6 2" xfId="24726"/>
    <cellStyle name="Zarez 6 3 2 2 6 3" xfId="15050"/>
    <cellStyle name="Zarez 6 3 2 2 7" xfId="19888"/>
    <cellStyle name="Zarez 6 3 2 2 8" xfId="10212"/>
    <cellStyle name="Zarez 6 3 2 3" xfId="838"/>
    <cellStyle name="Zarez 6 3 2 3 2" xfId="2048"/>
    <cellStyle name="Zarez 6 3 2 3 2 2" xfId="6886"/>
    <cellStyle name="Zarez 6 3 2 3 2 2 2" xfId="26238"/>
    <cellStyle name="Zarez 6 3 2 3 2 2 3" xfId="16562"/>
    <cellStyle name="Zarez 6 3 2 3 2 3" xfId="21400"/>
    <cellStyle name="Zarez 6 3 2 3 2 4" xfId="11724"/>
    <cellStyle name="Zarez 6 3 2 3 3" xfId="3258"/>
    <cellStyle name="Zarez 6 3 2 3 3 2" xfId="8096"/>
    <cellStyle name="Zarez 6 3 2 3 3 2 2" xfId="27448"/>
    <cellStyle name="Zarez 6 3 2 3 3 2 3" xfId="17772"/>
    <cellStyle name="Zarez 6 3 2 3 3 3" xfId="22610"/>
    <cellStyle name="Zarez 6 3 2 3 3 4" xfId="12934"/>
    <cellStyle name="Zarez 6 3 2 3 4" xfId="4467"/>
    <cellStyle name="Zarez 6 3 2 3 4 2" xfId="9305"/>
    <cellStyle name="Zarez 6 3 2 3 4 2 2" xfId="28657"/>
    <cellStyle name="Zarez 6 3 2 3 4 2 3" xfId="18981"/>
    <cellStyle name="Zarez 6 3 2 3 4 3" xfId="23819"/>
    <cellStyle name="Zarez 6 3 2 3 4 4" xfId="14143"/>
    <cellStyle name="Zarez 6 3 2 3 5" xfId="5676"/>
    <cellStyle name="Zarez 6 3 2 3 5 2" xfId="25028"/>
    <cellStyle name="Zarez 6 3 2 3 5 3" xfId="15352"/>
    <cellStyle name="Zarez 6 3 2 3 6" xfId="20190"/>
    <cellStyle name="Zarez 6 3 2 3 7" xfId="10514"/>
    <cellStyle name="Zarez 6 3 2 4" xfId="1444"/>
    <cellStyle name="Zarez 6 3 2 4 2" xfId="6282"/>
    <cellStyle name="Zarez 6 3 2 4 2 2" xfId="25634"/>
    <cellStyle name="Zarez 6 3 2 4 2 3" xfId="15958"/>
    <cellStyle name="Zarez 6 3 2 4 3" xfId="20796"/>
    <cellStyle name="Zarez 6 3 2 4 4" xfId="11120"/>
    <cellStyle name="Zarez 6 3 2 5" xfId="2654"/>
    <cellStyle name="Zarez 6 3 2 5 2" xfId="7492"/>
    <cellStyle name="Zarez 6 3 2 5 2 2" xfId="26844"/>
    <cellStyle name="Zarez 6 3 2 5 2 3" xfId="17168"/>
    <cellStyle name="Zarez 6 3 2 5 3" xfId="22006"/>
    <cellStyle name="Zarez 6 3 2 5 4" xfId="12330"/>
    <cellStyle name="Zarez 6 3 2 6" xfId="3864"/>
    <cellStyle name="Zarez 6 3 2 6 2" xfId="8702"/>
    <cellStyle name="Zarez 6 3 2 6 2 2" xfId="28054"/>
    <cellStyle name="Zarez 6 3 2 6 2 3" xfId="18378"/>
    <cellStyle name="Zarez 6 3 2 6 3" xfId="23216"/>
    <cellStyle name="Zarez 6 3 2 6 4" xfId="13540"/>
    <cellStyle name="Zarez 6 3 2 7" xfId="5072"/>
    <cellStyle name="Zarez 6 3 2 7 2" xfId="24424"/>
    <cellStyle name="Zarez 6 3 2 7 3" xfId="14748"/>
    <cellStyle name="Zarez 6 3 2 8" xfId="19586"/>
    <cellStyle name="Zarez 6 3 2 9" xfId="9910"/>
    <cellStyle name="Zarez 6 3 3" xfId="436"/>
    <cellStyle name="Zarez 6 3 3 2" xfId="1040"/>
    <cellStyle name="Zarez 6 3 3 2 2" xfId="2250"/>
    <cellStyle name="Zarez 6 3 3 2 2 2" xfId="7088"/>
    <cellStyle name="Zarez 6 3 3 2 2 2 2" xfId="26440"/>
    <cellStyle name="Zarez 6 3 3 2 2 2 3" xfId="16764"/>
    <cellStyle name="Zarez 6 3 3 2 2 3" xfId="21602"/>
    <cellStyle name="Zarez 6 3 3 2 2 4" xfId="11926"/>
    <cellStyle name="Zarez 6 3 3 2 3" xfId="3460"/>
    <cellStyle name="Zarez 6 3 3 2 3 2" xfId="8298"/>
    <cellStyle name="Zarez 6 3 3 2 3 2 2" xfId="27650"/>
    <cellStyle name="Zarez 6 3 3 2 3 2 3" xfId="17974"/>
    <cellStyle name="Zarez 6 3 3 2 3 3" xfId="22812"/>
    <cellStyle name="Zarez 6 3 3 2 3 4" xfId="13136"/>
    <cellStyle name="Zarez 6 3 3 2 4" xfId="4669"/>
    <cellStyle name="Zarez 6 3 3 2 4 2" xfId="9507"/>
    <cellStyle name="Zarez 6 3 3 2 4 2 2" xfId="28859"/>
    <cellStyle name="Zarez 6 3 3 2 4 2 3" xfId="19183"/>
    <cellStyle name="Zarez 6 3 3 2 4 3" xfId="24021"/>
    <cellStyle name="Zarez 6 3 3 2 4 4" xfId="14345"/>
    <cellStyle name="Zarez 6 3 3 2 5" xfId="5878"/>
    <cellStyle name="Zarez 6 3 3 2 5 2" xfId="25230"/>
    <cellStyle name="Zarez 6 3 3 2 5 3" xfId="15554"/>
    <cellStyle name="Zarez 6 3 3 2 6" xfId="20392"/>
    <cellStyle name="Zarez 6 3 3 2 7" xfId="10716"/>
    <cellStyle name="Zarez 6 3 3 3" xfId="1646"/>
    <cellStyle name="Zarez 6 3 3 3 2" xfId="6484"/>
    <cellStyle name="Zarez 6 3 3 3 2 2" xfId="25836"/>
    <cellStyle name="Zarez 6 3 3 3 2 3" xfId="16160"/>
    <cellStyle name="Zarez 6 3 3 3 3" xfId="20998"/>
    <cellStyle name="Zarez 6 3 3 3 4" xfId="11322"/>
    <cellStyle name="Zarez 6 3 3 4" xfId="2856"/>
    <cellStyle name="Zarez 6 3 3 4 2" xfId="7694"/>
    <cellStyle name="Zarez 6 3 3 4 2 2" xfId="27046"/>
    <cellStyle name="Zarez 6 3 3 4 2 3" xfId="17370"/>
    <cellStyle name="Zarez 6 3 3 4 3" xfId="22208"/>
    <cellStyle name="Zarez 6 3 3 4 4" xfId="12532"/>
    <cellStyle name="Zarez 6 3 3 5" xfId="4065"/>
    <cellStyle name="Zarez 6 3 3 5 2" xfId="8903"/>
    <cellStyle name="Zarez 6 3 3 5 2 2" xfId="28255"/>
    <cellStyle name="Zarez 6 3 3 5 2 3" xfId="18579"/>
    <cellStyle name="Zarez 6 3 3 5 3" xfId="23417"/>
    <cellStyle name="Zarez 6 3 3 5 4" xfId="13741"/>
    <cellStyle name="Zarez 6 3 3 6" xfId="5274"/>
    <cellStyle name="Zarez 6 3 3 6 2" xfId="24626"/>
    <cellStyle name="Zarez 6 3 3 6 3" xfId="14950"/>
    <cellStyle name="Zarez 6 3 3 7" xfId="19788"/>
    <cellStyle name="Zarez 6 3 3 8" xfId="10112"/>
    <cellStyle name="Zarez 6 3 4" xfId="738"/>
    <cellStyle name="Zarez 6 3 4 2" xfId="1948"/>
    <cellStyle name="Zarez 6 3 4 2 2" xfId="6786"/>
    <cellStyle name="Zarez 6 3 4 2 2 2" xfId="26138"/>
    <cellStyle name="Zarez 6 3 4 2 2 3" xfId="16462"/>
    <cellStyle name="Zarez 6 3 4 2 3" xfId="21300"/>
    <cellStyle name="Zarez 6 3 4 2 4" xfId="11624"/>
    <cellStyle name="Zarez 6 3 4 3" xfId="3158"/>
    <cellStyle name="Zarez 6 3 4 3 2" xfId="7996"/>
    <cellStyle name="Zarez 6 3 4 3 2 2" xfId="27348"/>
    <cellStyle name="Zarez 6 3 4 3 2 3" xfId="17672"/>
    <cellStyle name="Zarez 6 3 4 3 3" xfId="22510"/>
    <cellStyle name="Zarez 6 3 4 3 4" xfId="12834"/>
    <cellStyle name="Zarez 6 3 4 4" xfId="4367"/>
    <cellStyle name="Zarez 6 3 4 4 2" xfId="9205"/>
    <cellStyle name="Zarez 6 3 4 4 2 2" xfId="28557"/>
    <cellStyle name="Zarez 6 3 4 4 2 3" xfId="18881"/>
    <cellStyle name="Zarez 6 3 4 4 3" xfId="23719"/>
    <cellStyle name="Zarez 6 3 4 4 4" xfId="14043"/>
    <cellStyle name="Zarez 6 3 4 5" xfId="5576"/>
    <cellStyle name="Zarez 6 3 4 5 2" xfId="24928"/>
    <cellStyle name="Zarez 6 3 4 5 3" xfId="15252"/>
    <cellStyle name="Zarez 6 3 4 6" xfId="20090"/>
    <cellStyle name="Zarez 6 3 4 7" xfId="10414"/>
    <cellStyle name="Zarez 6 3 5" xfId="1344"/>
    <cellStyle name="Zarez 6 3 5 2" xfId="6182"/>
    <cellStyle name="Zarez 6 3 5 2 2" xfId="25534"/>
    <cellStyle name="Zarez 6 3 5 2 3" xfId="15858"/>
    <cellStyle name="Zarez 6 3 5 3" xfId="20696"/>
    <cellStyle name="Zarez 6 3 5 4" xfId="11020"/>
    <cellStyle name="Zarez 6 3 6" xfId="2554"/>
    <cellStyle name="Zarez 6 3 6 2" xfId="7392"/>
    <cellStyle name="Zarez 6 3 6 2 2" xfId="26744"/>
    <cellStyle name="Zarez 6 3 6 2 3" xfId="17068"/>
    <cellStyle name="Zarez 6 3 6 3" xfId="21906"/>
    <cellStyle name="Zarez 6 3 6 4" xfId="12230"/>
    <cellStyle name="Zarez 6 3 7" xfId="3764"/>
    <cellStyle name="Zarez 6 3 7 2" xfId="8602"/>
    <cellStyle name="Zarez 6 3 7 2 2" xfId="27954"/>
    <cellStyle name="Zarez 6 3 7 2 3" xfId="18278"/>
    <cellStyle name="Zarez 6 3 7 3" xfId="23116"/>
    <cellStyle name="Zarez 6 3 7 4" xfId="13440"/>
    <cellStyle name="Zarez 6 3 8" xfId="4972"/>
    <cellStyle name="Zarez 6 3 8 2" xfId="24324"/>
    <cellStyle name="Zarez 6 3 8 3" xfId="14648"/>
    <cellStyle name="Zarez 6 3 9" xfId="19486"/>
    <cellStyle name="Zarez 6 4" xfId="166"/>
    <cellStyle name="Zarez 6 4 2" xfId="486"/>
    <cellStyle name="Zarez 6 4 2 2" xfId="1090"/>
    <cellStyle name="Zarez 6 4 2 2 2" xfId="2300"/>
    <cellStyle name="Zarez 6 4 2 2 2 2" xfId="7138"/>
    <cellStyle name="Zarez 6 4 2 2 2 2 2" xfId="26490"/>
    <cellStyle name="Zarez 6 4 2 2 2 2 3" xfId="16814"/>
    <cellStyle name="Zarez 6 4 2 2 2 3" xfId="21652"/>
    <cellStyle name="Zarez 6 4 2 2 2 4" xfId="11976"/>
    <cellStyle name="Zarez 6 4 2 2 3" xfId="3510"/>
    <cellStyle name="Zarez 6 4 2 2 3 2" xfId="8348"/>
    <cellStyle name="Zarez 6 4 2 2 3 2 2" xfId="27700"/>
    <cellStyle name="Zarez 6 4 2 2 3 2 3" xfId="18024"/>
    <cellStyle name="Zarez 6 4 2 2 3 3" xfId="22862"/>
    <cellStyle name="Zarez 6 4 2 2 3 4" xfId="13186"/>
    <cellStyle name="Zarez 6 4 2 2 4" xfId="4719"/>
    <cellStyle name="Zarez 6 4 2 2 4 2" xfId="9557"/>
    <cellStyle name="Zarez 6 4 2 2 4 2 2" xfId="28909"/>
    <cellStyle name="Zarez 6 4 2 2 4 2 3" xfId="19233"/>
    <cellStyle name="Zarez 6 4 2 2 4 3" xfId="24071"/>
    <cellStyle name="Zarez 6 4 2 2 4 4" xfId="14395"/>
    <cellStyle name="Zarez 6 4 2 2 5" xfId="5928"/>
    <cellStyle name="Zarez 6 4 2 2 5 2" xfId="25280"/>
    <cellStyle name="Zarez 6 4 2 2 5 3" xfId="15604"/>
    <cellStyle name="Zarez 6 4 2 2 6" xfId="20442"/>
    <cellStyle name="Zarez 6 4 2 2 7" xfId="10766"/>
    <cellStyle name="Zarez 6 4 2 3" xfId="1696"/>
    <cellStyle name="Zarez 6 4 2 3 2" xfId="6534"/>
    <cellStyle name="Zarez 6 4 2 3 2 2" xfId="25886"/>
    <cellStyle name="Zarez 6 4 2 3 2 3" xfId="16210"/>
    <cellStyle name="Zarez 6 4 2 3 3" xfId="21048"/>
    <cellStyle name="Zarez 6 4 2 3 4" xfId="11372"/>
    <cellStyle name="Zarez 6 4 2 4" xfId="2906"/>
    <cellStyle name="Zarez 6 4 2 4 2" xfId="7744"/>
    <cellStyle name="Zarez 6 4 2 4 2 2" xfId="27096"/>
    <cellStyle name="Zarez 6 4 2 4 2 3" xfId="17420"/>
    <cellStyle name="Zarez 6 4 2 4 3" xfId="22258"/>
    <cellStyle name="Zarez 6 4 2 4 4" xfId="12582"/>
    <cellStyle name="Zarez 6 4 2 5" xfId="4115"/>
    <cellStyle name="Zarez 6 4 2 5 2" xfId="8953"/>
    <cellStyle name="Zarez 6 4 2 5 2 2" xfId="28305"/>
    <cellStyle name="Zarez 6 4 2 5 2 3" xfId="18629"/>
    <cellStyle name="Zarez 6 4 2 5 3" xfId="23467"/>
    <cellStyle name="Zarez 6 4 2 5 4" xfId="13791"/>
    <cellStyle name="Zarez 6 4 2 6" xfId="5324"/>
    <cellStyle name="Zarez 6 4 2 6 2" xfId="24676"/>
    <cellStyle name="Zarez 6 4 2 6 3" xfId="15000"/>
    <cellStyle name="Zarez 6 4 2 7" xfId="19838"/>
    <cellStyle name="Zarez 6 4 2 8" xfId="10162"/>
    <cellStyle name="Zarez 6 4 3" xfId="788"/>
    <cellStyle name="Zarez 6 4 3 2" xfId="1998"/>
    <cellStyle name="Zarez 6 4 3 2 2" xfId="6836"/>
    <cellStyle name="Zarez 6 4 3 2 2 2" xfId="26188"/>
    <cellStyle name="Zarez 6 4 3 2 2 3" xfId="16512"/>
    <cellStyle name="Zarez 6 4 3 2 3" xfId="21350"/>
    <cellStyle name="Zarez 6 4 3 2 4" xfId="11674"/>
    <cellStyle name="Zarez 6 4 3 3" xfId="3208"/>
    <cellStyle name="Zarez 6 4 3 3 2" xfId="8046"/>
    <cellStyle name="Zarez 6 4 3 3 2 2" xfId="27398"/>
    <cellStyle name="Zarez 6 4 3 3 2 3" xfId="17722"/>
    <cellStyle name="Zarez 6 4 3 3 3" xfId="22560"/>
    <cellStyle name="Zarez 6 4 3 3 4" xfId="12884"/>
    <cellStyle name="Zarez 6 4 3 4" xfId="4417"/>
    <cellStyle name="Zarez 6 4 3 4 2" xfId="9255"/>
    <cellStyle name="Zarez 6 4 3 4 2 2" xfId="28607"/>
    <cellStyle name="Zarez 6 4 3 4 2 3" xfId="18931"/>
    <cellStyle name="Zarez 6 4 3 4 3" xfId="23769"/>
    <cellStyle name="Zarez 6 4 3 4 4" xfId="14093"/>
    <cellStyle name="Zarez 6 4 3 5" xfId="5626"/>
    <cellStyle name="Zarez 6 4 3 5 2" xfId="24978"/>
    <cellStyle name="Zarez 6 4 3 5 3" xfId="15302"/>
    <cellStyle name="Zarez 6 4 3 6" xfId="20140"/>
    <cellStyle name="Zarez 6 4 3 7" xfId="10464"/>
    <cellStyle name="Zarez 6 4 4" xfId="1394"/>
    <cellStyle name="Zarez 6 4 4 2" xfId="6232"/>
    <cellStyle name="Zarez 6 4 4 2 2" xfId="25584"/>
    <cellStyle name="Zarez 6 4 4 2 3" xfId="15908"/>
    <cellStyle name="Zarez 6 4 4 3" xfId="20746"/>
    <cellStyle name="Zarez 6 4 4 4" xfId="11070"/>
    <cellStyle name="Zarez 6 4 5" xfId="2604"/>
    <cellStyle name="Zarez 6 4 5 2" xfId="7442"/>
    <cellStyle name="Zarez 6 4 5 2 2" xfId="26794"/>
    <cellStyle name="Zarez 6 4 5 2 3" xfId="17118"/>
    <cellStyle name="Zarez 6 4 5 3" xfId="21956"/>
    <cellStyle name="Zarez 6 4 5 4" xfId="12280"/>
    <cellStyle name="Zarez 6 4 6" xfId="3814"/>
    <cellStyle name="Zarez 6 4 6 2" xfId="8652"/>
    <cellStyle name="Zarez 6 4 6 2 2" xfId="28004"/>
    <cellStyle name="Zarez 6 4 6 2 3" xfId="18328"/>
    <cellStyle name="Zarez 6 4 6 3" xfId="23166"/>
    <cellStyle name="Zarez 6 4 6 4" xfId="13490"/>
    <cellStyle name="Zarez 6 4 7" xfId="5022"/>
    <cellStyle name="Zarez 6 4 7 2" xfId="24374"/>
    <cellStyle name="Zarez 6 4 7 3" xfId="14698"/>
    <cellStyle name="Zarez 6 4 8" xfId="19536"/>
    <cellStyle name="Zarez 6 4 9" xfId="9860"/>
    <cellStyle name="Zarez 6 5" xfId="282"/>
    <cellStyle name="Zarez 6 5 2" xfId="586"/>
    <cellStyle name="Zarez 6 5 2 2" xfId="1190"/>
    <cellStyle name="Zarez 6 5 2 2 2" xfId="2400"/>
    <cellStyle name="Zarez 6 5 2 2 2 2" xfId="7238"/>
    <cellStyle name="Zarez 6 5 2 2 2 2 2" xfId="26590"/>
    <cellStyle name="Zarez 6 5 2 2 2 2 3" xfId="16914"/>
    <cellStyle name="Zarez 6 5 2 2 2 3" xfId="21752"/>
    <cellStyle name="Zarez 6 5 2 2 2 4" xfId="12076"/>
    <cellStyle name="Zarez 6 5 2 2 3" xfId="3610"/>
    <cellStyle name="Zarez 6 5 2 2 3 2" xfId="8448"/>
    <cellStyle name="Zarez 6 5 2 2 3 2 2" xfId="27800"/>
    <cellStyle name="Zarez 6 5 2 2 3 2 3" xfId="18124"/>
    <cellStyle name="Zarez 6 5 2 2 3 3" xfId="22962"/>
    <cellStyle name="Zarez 6 5 2 2 3 4" xfId="13286"/>
    <cellStyle name="Zarez 6 5 2 2 4" xfId="4819"/>
    <cellStyle name="Zarez 6 5 2 2 4 2" xfId="9657"/>
    <cellStyle name="Zarez 6 5 2 2 4 2 2" xfId="29009"/>
    <cellStyle name="Zarez 6 5 2 2 4 2 3" xfId="19333"/>
    <cellStyle name="Zarez 6 5 2 2 4 3" xfId="24171"/>
    <cellStyle name="Zarez 6 5 2 2 4 4" xfId="14495"/>
    <cellStyle name="Zarez 6 5 2 2 5" xfId="6028"/>
    <cellStyle name="Zarez 6 5 2 2 5 2" xfId="25380"/>
    <cellStyle name="Zarez 6 5 2 2 5 3" xfId="15704"/>
    <cellStyle name="Zarez 6 5 2 2 6" xfId="20542"/>
    <cellStyle name="Zarez 6 5 2 2 7" xfId="10866"/>
    <cellStyle name="Zarez 6 5 2 3" xfId="1796"/>
    <cellStyle name="Zarez 6 5 2 3 2" xfId="6634"/>
    <cellStyle name="Zarez 6 5 2 3 2 2" xfId="25986"/>
    <cellStyle name="Zarez 6 5 2 3 2 3" xfId="16310"/>
    <cellStyle name="Zarez 6 5 2 3 3" xfId="21148"/>
    <cellStyle name="Zarez 6 5 2 3 4" xfId="11472"/>
    <cellStyle name="Zarez 6 5 2 4" xfId="3006"/>
    <cellStyle name="Zarez 6 5 2 4 2" xfId="7844"/>
    <cellStyle name="Zarez 6 5 2 4 2 2" xfId="27196"/>
    <cellStyle name="Zarez 6 5 2 4 2 3" xfId="17520"/>
    <cellStyle name="Zarez 6 5 2 4 3" xfId="22358"/>
    <cellStyle name="Zarez 6 5 2 4 4" xfId="12682"/>
    <cellStyle name="Zarez 6 5 2 5" xfId="4215"/>
    <cellStyle name="Zarez 6 5 2 5 2" xfId="9053"/>
    <cellStyle name="Zarez 6 5 2 5 2 2" xfId="28405"/>
    <cellStyle name="Zarez 6 5 2 5 2 3" xfId="18729"/>
    <cellStyle name="Zarez 6 5 2 5 3" xfId="23567"/>
    <cellStyle name="Zarez 6 5 2 5 4" xfId="13891"/>
    <cellStyle name="Zarez 6 5 2 6" xfId="5424"/>
    <cellStyle name="Zarez 6 5 2 6 2" xfId="24776"/>
    <cellStyle name="Zarez 6 5 2 6 3" xfId="15100"/>
    <cellStyle name="Zarez 6 5 2 7" xfId="19938"/>
    <cellStyle name="Zarez 6 5 2 8" xfId="10262"/>
    <cellStyle name="Zarez 6 5 3" xfId="888"/>
    <cellStyle name="Zarez 6 5 3 2" xfId="2098"/>
    <cellStyle name="Zarez 6 5 3 2 2" xfId="6936"/>
    <cellStyle name="Zarez 6 5 3 2 2 2" xfId="26288"/>
    <cellStyle name="Zarez 6 5 3 2 2 3" xfId="16612"/>
    <cellStyle name="Zarez 6 5 3 2 3" xfId="21450"/>
    <cellStyle name="Zarez 6 5 3 2 4" xfId="11774"/>
    <cellStyle name="Zarez 6 5 3 3" xfId="3308"/>
    <cellStyle name="Zarez 6 5 3 3 2" xfId="8146"/>
    <cellStyle name="Zarez 6 5 3 3 2 2" xfId="27498"/>
    <cellStyle name="Zarez 6 5 3 3 2 3" xfId="17822"/>
    <cellStyle name="Zarez 6 5 3 3 3" xfId="22660"/>
    <cellStyle name="Zarez 6 5 3 3 4" xfId="12984"/>
    <cellStyle name="Zarez 6 5 3 4" xfId="4517"/>
    <cellStyle name="Zarez 6 5 3 4 2" xfId="9355"/>
    <cellStyle name="Zarez 6 5 3 4 2 2" xfId="28707"/>
    <cellStyle name="Zarez 6 5 3 4 2 3" xfId="19031"/>
    <cellStyle name="Zarez 6 5 3 4 3" xfId="23869"/>
    <cellStyle name="Zarez 6 5 3 4 4" xfId="14193"/>
    <cellStyle name="Zarez 6 5 3 5" xfId="5726"/>
    <cellStyle name="Zarez 6 5 3 5 2" xfId="25078"/>
    <cellStyle name="Zarez 6 5 3 5 3" xfId="15402"/>
    <cellStyle name="Zarez 6 5 3 6" xfId="20240"/>
    <cellStyle name="Zarez 6 5 3 7" xfId="10564"/>
    <cellStyle name="Zarez 6 5 4" xfId="1494"/>
    <cellStyle name="Zarez 6 5 4 2" xfId="6332"/>
    <cellStyle name="Zarez 6 5 4 2 2" xfId="25684"/>
    <cellStyle name="Zarez 6 5 4 2 3" xfId="16008"/>
    <cellStyle name="Zarez 6 5 4 3" xfId="20846"/>
    <cellStyle name="Zarez 6 5 4 4" xfId="11170"/>
    <cellStyle name="Zarez 6 5 5" xfId="2704"/>
    <cellStyle name="Zarez 6 5 5 2" xfId="7542"/>
    <cellStyle name="Zarez 6 5 5 2 2" xfId="26894"/>
    <cellStyle name="Zarez 6 5 5 2 3" xfId="17218"/>
    <cellStyle name="Zarez 6 5 5 3" xfId="22056"/>
    <cellStyle name="Zarez 6 5 5 4" xfId="12380"/>
    <cellStyle name="Zarez 6 5 6" xfId="3914"/>
    <cellStyle name="Zarez 6 5 6 2" xfId="8752"/>
    <cellStyle name="Zarez 6 5 6 2 2" xfId="28104"/>
    <cellStyle name="Zarez 6 5 6 2 3" xfId="18428"/>
    <cellStyle name="Zarez 6 5 6 3" xfId="23266"/>
    <cellStyle name="Zarez 6 5 6 4" xfId="13590"/>
    <cellStyle name="Zarez 6 5 7" xfId="5122"/>
    <cellStyle name="Zarez 6 5 7 2" xfId="24474"/>
    <cellStyle name="Zarez 6 5 7 3" xfId="14798"/>
    <cellStyle name="Zarez 6 5 8" xfId="19636"/>
    <cellStyle name="Zarez 6 5 9" xfId="9960"/>
    <cellStyle name="Zarez 6 6" xfId="335"/>
    <cellStyle name="Zarez 6 6 2" xfId="638"/>
    <cellStyle name="Zarez 6 6 2 2" xfId="1242"/>
    <cellStyle name="Zarez 6 6 2 2 2" xfId="2452"/>
    <cellStyle name="Zarez 6 6 2 2 2 2" xfId="7290"/>
    <cellStyle name="Zarez 6 6 2 2 2 2 2" xfId="26642"/>
    <cellStyle name="Zarez 6 6 2 2 2 2 3" xfId="16966"/>
    <cellStyle name="Zarez 6 6 2 2 2 3" xfId="21804"/>
    <cellStyle name="Zarez 6 6 2 2 2 4" xfId="12128"/>
    <cellStyle name="Zarez 6 6 2 2 3" xfId="3662"/>
    <cellStyle name="Zarez 6 6 2 2 3 2" xfId="8500"/>
    <cellStyle name="Zarez 6 6 2 2 3 2 2" xfId="27852"/>
    <cellStyle name="Zarez 6 6 2 2 3 2 3" xfId="18176"/>
    <cellStyle name="Zarez 6 6 2 2 3 3" xfId="23014"/>
    <cellStyle name="Zarez 6 6 2 2 3 4" xfId="13338"/>
    <cellStyle name="Zarez 6 6 2 2 4" xfId="4871"/>
    <cellStyle name="Zarez 6 6 2 2 4 2" xfId="9709"/>
    <cellStyle name="Zarez 6 6 2 2 4 2 2" xfId="29061"/>
    <cellStyle name="Zarez 6 6 2 2 4 2 3" xfId="19385"/>
    <cellStyle name="Zarez 6 6 2 2 4 3" xfId="24223"/>
    <cellStyle name="Zarez 6 6 2 2 4 4" xfId="14547"/>
    <cellStyle name="Zarez 6 6 2 2 5" xfId="6080"/>
    <cellStyle name="Zarez 6 6 2 2 5 2" xfId="25432"/>
    <cellStyle name="Zarez 6 6 2 2 5 3" xfId="15756"/>
    <cellStyle name="Zarez 6 6 2 2 6" xfId="20594"/>
    <cellStyle name="Zarez 6 6 2 2 7" xfId="10918"/>
    <cellStyle name="Zarez 6 6 2 3" xfId="1848"/>
    <cellStyle name="Zarez 6 6 2 3 2" xfId="6686"/>
    <cellStyle name="Zarez 6 6 2 3 2 2" xfId="26038"/>
    <cellStyle name="Zarez 6 6 2 3 2 3" xfId="16362"/>
    <cellStyle name="Zarez 6 6 2 3 3" xfId="21200"/>
    <cellStyle name="Zarez 6 6 2 3 4" xfId="11524"/>
    <cellStyle name="Zarez 6 6 2 4" xfId="3058"/>
    <cellStyle name="Zarez 6 6 2 4 2" xfId="7896"/>
    <cellStyle name="Zarez 6 6 2 4 2 2" xfId="27248"/>
    <cellStyle name="Zarez 6 6 2 4 2 3" xfId="17572"/>
    <cellStyle name="Zarez 6 6 2 4 3" xfId="22410"/>
    <cellStyle name="Zarez 6 6 2 4 4" xfId="12734"/>
    <cellStyle name="Zarez 6 6 2 5" xfId="4267"/>
    <cellStyle name="Zarez 6 6 2 5 2" xfId="9105"/>
    <cellStyle name="Zarez 6 6 2 5 2 2" xfId="28457"/>
    <cellStyle name="Zarez 6 6 2 5 2 3" xfId="18781"/>
    <cellStyle name="Zarez 6 6 2 5 3" xfId="23619"/>
    <cellStyle name="Zarez 6 6 2 5 4" xfId="13943"/>
    <cellStyle name="Zarez 6 6 2 6" xfId="5476"/>
    <cellStyle name="Zarez 6 6 2 6 2" xfId="24828"/>
    <cellStyle name="Zarez 6 6 2 6 3" xfId="15152"/>
    <cellStyle name="Zarez 6 6 2 7" xfId="19990"/>
    <cellStyle name="Zarez 6 6 2 8" xfId="10314"/>
    <cellStyle name="Zarez 6 6 3" xfId="940"/>
    <cellStyle name="Zarez 6 6 3 2" xfId="2150"/>
    <cellStyle name="Zarez 6 6 3 2 2" xfId="6988"/>
    <cellStyle name="Zarez 6 6 3 2 2 2" xfId="26340"/>
    <cellStyle name="Zarez 6 6 3 2 2 3" xfId="16664"/>
    <cellStyle name="Zarez 6 6 3 2 3" xfId="21502"/>
    <cellStyle name="Zarez 6 6 3 2 4" xfId="11826"/>
    <cellStyle name="Zarez 6 6 3 3" xfId="3360"/>
    <cellStyle name="Zarez 6 6 3 3 2" xfId="8198"/>
    <cellStyle name="Zarez 6 6 3 3 2 2" xfId="27550"/>
    <cellStyle name="Zarez 6 6 3 3 2 3" xfId="17874"/>
    <cellStyle name="Zarez 6 6 3 3 3" xfId="22712"/>
    <cellStyle name="Zarez 6 6 3 3 4" xfId="13036"/>
    <cellStyle name="Zarez 6 6 3 4" xfId="4569"/>
    <cellStyle name="Zarez 6 6 3 4 2" xfId="9407"/>
    <cellStyle name="Zarez 6 6 3 4 2 2" xfId="28759"/>
    <cellStyle name="Zarez 6 6 3 4 2 3" xfId="19083"/>
    <cellStyle name="Zarez 6 6 3 4 3" xfId="23921"/>
    <cellStyle name="Zarez 6 6 3 4 4" xfId="14245"/>
    <cellStyle name="Zarez 6 6 3 5" xfId="5778"/>
    <cellStyle name="Zarez 6 6 3 5 2" xfId="25130"/>
    <cellStyle name="Zarez 6 6 3 5 3" xfId="15454"/>
    <cellStyle name="Zarez 6 6 3 6" xfId="20292"/>
    <cellStyle name="Zarez 6 6 3 7" xfId="10616"/>
    <cellStyle name="Zarez 6 6 4" xfId="1546"/>
    <cellStyle name="Zarez 6 6 4 2" xfId="6384"/>
    <cellStyle name="Zarez 6 6 4 2 2" xfId="25736"/>
    <cellStyle name="Zarez 6 6 4 2 3" xfId="16060"/>
    <cellStyle name="Zarez 6 6 4 3" xfId="20898"/>
    <cellStyle name="Zarez 6 6 4 4" xfId="11222"/>
    <cellStyle name="Zarez 6 6 5" xfId="2756"/>
    <cellStyle name="Zarez 6 6 5 2" xfId="7594"/>
    <cellStyle name="Zarez 6 6 5 2 2" xfId="26946"/>
    <cellStyle name="Zarez 6 6 5 2 3" xfId="17270"/>
    <cellStyle name="Zarez 6 6 5 3" xfId="22108"/>
    <cellStyle name="Zarez 6 6 5 4" xfId="12432"/>
    <cellStyle name="Zarez 6 6 6" xfId="3965"/>
    <cellStyle name="Zarez 6 6 6 2" xfId="8803"/>
    <cellStyle name="Zarez 6 6 6 2 2" xfId="28155"/>
    <cellStyle name="Zarez 6 6 6 2 3" xfId="18479"/>
    <cellStyle name="Zarez 6 6 6 3" xfId="23317"/>
    <cellStyle name="Zarez 6 6 6 4" xfId="13641"/>
    <cellStyle name="Zarez 6 6 7" xfId="5174"/>
    <cellStyle name="Zarez 6 6 7 2" xfId="24526"/>
    <cellStyle name="Zarez 6 6 7 3" xfId="14850"/>
    <cellStyle name="Zarez 6 6 8" xfId="19688"/>
    <cellStyle name="Zarez 6 6 9" xfId="10012"/>
    <cellStyle name="Zarez 6 7" xfId="386"/>
    <cellStyle name="Zarez 6 7 2" xfId="990"/>
    <cellStyle name="Zarez 6 7 2 2" xfId="2200"/>
    <cellStyle name="Zarez 6 7 2 2 2" xfId="7038"/>
    <cellStyle name="Zarez 6 7 2 2 2 2" xfId="26390"/>
    <cellStyle name="Zarez 6 7 2 2 2 3" xfId="16714"/>
    <cellStyle name="Zarez 6 7 2 2 3" xfId="21552"/>
    <cellStyle name="Zarez 6 7 2 2 4" xfId="11876"/>
    <cellStyle name="Zarez 6 7 2 3" xfId="3410"/>
    <cellStyle name="Zarez 6 7 2 3 2" xfId="8248"/>
    <cellStyle name="Zarez 6 7 2 3 2 2" xfId="27600"/>
    <cellStyle name="Zarez 6 7 2 3 2 3" xfId="17924"/>
    <cellStyle name="Zarez 6 7 2 3 3" xfId="22762"/>
    <cellStyle name="Zarez 6 7 2 3 4" xfId="13086"/>
    <cellStyle name="Zarez 6 7 2 4" xfId="4619"/>
    <cellStyle name="Zarez 6 7 2 4 2" xfId="9457"/>
    <cellStyle name="Zarez 6 7 2 4 2 2" xfId="28809"/>
    <cellStyle name="Zarez 6 7 2 4 2 3" xfId="19133"/>
    <cellStyle name="Zarez 6 7 2 4 3" xfId="23971"/>
    <cellStyle name="Zarez 6 7 2 4 4" xfId="14295"/>
    <cellStyle name="Zarez 6 7 2 5" xfId="5828"/>
    <cellStyle name="Zarez 6 7 2 5 2" xfId="25180"/>
    <cellStyle name="Zarez 6 7 2 5 3" xfId="15504"/>
    <cellStyle name="Zarez 6 7 2 6" xfId="20342"/>
    <cellStyle name="Zarez 6 7 2 7" xfId="10666"/>
    <cellStyle name="Zarez 6 7 3" xfId="1596"/>
    <cellStyle name="Zarez 6 7 3 2" xfId="6434"/>
    <cellStyle name="Zarez 6 7 3 2 2" xfId="25786"/>
    <cellStyle name="Zarez 6 7 3 2 3" xfId="16110"/>
    <cellStyle name="Zarez 6 7 3 3" xfId="20948"/>
    <cellStyle name="Zarez 6 7 3 4" xfId="11272"/>
    <cellStyle name="Zarez 6 7 4" xfId="2806"/>
    <cellStyle name="Zarez 6 7 4 2" xfId="7644"/>
    <cellStyle name="Zarez 6 7 4 2 2" xfId="26996"/>
    <cellStyle name="Zarez 6 7 4 2 3" xfId="17320"/>
    <cellStyle name="Zarez 6 7 4 3" xfId="22158"/>
    <cellStyle name="Zarez 6 7 4 4" xfId="12482"/>
    <cellStyle name="Zarez 6 7 5" xfId="4015"/>
    <cellStyle name="Zarez 6 7 5 2" xfId="8853"/>
    <cellStyle name="Zarez 6 7 5 2 2" xfId="28205"/>
    <cellStyle name="Zarez 6 7 5 2 3" xfId="18529"/>
    <cellStyle name="Zarez 6 7 5 3" xfId="23367"/>
    <cellStyle name="Zarez 6 7 5 4" xfId="13691"/>
    <cellStyle name="Zarez 6 7 6" xfId="5224"/>
    <cellStyle name="Zarez 6 7 6 2" xfId="24576"/>
    <cellStyle name="Zarez 6 7 6 3" xfId="14900"/>
    <cellStyle name="Zarez 6 7 7" xfId="19738"/>
    <cellStyle name="Zarez 6 7 8" xfId="10062"/>
    <cellStyle name="Zarez 6 8" xfId="688"/>
    <cellStyle name="Zarez 6 8 2" xfId="1898"/>
    <cellStyle name="Zarez 6 8 2 2" xfId="6736"/>
    <cellStyle name="Zarez 6 8 2 2 2" xfId="26088"/>
    <cellStyle name="Zarez 6 8 2 2 3" xfId="16412"/>
    <cellStyle name="Zarez 6 8 2 3" xfId="21250"/>
    <cellStyle name="Zarez 6 8 2 4" xfId="11574"/>
    <cellStyle name="Zarez 6 8 3" xfId="3108"/>
    <cellStyle name="Zarez 6 8 3 2" xfId="7946"/>
    <cellStyle name="Zarez 6 8 3 2 2" xfId="27298"/>
    <cellStyle name="Zarez 6 8 3 2 3" xfId="17622"/>
    <cellStyle name="Zarez 6 8 3 3" xfId="22460"/>
    <cellStyle name="Zarez 6 8 3 4" xfId="12784"/>
    <cellStyle name="Zarez 6 8 4" xfId="4317"/>
    <cellStyle name="Zarez 6 8 4 2" xfId="9155"/>
    <cellStyle name="Zarez 6 8 4 2 2" xfId="28507"/>
    <cellStyle name="Zarez 6 8 4 2 3" xfId="18831"/>
    <cellStyle name="Zarez 6 8 4 3" xfId="23669"/>
    <cellStyle name="Zarez 6 8 4 4" xfId="13993"/>
    <cellStyle name="Zarez 6 8 5" xfId="5526"/>
    <cellStyle name="Zarez 6 8 5 2" xfId="24878"/>
    <cellStyle name="Zarez 6 8 5 3" xfId="15202"/>
    <cellStyle name="Zarez 6 8 6" xfId="20040"/>
    <cellStyle name="Zarez 6 8 7" xfId="10364"/>
    <cellStyle name="Zarez 6 9" xfId="1294"/>
    <cellStyle name="Zarez 6 9 2" xfId="6132"/>
    <cellStyle name="Zarez 6 9 2 2" xfId="25484"/>
    <cellStyle name="Zarez 6 9 2 3" xfId="15808"/>
    <cellStyle name="Zarez 6 9 3" xfId="20646"/>
    <cellStyle name="Zarez 6 9 4" xfId="10970"/>
    <cellStyle name="Zarez 7" xfId="56"/>
    <cellStyle name="Zarez 7 10" xfId="9763"/>
    <cellStyle name="Zarez 7 2" xfId="169"/>
    <cellStyle name="Zarez 7 2 2" xfId="489"/>
    <cellStyle name="Zarez 7 2 2 2" xfId="1093"/>
    <cellStyle name="Zarez 7 2 2 2 2" xfId="2303"/>
    <cellStyle name="Zarez 7 2 2 2 2 2" xfId="7141"/>
    <cellStyle name="Zarez 7 2 2 2 2 2 2" xfId="26493"/>
    <cellStyle name="Zarez 7 2 2 2 2 2 3" xfId="16817"/>
    <cellStyle name="Zarez 7 2 2 2 2 3" xfId="21655"/>
    <cellStyle name="Zarez 7 2 2 2 2 4" xfId="11979"/>
    <cellStyle name="Zarez 7 2 2 2 3" xfId="3513"/>
    <cellStyle name="Zarez 7 2 2 2 3 2" xfId="8351"/>
    <cellStyle name="Zarez 7 2 2 2 3 2 2" xfId="27703"/>
    <cellStyle name="Zarez 7 2 2 2 3 2 3" xfId="18027"/>
    <cellStyle name="Zarez 7 2 2 2 3 3" xfId="22865"/>
    <cellStyle name="Zarez 7 2 2 2 3 4" xfId="13189"/>
    <cellStyle name="Zarez 7 2 2 2 4" xfId="4722"/>
    <cellStyle name="Zarez 7 2 2 2 4 2" xfId="9560"/>
    <cellStyle name="Zarez 7 2 2 2 4 2 2" xfId="28912"/>
    <cellStyle name="Zarez 7 2 2 2 4 2 3" xfId="19236"/>
    <cellStyle name="Zarez 7 2 2 2 4 3" xfId="24074"/>
    <cellStyle name="Zarez 7 2 2 2 4 4" xfId="14398"/>
    <cellStyle name="Zarez 7 2 2 2 5" xfId="5931"/>
    <cellStyle name="Zarez 7 2 2 2 5 2" xfId="25283"/>
    <cellStyle name="Zarez 7 2 2 2 5 3" xfId="15607"/>
    <cellStyle name="Zarez 7 2 2 2 6" xfId="20445"/>
    <cellStyle name="Zarez 7 2 2 2 7" xfId="10769"/>
    <cellStyle name="Zarez 7 2 2 3" xfId="1699"/>
    <cellStyle name="Zarez 7 2 2 3 2" xfId="6537"/>
    <cellStyle name="Zarez 7 2 2 3 2 2" xfId="25889"/>
    <cellStyle name="Zarez 7 2 2 3 2 3" xfId="16213"/>
    <cellStyle name="Zarez 7 2 2 3 3" xfId="21051"/>
    <cellStyle name="Zarez 7 2 2 3 4" xfId="11375"/>
    <cellStyle name="Zarez 7 2 2 4" xfId="2909"/>
    <cellStyle name="Zarez 7 2 2 4 2" xfId="7747"/>
    <cellStyle name="Zarez 7 2 2 4 2 2" xfId="27099"/>
    <cellStyle name="Zarez 7 2 2 4 2 3" xfId="17423"/>
    <cellStyle name="Zarez 7 2 2 4 3" xfId="22261"/>
    <cellStyle name="Zarez 7 2 2 4 4" xfId="12585"/>
    <cellStyle name="Zarez 7 2 2 5" xfId="4118"/>
    <cellStyle name="Zarez 7 2 2 5 2" xfId="8956"/>
    <cellStyle name="Zarez 7 2 2 5 2 2" xfId="28308"/>
    <cellStyle name="Zarez 7 2 2 5 2 3" xfId="18632"/>
    <cellStyle name="Zarez 7 2 2 5 3" xfId="23470"/>
    <cellStyle name="Zarez 7 2 2 5 4" xfId="13794"/>
    <cellStyle name="Zarez 7 2 2 6" xfId="5327"/>
    <cellStyle name="Zarez 7 2 2 6 2" xfId="24679"/>
    <cellStyle name="Zarez 7 2 2 6 3" xfId="15003"/>
    <cellStyle name="Zarez 7 2 2 7" xfId="19841"/>
    <cellStyle name="Zarez 7 2 2 8" xfId="10165"/>
    <cellStyle name="Zarez 7 2 3" xfId="791"/>
    <cellStyle name="Zarez 7 2 3 2" xfId="2001"/>
    <cellStyle name="Zarez 7 2 3 2 2" xfId="6839"/>
    <cellStyle name="Zarez 7 2 3 2 2 2" xfId="26191"/>
    <cellStyle name="Zarez 7 2 3 2 2 3" xfId="16515"/>
    <cellStyle name="Zarez 7 2 3 2 3" xfId="21353"/>
    <cellStyle name="Zarez 7 2 3 2 4" xfId="11677"/>
    <cellStyle name="Zarez 7 2 3 3" xfId="3211"/>
    <cellStyle name="Zarez 7 2 3 3 2" xfId="8049"/>
    <cellStyle name="Zarez 7 2 3 3 2 2" xfId="27401"/>
    <cellStyle name="Zarez 7 2 3 3 2 3" xfId="17725"/>
    <cellStyle name="Zarez 7 2 3 3 3" xfId="22563"/>
    <cellStyle name="Zarez 7 2 3 3 4" xfId="12887"/>
    <cellStyle name="Zarez 7 2 3 4" xfId="4420"/>
    <cellStyle name="Zarez 7 2 3 4 2" xfId="9258"/>
    <cellStyle name="Zarez 7 2 3 4 2 2" xfId="28610"/>
    <cellStyle name="Zarez 7 2 3 4 2 3" xfId="18934"/>
    <cellStyle name="Zarez 7 2 3 4 3" xfId="23772"/>
    <cellStyle name="Zarez 7 2 3 4 4" xfId="14096"/>
    <cellStyle name="Zarez 7 2 3 5" xfId="5629"/>
    <cellStyle name="Zarez 7 2 3 5 2" xfId="24981"/>
    <cellStyle name="Zarez 7 2 3 5 3" xfId="15305"/>
    <cellStyle name="Zarez 7 2 3 6" xfId="20143"/>
    <cellStyle name="Zarez 7 2 3 7" xfId="10467"/>
    <cellStyle name="Zarez 7 2 4" xfId="1397"/>
    <cellStyle name="Zarez 7 2 4 2" xfId="6235"/>
    <cellStyle name="Zarez 7 2 4 2 2" xfId="25587"/>
    <cellStyle name="Zarez 7 2 4 2 3" xfId="15911"/>
    <cellStyle name="Zarez 7 2 4 3" xfId="20749"/>
    <cellStyle name="Zarez 7 2 4 4" xfId="11073"/>
    <cellStyle name="Zarez 7 2 5" xfId="2607"/>
    <cellStyle name="Zarez 7 2 5 2" xfId="7445"/>
    <cellStyle name="Zarez 7 2 5 2 2" xfId="26797"/>
    <cellStyle name="Zarez 7 2 5 2 3" xfId="17121"/>
    <cellStyle name="Zarez 7 2 5 3" xfId="21959"/>
    <cellStyle name="Zarez 7 2 5 4" xfId="12283"/>
    <cellStyle name="Zarez 7 2 6" xfId="3817"/>
    <cellStyle name="Zarez 7 2 6 2" xfId="8655"/>
    <cellStyle name="Zarez 7 2 6 2 2" xfId="28007"/>
    <cellStyle name="Zarez 7 2 6 2 3" xfId="18331"/>
    <cellStyle name="Zarez 7 2 6 3" xfId="23169"/>
    <cellStyle name="Zarez 7 2 6 4" xfId="13493"/>
    <cellStyle name="Zarez 7 2 7" xfId="5025"/>
    <cellStyle name="Zarez 7 2 7 2" xfId="24377"/>
    <cellStyle name="Zarez 7 2 7 3" xfId="14701"/>
    <cellStyle name="Zarez 7 2 8" xfId="19539"/>
    <cellStyle name="Zarez 7 2 9" xfId="9863"/>
    <cellStyle name="Zarez 7 3" xfId="389"/>
    <cellStyle name="Zarez 7 3 2" xfId="993"/>
    <cellStyle name="Zarez 7 3 2 2" xfId="2203"/>
    <cellStyle name="Zarez 7 3 2 2 2" xfId="7041"/>
    <cellStyle name="Zarez 7 3 2 2 2 2" xfId="26393"/>
    <cellStyle name="Zarez 7 3 2 2 2 3" xfId="16717"/>
    <cellStyle name="Zarez 7 3 2 2 3" xfId="21555"/>
    <cellStyle name="Zarez 7 3 2 2 4" xfId="11879"/>
    <cellStyle name="Zarez 7 3 2 3" xfId="3413"/>
    <cellStyle name="Zarez 7 3 2 3 2" xfId="8251"/>
    <cellStyle name="Zarez 7 3 2 3 2 2" xfId="27603"/>
    <cellStyle name="Zarez 7 3 2 3 2 3" xfId="17927"/>
    <cellStyle name="Zarez 7 3 2 3 3" xfId="22765"/>
    <cellStyle name="Zarez 7 3 2 3 4" xfId="13089"/>
    <cellStyle name="Zarez 7 3 2 4" xfId="4622"/>
    <cellStyle name="Zarez 7 3 2 4 2" xfId="9460"/>
    <cellStyle name="Zarez 7 3 2 4 2 2" xfId="28812"/>
    <cellStyle name="Zarez 7 3 2 4 2 3" xfId="19136"/>
    <cellStyle name="Zarez 7 3 2 4 3" xfId="23974"/>
    <cellStyle name="Zarez 7 3 2 4 4" xfId="14298"/>
    <cellStyle name="Zarez 7 3 2 5" xfId="5831"/>
    <cellStyle name="Zarez 7 3 2 5 2" xfId="25183"/>
    <cellStyle name="Zarez 7 3 2 5 3" xfId="15507"/>
    <cellStyle name="Zarez 7 3 2 6" xfId="20345"/>
    <cellStyle name="Zarez 7 3 2 7" xfId="10669"/>
    <cellStyle name="Zarez 7 3 3" xfId="1599"/>
    <cellStyle name="Zarez 7 3 3 2" xfId="6437"/>
    <cellStyle name="Zarez 7 3 3 2 2" xfId="25789"/>
    <cellStyle name="Zarez 7 3 3 2 3" xfId="16113"/>
    <cellStyle name="Zarez 7 3 3 3" xfId="20951"/>
    <cellStyle name="Zarez 7 3 3 4" xfId="11275"/>
    <cellStyle name="Zarez 7 3 4" xfId="2809"/>
    <cellStyle name="Zarez 7 3 4 2" xfId="7647"/>
    <cellStyle name="Zarez 7 3 4 2 2" xfId="26999"/>
    <cellStyle name="Zarez 7 3 4 2 3" xfId="17323"/>
    <cellStyle name="Zarez 7 3 4 3" xfId="22161"/>
    <cellStyle name="Zarez 7 3 4 4" xfId="12485"/>
    <cellStyle name="Zarez 7 3 5" xfId="4018"/>
    <cellStyle name="Zarez 7 3 5 2" xfId="8856"/>
    <cellStyle name="Zarez 7 3 5 2 2" xfId="28208"/>
    <cellStyle name="Zarez 7 3 5 2 3" xfId="18532"/>
    <cellStyle name="Zarez 7 3 5 3" xfId="23370"/>
    <cellStyle name="Zarez 7 3 5 4" xfId="13694"/>
    <cellStyle name="Zarez 7 3 6" xfId="5227"/>
    <cellStyle name="Zarez 7 3 6 2" xfId="24579"/>
    <cellStyle name="Zarez 7 3 6 3" xfId="14903"/>
    <cellStyle name="Zarez 7 3 7" xfId="19741"/>
    <cellStyle name="Zarez 7 3 8" xfId="10065"/>
    <cellStyle name="Zarez 7 4" xfId="691"/>
    <cellStyle name="Zarez 7 4 2" xfId="1901"/>
    <cellStyle name="Zarez 7 4 2 2" xfId="6739"/>
    <cellStyle name="Zarez 7 4 2 2 2" xfId="26091"/>
    <cellStyle name="Zarez 7 4 2 2 3" xfId="16415"/>
    <cellStyle name="Zarez 7 4 2 3" xfId="21253"/>
    <cellStyle name="Zarez 7 4 2 4" xfId="11577"/>
    <cellStyle name="Zarez 7 4 3" xfId="3111"/>
    <cellStyle name="Zarez 7 4 3 2" xfId="7949"/>
    <cellStyle name="Zarez 7 4 3 2 2" xfId="27301"/>
    <cellStyle name="Zarez 7 4 3 2 3" xfId="17625"/>
    <cellStyle name="Zarez 7 4 3 3" xfId="22463"/>
    <cellStyle name="Zarez 7 4 3 4" xfId="12787"/>
    <cellStyle name="Zarez 7 4 4" xfId="4320"/>
    <cellStyle name="Zarez 7 4 4 2" xfId="9158"/>
    <cellStyle name="Zarez 7 4 4 2 2" xfId="28510"/>
    <cellStyle name="Zarez 7 4 4 2 3" xfId="18834"/>
    <cellStyle name="Zarez 7 4 4 3" xfId="23672"/>
    <cellStyle name="Zarez 7 4 4 4" xfId="13996"/>
    <cellStyle name="Zarez 7 4 5" xfId="5529"/>
    <cellStyle name="Zarez 7 4 5 2" xfId="24881"/>
    <cellStyle name="Zarez 7 4 5 3" xfId="15205"/>
    <cellStyle name="Zarez 7 4 6" xfId="20043"/>
    <cellStyle name="Zarez 7 4 7" xfId="10367"/>
    <cellStyle name="Zarez 7 5" xfId="1297"/>
    <cellStyle name="Zarez 7 5 2" xfId="6135"/>
    <cellStyle name="Zarez 7 5 2 2" xfId="25487"/>
    <cellStyle name="Zarez 7 5 2 3" xfId="15811"/>
    <cellStyle name="Zarez 7 5 3" xfId="20649"/>
    <cellStyle name="Zarez 7 5 4" xfId="10973"/>
    <cellStyle name="Zarez 7 6" xfId="2507"/>
    <cellStyle name="Zarez 7 6 2" xfId="7345"/>
    <cellStyle name="Zarez 7 6 2 2" xfId="26697"/>
    <cellStyle name="Zarez 7 6 2 3" xfId="17021"/>
    <cellStyle name="Zarez 7 6 3" xfId="21859"/>
    <cellStyle name="Zarez 7 6 4" xfId="12183"/>
    <cellStyle name="Zarez 7 7" xfId="3717"/>
    <cellStyle name="Zarez 7 7 2" xfId="8555"/>
    <cellStyle name="Zarez 7 7 2 2" xfId="27907"/>
    <cellStyle name="Zarez 7 7 2 3" xfId="18231"/>
    <cellStyle name="Zarez 7 7 3" xfId="23069"/>
    <cellStyle name="Zarez 7 7 4" xfId="13393"/>
    <cellStyle name="Zarez 7 8" xfId="4925"/>
    <cellStyle name="Zarez 7 8 2" xfId="24277"/>
    <cellStyle name="Zarez 7 8 3" xfId="14601"/>
    <cellStyle name="Zarez 7 9" xfId="19439"/>
    <cellStyle name="Zarez 8" xfId="118"/>
    <cellStyle name="Zarez 8 2" xfId="439"/>
    <cellStyle name="Zarez 8 2 2" xfId="1043"/>
    <cellStyle name="Zarez 8 2 2 2" xfId="2253"/>
    <cellStyle name="Zarez 8 2 2 2 2" xfId="7091"/>
    <cellStyle name="Zarez 8 2 2 2 2 2" xfId="26443"/>
    <cellStyle name="Zarez 8 2 2 2 2 3" xfId="16767"/>
    <cellStyle name="Zarez 8 2 2 2 3" xfId="21605"/>
    <cellStyle name="Zarez 8 2 2 2 4" xfId="11929"/>
    <cellStyle name="Zarez 8 2 2 3" xfId="3463"/>
    <cellStyle name="Zarez 8 2 2 3 2" xfId="8301"/>
    <cellStyle name="Zarez 8 2 2 3 2 2" xfId="27653"/>
    <cellStyle name="Zarez 8 2 2 3 2 3" xfId="17977"/>
    <cellStyle name="Zarez 8 2 2 3 3" xfId="22815"/>
    <cellStyle name="Zarez 8 2 2 3 4" xfId="13139"/>
    <cellStyle name="Zarez 8 2 2 4" xfId="4672"/>
    <cellStyle name="Zarez 8 2 2 4 2" xfId="9510"/>
    <cellStyle name="Zarez 8 2 2 4 2 2" xfId="28862"/>
    <cellStyle name="Zarez 8 2 2 4 2 3" xfId="19186"/>
    <cellStyle name="Zarez 8 2 2 4 3" xfId="24024"/>
    <cellStyle name="Zarez 8 2 2 4 4" xfId="14348"/>
    <cellStyle name="Zarez 8 2 2 5" xfId="5881"/>
    <cellStyle name="Zarez 8 2 2 5 2" xfId="25233"/>
    <cellStyle name="Zarez 8 2 2 5 3" xfId="15557"/>
    <cellStyle name="Zarez 8 2 2 6" xfId="20395"/>
    <cellStyle name="Zarez 8 2 2 7" xfId="10719"/>
    <cellStyle name="Zarez 8 2 3" xfId="1649"/>
    <cellStyle name="Zarez 8 2 3 2" xfId="6487"/>
    <cellStyle name="Zarez 8 2 3 2 2" xfId="25839"/>
    <cellStyle name="Zarez 8 2 3 2 3" xfId="16163"/>
    <cellStyle name="Zarez 8 2 3 3" xfId="21001"/>
    <cellStyle name="Zarez 8 2 3 4" xfId="11325"/>
    <cellStyle name="Zarez 8 2 4" xfId="2859"/>
    <cellStyle name="Zarez 8 2 4 2" xfId="7697"/>
    <cellStyle name="Zarez 8 2 4 2 2" xfId="27049"/>
    <cellStyle name="Zarez 8 2 4 2 3" xfId="17373"/>
    <cellStyle name="Zarez 8 2 4 3" xfId="22211"/>
    <cellStyle name="Zarez 8 2 4 4" xfId="12535"/>
    <cellStyle name="Zarez 8 2 5" xfId="4068"/>
    <cellStyle name="Zarez 8 2 5 2" xfId="8906"/>
    <cellStyle name="Zarez 8 2 5 2 2" xfId="28258"/>
    <cellStyle name="Zarez 8 2 5 2 3" xfId="18582"/>
    <cellStyle name="Zarez 8 2 5 3" xfId="23420"/>
    <cellStyle name="Zarez 8 2 5 4" xfId="13744"/>
    <cellStyle name="Zarez 8 2 6" xfId="5277"/>
    <cellStyle name="Zarez 8 2 6 2" xfId="24629"/>
    <cellStyle name="Zarez 8 2 6 3" xfId="14953"/>
    <cellStyle name="Zarez 8 2 7" xfId="19791"/>
    <cellStyle name="Zarez 8 2 8" xfId="10115"/>
    <cellStyle name="Zarez 8 3" xfId="741"/>
    <cellStyle name="Zarez 8 3 2" xfId="1951"/>
    <cellStyle name="Zarez 8 3 2 2" xfId="6789"/>
    <cellStyle name="Zarez 8 3 2 2 2" xfId="26141"/>
    <cellStyle name="Zarez 8 3 2 2 3" xfId="16465"/>
    <cellStyle name="Zarez 8 3 2 3" xfId="21303"/>
    <cellStyle name="Zarez 8 3 2 4" xfId="11627"/>
    <cellStyle name="Zarez 8 3 3" xfId="3161"/>
    <cellStyle name="Zarez 8 3 3 2" xfId="7999"/>
    <cellStyle name="Zarez 8 3 3 2 2" xfId="27351"/>
    <cellStyle name="Zarez 8 3 3 2 3" xfId="17675"/>
    <cellStyle name="Zarez 8 3 3 3" xfId="22513"/>
    <cellStyle name="Zarez 8 3 3 4" xfId="12837"/>
    <cellStyle name="Zarez 8 3 4" xfId="4370"/>
    <cellStyle name="Zarez 8 3 4 2" xfId="9208"/>
    <cellStyle name="Zarez 8 3 4 2 2" xfId="28560"/>
    <cellStyle name="Zarez 8 3 4 2 3" xfId="18884"/>
    <cellStyle name="Zarez 8 3 4 3" xfId="23722"/>
    <cellStyle name="Zarez 8 3 4 4" xfId="14046"/>
    <cellStyle name="Zarez 8 3 5" xfId="5579"/>
    <cellStyle name="Zarez 8 3 5 2" xfId="24931"/>
    <cellStyle name="Zarez 8 3 5 3" xfId="15255"/>
    <cellStyle name="Zarez 8 3 6" xfId="20093"/>
    <cellStyle name="Zarez 8 3 7" xfId="10417"/>
    <cellStyle name="Zarez 8 4" xfId="1347"/>
    <cellStyle name="Zarez 8 4 2" xfId="6185"/>
    <cellStyle name="Zarez 8 4 2 2" xfId="25537"/>
    <cellStyle name="Zarez 8 4 2 3" xfId="15861"/>
    <cellStyle name="Zarez 8 4 3" xfId="20699"/>
    <cellStyle name="Zarez 8 4 4" xfId="11023"/>
    <cellStyle name="Zarez 8 5" xfId="2557"/>
    <cellStyle name="Zarez 8 5 2" xfId="7395"/>
    <cellStyle name="Zarez 8 5 2 2" xfId="26747"/>
    <cellStyle name="Zarez 8 5 2 3" xfId="17071"/>
    <cellStyle name="Zarez 8 5 3" xfId="21909"/>
    <cellStyle name="Zarez 8 5 4" xfId="12233"/>
    <cellStyle name="Zarez 8 6" xfId="3767"/>
    <cellStyle name="Zarez 8 6 2" xfId="8605"/>
    <cellStyle name="Zarez 8 6 2 2" xfId="27957"/>
    <cellStyle name="Zarez 8 6 2 3" xfId="18281"/>
    <cellStyle name="Zarez 8 6 3" xfId="23119"/>
    <cellStyle name="Zarez 8 6 4" xfId="13443"/>
    <cellStyle name="Zarez 8 7" xfId="4975"/>
    <cellStyle name="Zarez 8 7 2" xfId="24327"/>
    <cellStyle name="Zarez 8 7 3" xfId="14651"/>
    <cellStyle name="Zarez 8 8" xfId="19489"/>
    <cellStyle name="Zarez 8 9" xfId="9813"/>
    <cellStyle name="Zarez 9" xfId="235"/>
    <cellStyle name="Zarez 9 2" xfId="539"/>
    <cellStyle name="Zarez 9 2 2" xfId="1143"/>
    <cellStyle name="Zarez 9 2 2 2" xfId="2353"/>
    <cellStyle name="Zarez 9 2 2 2 2" xfId="7191"/>
    <cellStyle name="Zarez 9 2 2 2 2 2" xfId="26543"/>
    <cellStyle name="Zarez 9 2 2 2 2 3" xfId="16867"/>
    <cellStyle name="Zarez 9 2 2 2 3" xfId="21705"/>
    <cellStyle name="Zarez 9 2 2 2 4" xfId="12029"/>
    <cellStyle name="Zarez 9 2 2 3" xfId="3563"/>
    <cellStyle name="Zarez 9 2 2 3 2" xfId="8401"/>
    <cellStyle name="Zarez 9 2 2 3 2 2" xfId="27753"/>
    <cellStyle name="Zarez 9 2 2 3 2 3" xfId="18077"/>
    <cellStyle name="Zarez 9 2 2 3 3" xfId="22915"/>
    <cellStyle name="Zarez 9 2 2 3 4" xfId="13239"/>
    <cellStyle name="Zarez 9 2 2 4" xfId="4772"/>
    <cellStyle name="Zarez 9 2 2 4 2" xfId="9610"/>
    <cellStyle name="Zarez 9 2 2 4 2 2" xfId="28962"/>
    <cellStyle name="Zarez 9 2 2 4 2 3" xfId="19286"/>
    <cellStyle name="Zarez 9 2 2 4 3" xfId="24124"/>
    <cellStyle name="Zarez 9 2 2 4 4" xfId="14448"/>
    <cellStyle name="Zarez 9 2 2 5" xfId="5981"/>
    <cellStyle name="Zarez 9 2 2 5 2" xfId="25333"/>
    <cellStyle name="Zarez 9 2 2 5 3" xfId="15657"/>
    <cellStyle name="Zarez 9 2 2 6" xfId="20495"/>
    <cellStyle name="Zarez 9 2 2 7" xfId="10819"/>
    <cellStyle name="Zarez 9 2 3" xfId="1749"/>
    <cellStyle name="Zarez 9 2 3 2" xfId="6587"/>
    <cellStyle name="Zarez 9 2 3 2 2" xfId="25939"/>
    <cellStyle name="Zarez 9 2 3 2 3" xfId="16263"/>
    <cellStyle name="Zarez 9 2 3 3" xfId="21101"/>
    <cellStyle name="Zarez 9 2 3 4" xfId="11425"/>
    <cellStyle name="Zarez 9 2 4" xfId="2959"/>
    <cellStyle name="Zarez 9 2 4 2" xfId="7797"/>
    <cellStyle name="Zarez 9 2 4 2 2" xfId="27149"/>
    <cellStyle name="Zarez 9 2 4 2 3" xfId="17473"/>
    <cellStyle name="Zarez 9 2 4 3" xfId="22311"/>
    <cellStyle name="Zarez 9 2 4 4" xfId="12635"/>
    <cellStyle name="Zarez 9 2 5" xfId="4168"/>
    <cellStyle name="Zarez 9 2 5 2" xfId="9006"/>
    <cellStyle name="Zarez 9 2 5 2 2" xfId="28358"/>
    <cellStyle name="Zarez 9 2 5 2 3" xfId="18682"/>
    <cellStyle name="Zarez 9 2 5 3" xfId="23520"/>
    <cellStyle name="Zarez 9 2 5 4" xfId="13844"/>
    <cellStyle name="Zarez 9 2 6" xfId="5377"/>
    <cellStyle name="Zarez 9 2 6 2" xfId="24729"/>
    <cellStyle name="Zarez 9 2 6 3" xfId="15053"/>
    <cellStyle name="Zarez 9 2 7" xfId="19891"/>
    <cellStyle name="Zarez 9 2 8" xfId="10215"/>
    <cellStyle name="Zarez 9 3" xfId="841"/>
    <cellStyle name="Zarez 9 3 2" xfId="2051"/>
    <cellStyle name="Zarez 9 3 2 2" xfId="6889"/>
    <cellStyle name="Zarez 9 3 2 2 2" xfId="26241"/>
    <cellStyle name="Zarez 9 3 2 2 3" xfId="16565"/>
    <cellStyle name="Zarez 9 3 2 3" xfId="21403"/>
    <cellStyle name="Zarez 9 3 2 4" xfId="11727"/>
    <cellStyle name="Zarez 9 3 3" xfId="3261"/>
    <cellStyle name="Zarez 9 3 3 2" xfId="8099"/>
    <cellStyle name="Zarez 9 3 3 2 2" xfId="27451"/>
    <cellStyle name="Zarez 9 3 3 2 3" xfId="17775"/>
    <cellStyle name="Zarez 9 3 3 3" xfId="22613"/>
    <cellStyle name="Zarez 9 3 3 4" xfId="12937"/>
    <cellStyle name="Zarez 9 3 4" xfId="4470"/>
    <cellStyle name="Zarez 9 3 4 2" xfId="9308"/>
    <cellStyle name="Zarez 9 3 4 2 2" xfId="28660"/>
    <cellStyle name="Zarez 9 3 4 2 3" xfId="18984"/>
    <cellStyle name="Zarez 9 3 4 3" xfId="23822"/>
    <cellStyle name="Zarez 9 3 4 4" xfId="14146"/>
    <cellStyle name="Zarez 9 3 5" xfId="5679"/>
    <cellStyle name="Zarez 9 3 5 2" xfId="25031"/>
    <cellStyle name="Zarez 9 3 5 3" xfId="15355"/>
    <cellStyle name="Zarez 9 3 6" xfId="20193"/>
    <cellStyle name="Zarez 9 3 7" xfId="10517"/>
    <cellStyle name="Zarez 9 4" xfId="1447"/>
    <cellStyle name="Zarez 9 4 2" xfId="6285"/>
    <cellStyle name="Zarez 9 4 2 2" xfId="25637"/>
    <cellStyle name="Zarez 9 4 2 3" xfId="15961"/>
    <cellStyle name="Zarez 9 4 3" xfId="20799"/>
    <cellStyle name="Zarez 9 4 4" xfId="11123"/>
    <cellStyle name="Zarez 9 5" xfId="2657"/>
    <cellStyle name="Zarez 9 5 2" xfId="7495"/>
    <cellStyle name="Zarez 9 5 2 2" xfId="26847"/>
    <cellStyle name="Zarez 9 5 2 3" xfId="17171"/>
    <cellStyle name="Zarez 9 5 3" xfId="22009"/>
    <cellStyle name="Zarez 9 5 4" xfId="12333"/>
    <cellStyle name="Zarez 9 6" xfId="3867"/>
    <cellStyle name="Zarez 9 6 2" xfId="8705"/>
    <cellStyle name="Zarez 9 6 2 2" xfId="28057"/>
    <cellStyle name="Zarez 9 6 2 3" xfId="18381"/>
    <cellStyle name="Zarez 9 6 3" xfId="23219"/>
    <cellStyle name="Zarez 9 6 4" xfId="13543"/>
    <cellStyle name="Zarez 9 7" xfId="5075"/>
    <cellStyle name="Zarez 9 7 2" xfId="24427"/>
    <cellStyle name="Zarez 9 7 3" xfId="14751"/>
    <cellStyle name="Zarez 9 8" xfId="19589"/>
    <cellStyle name="Zarez 9 9" xfId="9913"/>
  </cellStyles>
  <dxfs count="0"/>
  <tableStyles count="0" defaultTableStyle="TableStyleMedium2" defaultPivotStyle="PivotStyleMedium9"/>
  <colors>
    <mruColors>
      <color rgb="FFCCFFCC"/>
      <color rgb="FFCCFFFF"/>
      <color rgb="FF99FFCC"/>
      <color rgb="FF99FF99"/>
      <color rgb="FFFFFFCC"/>
      <color rgb="FFE5E5FF"/>
      <color rgb="FFE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jevaonica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ES9022"/>
  <sheetViews>
    <sheetView view="pageBreakPreview" topLeftCell="AO8" zoomScale="70" zoomScaleNormal="60" zoomScaleSheetLayoutView="70" workbookViewId="0">
      <selection activeCell="N896" sqref="N896"/>
    </sheetView>
  </sheetViews>
  <sheetFormatPr defaultColWidth="9.140625" defaultRowHeight="23.25" x14ac:dyDescent="0.35"/>
  <cols>
    <col min="1" max="1" width="9.140625" style="12" hidden="1" customWidth="1"/>
    <col min="2" max="6" width="6.28515625" style="12" hidden="1" customWidth="1"/>
    <col min="7" max="7" width="11" style="12" customWidth="1"/>
    <col min="8" max="8" width="4.140625" style="12" customWidth="1"/>
    <col min="9" max="9" width="6.5703125" style="12" customWidth="1"/>
    <col min="10" max="10" width="7.7109375" style="12" customWidth="1"/>
    <col min="11" max="11" width="8.85546875" style="12" customWidth="1"/>
    <col min="12" max="12" width="94.7109375" style="12" customWidth="1"/>
    <col min="13" max="13" width="26" style="12" hidden="1" customWidth="1"/>
    <col min="14" max="15" width="23.28515625" style="12" hidden="1" customWidth="1"/>
    <col min="16" max="16" width="21.5703125" style="12" hidden="1" customWidth="1"/>
    <col min="17" max="17" width="22" style="12" hidden="1" customWidth="1"/>
    <col min="18" max="18" width="22.140625" style="12" hidden="1" customWidth="1"/>
    <col min="19" max="19" width="21.7109375" style="12" hidden="1" customWidth="1"/>
    <col min="20" max="20" width="14.85546875" style="12" hidden="1" customWidth="1"/>
    <col min="21" max="21" width="24.140625" style="12" hidden="1" customWidth="1"/>
    <col min="22" max="23" width="23.28515625" style="12" hidden="1" customWidth="1"/>
    <col min="24" max="24" width="22.7109375" style="12" hidden="1" customWidth="1"/>
    <col min="25" max="25" width="22" style="12" hidden="1" customWidth="1"/>
    <col min="26" max="26" width="20.85546875" style="12" hidden="1" customWidth="1"/>
    <col min="27" max="27" width="22.28515625" style="12" hidden="1" customWidth="1"/>
    <col min="28" max="28" width="14.85546875" style="12" hidden="1" customWidth="1"/>
    <col min="29" max="29" width="24.140625" style="12" hidden="1" customWidth="1"/>
    <col min="30" max="30" width="21" style="12" hidden="1" customWidth="1"/>
    <col min="31" max="31" width="22.42578125" style="12" hidden="1" customWidth="1"/>
    <col min="32" max="32" width="22.28515625" style="12" hidden="1" customWidth="1"/>
    <col min="33" max="33" width="20.85546875" style="12" hidden="1" customWidth="1"/>
    <col min="34" max="34" width="20.42578125" style="12" hidden="1" customWidth="1"/>
    <col min="35" max="38" width="24" style="12" hidden="1" customWidth="1"/>
    <col min="39" max="39" width="20.7109375" style="12" hidden="1" customWidth="1"/>
    <col min="40" max="40" width="31.28515625" style="12" hidden="1" customWidth="1"/>
    <col min="41" max="41" width="23.28515625" style="12" customWidth="1"/>
    <col min="42" max="43" width="26" style="12" hidden="1" customWidth="1"/>
    <col min="44" max="44" width="18.28515625" style="12" hidden="1" customWidth="1"/>
    <col min="45" max="45" width="31.28515625" style="12" hidden="1" customWidth="1"/>
    <col min="46" max="47" width="12.85546875" style="12" hidden="1" customWidth="1"/>
    <col min="48" max="49" width="23.28515625" style="12" hidden="1" customWidth="1"/>
    <col min="50" max="50" width="31.28515625" style="12" hidden="1" customWidth="1"/>
    <col min="51" max="51" width="31.28515625" style="12" customWidth="1"/>
    <col min="52" max="53" width="23.28515625" style="12" hidden="1" customWidth="1"/>
    <col min="54" max="54" width="39.85546875" style="12" hidden="1" customWidth="1"/>
    <col min="55" max="55" width="31.28515625" style="12" customWidth="1"/>
    <col min="56" max="56" width="31.28515625" style="12" hidden="1" customWidth="1"/>
    <col min="57" max="57" width="31.28515625" style="12" customWidth="1"/>
    <col min="58" max="58" width="12.85546875" style="12" customWidth="1"/>
    <col min="59" max="59" width="31.28515625" style="12" customWidth="1"/>
    <col min="60" max="60" width="23.85546875" style="12" customWidth="1"/>
    <col min="61" max="62" width="12.85546875" style="12" hidden="1" customWidth="1"/>
    <col min="63" max="64" width="31.28515625" style="12" customWidth="1"/>
    <col min="65" max="65" width="18.85546875" style="24" bestFit="1" customWidth="1"/>
    <col min="66" max="66" width="9.140625" style="24"/>
    <col min="67" max="68" width="18.85546875" style="24" bestFit="1" customWidth="1"/>
    <col min="69" max="69" width="9.140625" style="24"/>
    <col min="70" max="70" width="36" style="24" customWidth="1"/>
    <col min="71" max="16384" width="9.140625" style="24"/>
  </cols>
  <sheetData>
    <row r="1" spans="1:71" ht="24" thickBot="1" x14ac:dyDescent="0.4">
      <c r="A1" s="56"/>
      <c r="B1" s="296"/>
      <c r="C1" s="296"/>
      <c r="D1" s="296"/>
      <c r="E1" s="296"/>
      <c r="F1" s="296"/>
      <c r="G1" s="296"/>
      <c r="H1" s="296"/>
      <c r="I1" s="297"/>
      <c r="J1" s="297"/>
      <c r="K1" s="298"/>
      <c r="L1" s="299" t="s">
        <v>99</v>
      </c>
      <c r="M1" s="57"/>
      <c r="N1" s="57"/>
      <c r="O1" s="57"/>
      <c r="P1" s="57"/>
      <c r="Q1" s="57"/>
      <c r="R1" s="57"/>
      <c r="S1" s="57"/>
      <c r="T1" s="58"/>
      <c r="U1" s="58"/>
      <c r="V1" s="57"/>
      <c r="W1" s="57"/>
      <c r="X1" s="57"/>
      <c r="Y1" s="57"/>
      <c r="Z1" s="57"/>
      <c r="AA1" s="57"/>
      <c r="AB1" s="58"/>
      <c r="AC1" s="58"/>
      <c r="AD1" s="60"/>
      <c r="AE1" s="59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 t="s">
        <v>127</v>
      </c>
      <c r="AW1" s="60"/>
      <c r="AX1" s="60"/>
      <c r="AY1" s="60"/>
      <c r="AZ1" s="60" t="s">
        <v>127</v>
      </c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71" s="132" customFormat="1" ht="18" customHeight="1" x14ac:dyDescent="0.35">
      <c r="A2" s="61" t="s">
        <v>100</v>
      </c>
      <c r="B2" s="300"/>
      <c r="C2" s="300"/>
      <c r="D2" s="300"/>
      <c r="E2" s="300"/>
      <c r="F2" s="300"/>
      <c r="G2" s="1033" t="s">
        <v>150</v>
      </c>
      <c r="H2" s="1043" t="s">
        <v>326</v>
      </c>
      <c r="I2" s="1043"/>
      <c r="J2" s="1043"/>
      <c r="K2" s="1043"/>
      <c r="L2" s="1043" t="s">
        <v>101</v>
      </c>
      <c r="M2" s="144" t="s">
        <v>264</v>
      </c>
      <c r="N2" s="144" t="s">
        <v>287</v>
      </c>
      <c r="O2" s="144" t="s">
        <v>285</v>
      </c>
      <c r="P2" s="1033" t="s">
        <v>318</v>
      </c>
      <c r="Q2" s="1033" t="s">
        <v>315</v>
      </c>
      <c r="R2" s="1033" t="s">
        <v>313</v>
      </c>
      <c r="S2" s="1033" t="s">
        <v>325</v>
      </c>
      <c r="T2" s="1033" t="s">
        <v>321</v>
      </c>
      <c r="U2" s="1033" t="s">
        <v>273</v>
      </c>
      <c r="V2" s="1033" t="s">
        <v>336</v>
      </c>
      <c r="W2" s="1033" t="s">
        <v>337</v>
      </c>
      <c r="X2" s="1033" t="s">
        <v>345</v>
      </c>
      <c r="Y2" s="1033" t="s">
        <v>375</v>
      </c>
      <c r="Z2" s="1033" t="s">
        <v>372</v>
      </c>
      <c r="AA2" s="1033" t="s">
        <v>357</v>
      </c>
      <c r="AB2" s="1033" t="s">
        <v>346</v>
      </c>
      <c r="AC2" s="1033" t="s">
        <v>347</v>
      </c>
      <c r="AD2" s="1033" t="s">
        <v>370</v>
      </c>
      <c r="AE2" s="1033" t="s">
        <v>297</v>
      </c>
      <c r="AF2" s="1033"/>
      <c r="AG2" s="1033" t="s">
        <v>371</v>
      </c>
      <c r="AH2" s="1033" t="s">
        <v>369</v>
      </c>
      <c r="AI2" s="1033" t="s">
        <v>477</v>
      </c>
      <c r="AJ2" s="1033" t="s">
        <v>476</v>
      </c>
      <c r="AK2" s="1033" t="s">
        <v>423</v>
      </c>
      <c r="AL2" s="1033" t="s">
        <v>475</v>
      </c>
      <c r="AM2" s="1033" t="s">
        <v>431</v>
      </c>
      <c r="AN2" s="1033" t="s">
        <v>566</v>
      </c>
      <c r="AO2" s="1033" t="s">
        <v>464</v>
      </c>
      <c r="AP2" s="1035" t="s">
        <v>479</v>
      </c>
      <c r="AQ2" s="1033"/>
      <c r="AR2" s="1033" t="s">
        <v>417</v>
      </c>
      <c r="AS2" s="1033" t="s">
        <v>489</v>
      </c>
      <c r="AT2" s="1033" t="s">
        <v>478</v>
      </c>
      <c r="AU2" s="144"/>
      <c r="AV2" s="1035" t="s">
        <v>103</v>
      </c>
      <c r="AW2" s="1035"/>
      <c r="AX2" s="1033" t="s">
        <v>490</v>
      </c>
      <c r="AY2" s="1033" t="s">
        <v>555</v>
      </c>
      <c r="AZ2" s="1035" t="s">
        <v>103</v>
      </c>
      <c r="BA2" s="1035"/>
      <c r="BB2" s="1033" t="s">
        <v>310</v>
      </c>
      <c r="BC2" s="1033" t="s">
        <v>562</v>
      </c>
      <c r="BD2" s="1033" t="s">
        <v>549</v>
      </c>
      <c r="BE2" s="1033" t="s">
        <v>572</v>
      </c>
      <c r="BF2" s="1033" t="s">
        <v>478</v>
      </c>
      <c r="BG2" s="1033" t="s">
        <v>569</v>
      </c>
      <c r="BH2" s="1033" t="s">
        <v>563</v>
      </c>
      <c r="BI2" s="1033" t="s">
        <v>478</v>
      </c>
      <c r="BJ2" s="1033" t="s">
        <v>481</v>
      </c>
      <c r="BK2" s="1033" t="s">
        <v>564</v>
      </c>
      <c r="BL2" s="1033" t="s">
        <v>565</v>
      </c>
    </row>
    <row r="3" spans="1:71" s="132" customFormat="1" ht="33" customHeight="1" x14ac:dyDescent="0.35">
      <c r="A3" s="62" t="s">
        <v>5</v>
      </c>
      <c r="B3" s="301" t="s">
        <v>6</v>
      </c>
      <c r="C3" s="301" t="s">
        <v>7</v>
      </c>
      <c r="D3" s="301" t="s">
        <v>8</v>
      </c>
      <c r="E3" s="301" t="s">
        <v>9</v>
      </c>
      <c r="F3" s="301" t="s">
        <v>10</v>
      </c>
      <c r="G3" s="1034"/>
      <c r="H3" s="1044"/>
      <c r="I3" s="1044"/>
      <c r="J3" s="1044"/>
      <c r="K3" s="1044"/>
      <c r="L3" s="1044"/>
      <c r="M3" s="145" t="s">
        <v>284</v>
      </c>
      <c r="N3" s="302" t="s">
        <v>104</v>
      </c>
      <c r="O3" s="302" t="s">
        <v>104</v>
      </c>
      <c r="P3" s="1034"/>
      <c r="Q3" s="1034"/>
      <c r="R3" s="1034"/>
      <c r="S3" s="1034"/>
      <c r="T3" s="1034"/>
      <c r="U3" s="1034"/>
      <c r="V3" s="1034"/>
      <c r="W3" s="1034"/>
      <c r="X3" s="1034"/>
      <c r="Y3" s="1034"/>
      <c r="Z3" s="1034"/>
      <c r="AA3" s="1034"/>
      <c r="AB3" s="1034"/>
      <c r="AC3" s="1034"/>
      <c r="AD3" s="1034"/>
      <c r="AE3" s="302" t="s">
        <v>286</v>
      </c>
      <c r="AF3" s="302" t="s">
        <v>323</v>
      </c>
      <c r="AG3" s="1034"/>
      <c r="AH3" s="1034"/>
      <c r="AI3" s="1034"/>
      <c r="AJ3" s="1034"/>
      <c r="AK3" s="1034"/>
      <c r="AL3" s="1034"/>
      <c r="AM3" s="1034"/>
      <c r="AN3" s="1034"/>
      <c r="AO3" s="1034"/>
      <c r="AP3" s="303" t="s">
        <v>364</v>
      </c>
      <c r="AQ3" s="145" t="s">
        <v>419</v>
      </c>
      <c r="AR3" s="1034"/>
      <c r="AS3" s="1034"/>
      <c r="AT3" s="1034"/>
      <c r="AU3" s="145"/>
      <c r="AV3" s="303" t="s">
        <v>364</v>
      </c>
      <c r="AW3" s="303" t="s">
        <v>419</v>
      </c>
      <c r="AX3" s="1034"/>
      <c r="AY3" s="1034"/>
      <c r="AZ3" s="303" t="s">
        <v>364</v>
      </c>
      <c r="BA3" s="303" t="s">
        <v>419</v>
      </c>
      <c r="BB3" s="1034"/>
      <c r="BC3" s="1034"/>
      <c r="BD3" s="1034"/>
      <c r="BE3" s="1034"/>
      <c r="BF3" s="1034"/>
      <c r="BG3" s="1034"/>
      <c r="BH3" s="1034"/>
      <c r="BI3" s="1034"/>
      <c r="BJ3" s="1034"/>
      <c r="BK3" s="1034"/>
      <c r="BL3" s="1034"/>
    </row>
    <row r="4" spans="1:71" s="133" customFormat="1" ht="21.75" customHeight="1" thickBot="1" x14ac:dyDescent="0.3">
      <c r="A4" s="89">
        <v>1</v>
      </c>
      <c r="B4" s="304">
        <v>2</v>
      </c>
      <c r="C4" s="304">
        <v>3</v>
      </c>
      <c r="D4" s="304">
        <v>4</v>
      </c>
      <c r="E4" s="304">
        <v>5</v>
      </c>
      <c r="F4" s="304">
        <v>6</v>
      </c>
      <c r="G4" s="304">
        <v>1</v>
      </c>
      <c r="H4" s="304">
        <v>2</v>
      </c>
      <c r="I4" s="304">
        <v>3</v>
      </c>
      <c r="J4" s="304">
        <v>4</v>
      </c>
      <c r="K4" s="304">
        <v>5</v>
      </c>
      <c r="L4" s="304">
        <v>6</v>
      </c>
      <c r="M4" s="305" t="s">
        <v>106</v>
      </c>
      <c r="N4" s="305" t="s">
        <v>107</v>
      </c>
      <c r="O4" s="305" t="s">
        <v>108</v>
      </c>
      <c r="P4" s="305" t="s">
        <v>156</v>
      </c>
      <c r="Q4" s="305" t="s">
        <v>157</v>
      </c>
      <c r="R4" s="305" t="s">
        <v>158</v>
      </c>
      <c r="S4" s="305" t="s">
        <v>306</v>
      </c>
      <c r="T4" s="306">
        <v>11</v>
      </c>
      <c r="U4" s="306">
        <v>12</v>
      </c>
      <c r="V4" s="305"/>
      <c r="W4" s="305"/>
      <c r="X4" s="305" t="s">
        <v>306</v>
      </c>
      <c r="Y4" s="305" t="s">
        <v>156</v>
      </c>
      <c r="Z4" s="305" t="s">
        <v>157</v>
      </c>
      <c r="AA4" s="305" t="s">
        <v>157</v>
      </c>
      <c r="AB4" s="306">
        <v>9</v>
      </c>
      <c r="AC4" s="306">
        <v>10</v>
      </c>
      <c r="AD4" s="305" t="s">
        <v>158</v>
      </c>
      <c r="AE4" s="307">
        <v>12</v>
      </c>
      <c r="AF4" s="307">
        <v>13</v>
      </c>
      <c r="AG4" s="305" t="s">
        <v>306</v>
      </c>
      <c r="AH4" s="305" t="s">
        <v>307</v>
      </c>
      <c r="AI4" s="305" t="s">
        <v>156</v>
      </c>
      <c r="AJ4" s="305" t="s">
        <v>157</v>
      </c>
      <c r="AK4" s="305" t="s">
        <v>158</v>
      </c>
      <c r="AL4" s="305" t="s">
        <v>306</v>
      </c>
      <c r="AM4" s="305" t="s">
        <v>306</v>
      </c>
      <c r="AN4" s="305" t="s">
        <v>156</v>
      </c>
      <c r="AO4" s="305" t="s">
        <v>157</v>
      </c>
      <c r="AP4" s="305"/>
      <c r="AQ4" s="305"/>
      <c r="AR4" s="305" t="s">
        <v>307</v>
      </c>
      <c r="AS4" s="305" t="s">
        <v>157</v>
      </c>
      <c r="AT4" s="305" t="s">
        <v>158</v>
      </c>
      <c r="AU4" s="305"/>
      <c r="AV4" s="305" t="s">
        <v>306</v>
      </c>
      <c r="AW4" s="305" t="s">
        <v>107</v>
      </c>
      <c r="AX4" s="305" t="s">
        <v>157</v>
      </c>
      <c r="AY4" s="305" t="s">
        <v>158</v>
      </c>
      <c r="AZ4" s="305" t="s">
        <v>306</v>
      </c>
      <c r="BA4" s="305" t="s">
        <v>107</v>
      </c>
      <c r="BB4" s="305" t="s">
        <v>306</v>
      </c>
      <c r="BC4" s="305" t="s">
        <v>306</v>
      </c>
      <c r="BD4" s="305" t="s">
        <v>306</v>
      </c>
      <c r="BE4" s="305" t="s">
        <v>306</v>
      </c>
      <c r="BF4" s="305" t="s">
        <v>309</v>
      </c>
      <c r="BG4" s="305" t="s">
        <v>306</v>
      </c>
      <c r="BH4" s="305" t="s">
        <v>307</v>
      </c>
      <c r="BI4" s="305" t="s">
        <v>309</v>
      </c>
      <c r="BJ4" s="305" t="s">
        <v>309</v>
      </c>
      <c r="BK4" s="305" t="s">
        <v>106</v>
      </c>
      <c r="BL4" s="305" t="s">
        <v>107</v>
      </c>
    </row>
    <row r="5" spans="1:71" x14ac:dyDescent="0.35">
      <c r="A5" s="1045" t="s">
        <v>109</v>
      </c>
      <c r="B5" s="1045"/>
      <c r="C5" s="1045"/>
      <c r="D5" s="1045"/>
      <c r="E5" s="1045"/>
      <c r="F5" s="1045"/>
      <c r="G5" s="1045"/>
      <c r="H5" s="1045"/>
      <c r="I5" s="1045"/>
      <c r="J5" s="1045"/>
      <c r="K5" s="1045"/>
      <c r="L5" s="1045"/>
      <c r="M5" s="308">
        <f t="shared" ref="M5:S5" si="0">SUM(M6-M32)</f>
        <v>147284.20999999903</v>
      </c>
      <c r="N5" s="308">
        <f t="shared" si="0"/>
        <v>-2800000</v>
      </c>
      <c r="O5" s="308">
        <f t="shared" si="0"/>
        <v>-2900000</v>
      </c>
      <c r="P5" s="308">
        <f t="shared" si="0"/>
        <v>-2732238.12</v>
      </c>
      <c r="Q5" s="308">
        <f t="shared" si="0"/>
        <v>-3100000</v>
      </c>
      <c r="R5" s="308">
        <f t="shared" si="0"/>
        <v>-2975000</v>
      </c>
      <c r="S5" s="308">
        <f t="shared" si="0"/>
        <v>-1655617.2500000002</v>
      </c>
      <c r="T5" s="309">
        <f>(S5/R5)*100</f>
        <v>55.651000000000003</v>
      </c>
      <c r="U5" s="309">
        <f t="shared" ref="U5:AA5" si="1">SUM(U6-U32)</f>
        <v>2975000</v>
      </c>
      <c r="V5" s="308">
        <f t="shared" si="1"/>
        <v>100000</v>
      </c>
      <c r="W5" s="308">
        <f t="shared" si="1"/>
        <v>100000</v>
      </c>
      <c r="X5" s="308">
        <f t="shared" si="1"/>
        <v>-3025000</v>
      </c>
      <c r="Y5" s="308">
        <f t="shared" si="1"/>
        <v>-3083721.04</v>
      </c>
      <c r="Z5" s="308">
        <f t="shared" si="1"/>
        <v>400000</v>
      </c>
      <c r="AA5" s="308">
        <f t="shared" si="1"/>
        <v>-23577.570000000007</v>
      </c>
      <c r="AB5" s="309">
        <f>(AA5/Z5)*100</f>
        <v>-5.8943925000000013</v>
      </c>
      <c r="AC5" s="309">
        <f t="shared" ref="AC5:AS5" si="2">SUM(AC6-AC32)</f>
        <v>-1186325</v>
      </c>
      <c r="AD5" s="308">
        <f t="shared" si="2"/>
        <v>-786325</v>
      </c>
      <c r="AE5" s="308">
        <f t="shared" si="2"/>
        <v>300000</v>
      </c>
      <c r="AF5" s="308">
        <f t="shared" si="2"/>
        <v>200000</v>
      </c>
      <c r="AG5" s="308">
        <f t="shared" si="2"/>
        <v>-786325</v>
      </c>
      <c r="AH5" s="308">
        <f t="shared" si="2"/>
        <v>0</v>
      </c>
      <c r="AI5" s="308">
        <f t="shared" si="2"/>
        <v>-1135625.76</v>
      </c>
      <c r="AJ5" s="308">
        <f t="shared" si="2"/>
        <v>-40000</v>
      </c>
      <c r="AK5" s="308">
        <f t="shared" si="2"/>
        <v>-1130000</v>
      </c>
      <c r="AL5" s="308">
        <f t="shared" si="2"/>
        <v>-1140000</v>
      </c>
      <c r="AM5" s="308">
        <f t="shared" si="2"/>
        <v>-1310000</v>
      </c>
      <c r="AN5" s="308">
        <f>SUM(AN6-AN32)</f>
        <v>-422500.52</v>
      </c>
      <c r="AO5" s="308">
        <f t="shared" si="2"/>
        <v>-360000</v>
      </c>
      <c r="AP5" s="308" t="e">
        <f t="shared" si="2"/>
        <v>#REF!</v>
      </c>
      <c r="AQ5" s="308" t="e">
        <f t="shared" si="2"/>
        <v>#REF!</v>
      </c>
      <c r="AR5" s="308" t="e">
        <f t="shared" si="2"/>
        <v>#REF!</v>
      </c>
      <c r="AS5" s="308">
        <f t="shared" si="2"/>
        <v>-334186.42000000004</v>
      </c>
      <c r="AT5" s="308">
        <f>AS5/AO5*100</f>
        <v>92.829561111111119</v>
      </c>
      <c r="AU5" s="308"/>
      <c r="AV5" s="308">
        <v>-380000</v>
      </c>
      <c r="AW5" s="308">
        <v>-330000</v>
      </c>
      <c r="AX5" s="308">
        <f>SUM(AX6-AX32)</f>
        <v>-364950</v>
      </c>
      <c r="AY5" s="308">
        <f>SUM(AY6-AY32)</f>
        <v>-724950</v>
      </c>
      <c r="AZ5" s="308">
        <v>-380000</v>
      </c>
      <c r="BA5" s="308">
        <v>-330000</v>
      </c>
      <c r="BB5" s="308" t="e">
        <f>SUM(BB6-BB32)</f>
        <v>#REF!</v>
      </c>
      <c r="BC5" s="308">
        <f>SUM(BC6-BC32)</f>
        <v>-724950</v>
      </c>
      <c r="BD5" s="308">
        <f>SUM(BD6-BD32)</f>
        <v>208635.75999999989</v>
      </c>
      <c r="BE5" s="308">
        <f>SUM(BE6-BE32)</f>
        <v>0</v>
      </c>
      <c r="BF5" s="308">
        <f>IFERROR(BE5/BC5*100,0)</f>
        <v>0</v>
      </c>
      <c r="BG5" s="308">
        <f>SUM(BG6-BG32)</f>
        <v>0</v>
      </c>
      <c r="BH5" s="308">
        <f>SUM(BH6-BH32)</f>
        <v>0</v>
      </c>
      <c r="BI5" s="308">
        <f>IFERROR(BH5/BC5*100,0)</f>
        <v>0</v>
      </c>
      <c r="BJ5" s="308">
        <f>BD5/AY5*100</f>
        <v>-28.779330988344011</v>
      </c>
      <c r="BK5" s="308">
        <f>SUM(BK6-BK32)</f>
        <v>0</v>
      </c>
      <c r="BL5" s="308">
        <f>SUM(BL6-BL32)</f>
        <v>0</v>
      </c>
    </row>
    <row r="6" spans="1:71" s="132" customFormat="1" x14ac:dyDescent="0.35">
      <c r="A6" s="63" t="s">
        <v>5</v>
      </c>
      <c r="B6" s="152"/>
      <c r="C6" s="152"/>
      <c r="D6" s="152"/>
      <c r="E6" s="152"/>
      <c r="F6" s="152"/>
      <c r="G6" s="152"/>
      <c r="H6" s="153">
        <v>8</v>
      </c>
      <c r="I6" s="1037" t="s">
        <v>110</v>
      </c>
      <c r="J6" s="1037"/>
      <c r="K6" s="1037"/>
      <c r="L6" s="1037"/>
      <c r="M6" s="310">
        <f t="shared" ref="M6:S6" si="3">SUM(M7+M22)</f>
        <v>4410587.2799999993</v>
      </c>
      <c r="N6" s="310">
        <f t="shared" si="3"/>
        <v>1400000</v>
      </c>
      <c r="O6" s="310">
        <f t="shared" si="3"/>
        <v>1300000</v>
      </c>
      <c r="P6" s="310">
        <f t="shared" si="3"/>
        <v>1471424.88</v>
      </c>
      <c r="Q6" s="310">
        <f t="shared" si="3"/>
        <v>1200000</v>
      </c>
      <c r="R6" s="310">
        <f t="shared" si="3"/>
        <v>1325000</v>
      </c>
      <c r="S6" s="310">
        <f t="shared" si="3"/>
        <v>662974.71999999997</v>
      </c>
      <c r="T6" s="311">
        <f t="shared" ref="T6:T13" si="4">(S6/R6)*100</f>
        <v>50.035827924528299</v>
      </c>
      <c r="U6" s="311">
        <f t="shared" ref="U6:AA6" si="5">SUM(U7+U22)</f>
        <v>-425000</v>
      </c>
      <c r="V6" s="310">
        <f t="shared" si="5"/>
        <v>900000</v>
      </c>
      <c r="W6" s="310">
        <f t="shared" si="5"/>
        <v>900000</v>
      </c>
      <c r="X6" s="310">
        <f t="shared" si="5"/>
        <v>1000000</v>
      </c>
      <c r="Y6" s="310">
        <f t="shared" si="5"/>
        <v>895443.07000000007</v>
      </c>
      <c r="Z6" s="310">
        <f t="shared" si="5"/>
        <v>1200000</v>
      </c>
      <c r="AA6" s="310">
        <f t="shared" si="5"/>
        <v>380866.98</v>
      </c>
      <c r="AB6" s="311">
        <f>(AA6/Z6)*100</f>
        <v>31.738915000000002</v>
      </c>
      <c r="AC6" s="311">
        <f>SUM(AC7+AC22)</f>
        <v>-80000</v>
      </c>
      <c r="AD6" s="310">
        <f>SUM(AD7+AD22)</f>
        <v>1120000</v>
      </c>
      <c r="AE6" s="310">
        <f>SUM(AE7+AE22)</f>
        <v>1100000</v>
      </c>
      <c r="AF6" s="310">
        <f>SUM(AF7+AF22)</f>
        <v>1000000</v>
      </c>
      <c r="AG6" s="310">
        <f>SUM(AG7+AG22)</f>
        <v>1120000</v>
      </c>
      <c r="AH6" s="310">
        <f t="shared" ref="AH6:AM6" si="6">SUM(AH7+AH22)</f>
        <v>0</v>
      </c>
      <c r="AI6" s="310">
        <f t="shared" si="6"/>
        <v>768042.79</v>
      </c>
      <c r="AJ6" s="310">
        <f t="shared" si="6"/>
        <v>790000</v>
      </c>
      <c r="AK6" s="310">
        <f t="shared" si="6"/>
        <v>530000</v>
      </c>
      <c r="AL6" s="310">
        <f>SUM(AL7+AL22)</f>
        <v>520000</v>
      </c>
      <c r="AM6" s="310">
        <f t="shared" si="6"/>
        <v>350000</v>
      </c>
      <c r="AN6" s="310">
        <f t="shared" ref="AN6:AS6" si="7">SUM(AN7+AN22+AN27)</f>
        <v>429272.36</v>
      </c>
      <c r="AO6" s="310">
        <f t="shared" si="7"/>
        <v>470000</v>
      </c>
      <c r="AP6" s="310">
        <f t="shared" si="7"/>
        <v>0</v>
      </c>
      <c r="AQ6" s="310">
        <f t="shared" si="7"/>
        <v>0</v>
      </c>
      <c r="AR6" s="310">
        <f t="shared" si="7"/>
        <v>116.3554531078963</v>
      </c>
      <c r="AS6" s="310">
        <f t="shared" si="7"/>
        <v>80677.84</v>
      </c>
      <c r="AT6" s="310">
        <f t="shared" ref="AT6:AT24" si="8">AS6/AO6*100</f>
        <v>17.165497872340424</v>
      </c>
      <c r="AU6" s="310"/>
      <c r="AV6" s="310">
        <v>450000</v>
      </c>
      <c r="AW6" s="310">
        <v>500000</v>
      </c>
      <c r="AX6" s="310">
        <f>SUM(AX7+AX22+AX27)</f>
        <v>-15714.279999999999</v>
      </c>
      <c r="AY6" s="310">
        <f>SUM(AY7+AY22+AY27)</f>
        <v>454285.72</v>
      </c>
      <c r="AZ6" s="310">
        <v>450000</v>
      </c>
      <c r="BA6" s="310">
        <v>500000</v>
      </c>
      <c r="BB6" s="310" t="e">
        <f>SUM(BB7+BB22)</f>
        <v>#REF!</v>
      </c>
      <c r="BC6" s="310">
        <f>SUM(BC7+BC22+BC27)</f>
        <v>454285.72</v>
      </c>
      <c r="BD6" s="310">
        <f>SUM(BD7+BD22+BD27)</f>
        <v>1055647.21</v>
      </c>
      <c r="BE6" s="310">
        <f>SUM(BE7+BE22+BE27)</f>
        <v>0</v>
      </c>
      <c r="BF6" s="310">
        <f t="shared" ref="BF6:BF24" si="9">IFERROR(BE6/BC6*100,0)</f>
        <v>0</v>
      </c>
      <c r="BG6" s="310">
        <f>SUM(BG7+BG22+BG27)</f>
        <v>0</v>
      </c>
      <c r="BH6" s="310">
        <f>SUM(BH7+BH22+BH27)</f>
        <v>0</v>
      </c>
      <c r="BI6" s="310">
        <f t="shared" ref="BI6:BI24" si="10">IFERROR(BH6/BC6*100,0)</f>
        <v>0</v>
      </c>
      <c r="BJ6" s="310">
        <f t="shared" ref="BJ6:BJ24" si="11">BD6/AY6*100</f>
        <v>232.37516908962053</v>
      </c>
      <c r="BK6" s="310">
        <f>SUM(BK7+BK22+BK27)</f>
        <v>0</v>
      </c>
      <c r="BL6" s="310">
        <f>SUM(BL7+BL22+BL27)</f>
        <v>0</v>
      </c>
      <c r="BM6" s="134"/>
      <c r="BN6" s="134"/>
    </row>
    <row r="7" spans="1:71" s="132" customFormat="1" x14ac:dyDescent="0.35">
      <c r="A7" s="64" t="s">
        <v>5</v>
      </c>
      <c r="B7" s="312"/>
      <c r="C7" s="312"/>
      <c r="D7" s="312"/>
      <c r="E7" s="312"/>
      <c r="F7" s="312"/>
      <c r="G7" s="312"/>
      <c r="H7" s="313"/>
      <c r="I7" s="314">
        <v>81</v>
      </c>
      <c r="J7" s="1046" t="s">
        <v>230</v>
      </c>
      <c r="K7" s="1046"/>
      <c r="L7" s="1046"/>
      <c r="M7" s="155">
        <f>SUM(M12+M15+M9)</f>
        <v>1366649.63</v>
      </c>
      <c r="N7" s="155">
        <f>SUM(N12+N15)</f>
        <v>1200000</v>
      </c>
      <c r="O7" s="155">
        <f>SUM(O12+O15+O9)</f>
        <v>1200000</v>
      </c>
      <c r="P7" s="155">
        <f>SUM(P12+P15+P9)</f>
        <v>1204683.02</v>
      </c>
      <c r="Q7" s="155">
        <f>SUM(Q12+Q15+Q9)</f>
        <v>1100000</v>
      </c>
      <c r="R7" s="155">
        <f>SUM(R12+R15+R9)</f>
        <v>1225000</v>
      </c>
      <c r="S7" s="155">
        <f>SUM(S12+S15+S9)</f>
        <v>576884.86</v>
      </c>
      <c r="T7" s="156">
        <f t="shared" si="4"/>
        <v>47.092641632653063</v>
      </c>
      <c r="U7" s="156">
        <f t="shared" ref="U7:AA7" si="12">SUM(U12+U15+U9)</f>
        <v>-425000</v>
      </c>
      <c r="V7" s="155">
        <f t="shared" si="12"/>
        <v>800000</v>
      </c>
      <c r="W7" s="155">
        <f t="shared" si="12"/>
        <v>800000</v>
      </c>
      <c r="X7" s="155">
        <f t="shared" si="12"/>
        <v>900000</v>
      </c>
      <c r="Y7" s="155">
        <f t="shared" si="12"/>
        <v>676348.5</v>
      </c>
      <c r="Z7" s="155">
        <f t="shared" si="12"/>
        <v>1100000</v>
      </c>
      <c r="AA7" s="155">
        <f t="shared" si="12"/>
        <v>301234.78999999998</v>
      </c>
      <c r="AB7" s="156">
        <f>(AA7/Z7)*100</f>
        <v>27.384980909090906</v>
      </c>
      <c r="AC7" s="156">
        <f>SUM(AC12+AC15+AC9)</f>
        <v>-100000</v>
      </c>
      <c r="AD7" s="155">
        <f>SUM(AD12+AD15+AD9)</f>
        <v>1000000</v>
      </c>
      <c r="AE7" s="155">
        <v>1000000</v>
      </c>
      <c r="AF7" s="155">
        <v>900000</v>
      </c>
      <c r="AG7" s="155">
        <f>SUM(AG12+AG15+AG9)</f>
        <v>1000000</v>
      </c>
      <c r="AH7" s="155">
        <f>SUM(AH12+AH15+AH9)</f>
        <v>0</v>
      </c>
      <c r="AI7" s="155">
        <f>SUM(AI12+AI15+AI9)</f>
        <v>528913.54</v>
      </c>
      <c r="AJ7" s="155">
        <f t="shared" ref="AJ7:AO7" si="13">SUM(AJ12+AJ15+AJ9)</f>
        <v>660000</v>
      </c>
      <c r="AK7" s="155">
        <f t="shared" si="13"/>
        <v>400000</v>
      </c>
      <c r="AL7" s="155">
        <f>SUM(AL12+AL15+AL9)</f>
        <v>350000</v>
      </c>
      <c r="AM7" s="155">
        <f>SUM(AM12+AM15+AM9)</f>
        <v>350000</v>
      </c>
      <c r="AN7" s="155">
        <f>SUM(AN12+AN15+AN9)</f>
        <v>209492.48000000001</v>
      </c>
      <c r="AO7" s="155">
        <f t="shared" si="13"/>
        <v>350000</v>
      </c>
      <c r="AP7" s="155">
        <f>SUM(AP12+AP15+AP9)</f>
        <v>0</v>
      </c>
      <c r="AQ7" s="155">
        <f>SUM(AQ12+AQ15+AQ9)</f>
        <v>0</v>
      </c>
      <c r="AR7" s="155">
        <f t="shared" ref="AR7:AR23" si="14">AO7/AI7*100</f>
        <v>66.173386296747097</v>
      </c>
      <c r="AS7" s="155">
        <f>SUM(AS12+AS15+AS9)</f>
        <v>54465.82</v>
      </c>
      <c r="AT7" s="155">
        <f t="shared" si="8"/>
        <v>15.561662857142858</v>
      </c>
      <c r="AU7" s="155"/>
      <c r="AV7" s="155">
        <v>350000</v>
      </c>
      <c r="AW7" s="155">
        <v>400000</v>
      </c>
      <c r="AX7" s="155">
        <f>SUM(AX12+AX15+AX9)</f>
        <v>-100000</v>
      </c>
      <c r="AY7" s="155">
        <f>SUM(AY12+AY15+AY9)</f>
        <v>250000</v>
      </c>
      <c r="AZ7" s="155">
        <v>350000</v>
      </c>
      <c r="BA7" s="155">
        <v>400000</v>
      </c>
      <c r="BB7" s="155" t="e">
        <f>SUM(BB12+BB15+BB9)</f>
        <v>#REF!</v>
      </c>
      <c r="BC7" s="155">
        <f>SUM(BC12+BC15+BC9)</f>
        <v>250000</v>
      </c>
      <c r="BD7" s="155">
        <f>SUM(BD12+BD15+BD9)+BD20</f>
        <v>998471.39</v>
      </c>
      <c r="BE7" s="155">
        <f>SUM(BE12+BE15+BE9)+BE20</f>
        <v>0</v>
      </c>
      <c r="BF7" s="155">
        <f t="shared" si="9"/>
        <v>0</v>
      </c>
      <c r="BG7" s="155">
        <f>SUM(BG12+BG15+BG9)</f>
        <v>0</v>
      </c>
      <c r="BH7" s="155">
        <f>SUM(BH12+BH15+BH9)</f>
        <v>0</v>
      </c>
      <c r="BI7" s="155">
        <f t="shared" si="10"/>
        <v>0</v>
      </c>
      <c r="BJ7" s="155">
        <f t="shared" si="11"/>
        <v>399.38855599999999</v>
      </c>
      <c r="BK7" s="155">
        <f>SUM(BK12+BK15+BK9)</f>
        <v>0</v>
      </c>
      <c r="BL7" s="155">
        <f>SUM(BL12+BL15+BL9)</f>
        <v>0</v>
      </c>
    </row>
    <row r="8" spans="1:71" x14ac:dyDescent="0.35">
      <c r="A8" s="65"/>
      <c r="B8" s="315"/>
      <c r="C8" s="315"/>
      <c r="D8" s="315"/>
      <c r="E8" s="315"/>
      <c r="F8" s="315"/>
      <c r="G8" s="315"/>
      <c r="H8" s="316"/>
      <c r="I8" s="317" t="s">
        <v>5</v>
      </c>
      <c r="J8" s="317" t="s">
        <v>291</v>
      </c>
      <c r="K8" s="317"/>
      <c r="L8" s="317"/>
      <c r="M8" s="318"/>
      <c r="N8" s="318"/>
      <c r="O8" s="318"/>
      <c r="P8" s="318">
        <v>1204683.02</v>
      </c>
      <c r="Q8" s="318">
        <v>1100000</v>
      </c>
      <c r="R8" s="318">
        <v>1225000</v>
      </c>
      <c r="S8" s="318">
        <v>576884.86</v>
      </c>
      <c r="T8" s="319">
        <f t="shared" si="4"/>
        <v>47.092641632653063</v>
      </c>
      <c r="U8" s="319"/>
      <c r="V8" s="318">
        <v>0</v>
      </c>
      <c r="W8" s="318">
        <v>0</v>
      </c>
      <c r="X8" s="318">
        <v>900000</v>
      </c>
      <c r="Y8" s="318">
        <v>676348.5</v>
      </c>
      <c r="Z8" s="318">
        <v>1100000</v>
      </c>
      <c r="AA8" s="318">
        <v>301234.78999999998</v>
      </c>
      <c r="AB8" s="319">
        <f>(AA8/Z8)*100</f>
        <v>27.384980909090906</v>
      </c>
      <c r="AC8" s="319">
        <f>(AD8-Z8)</f>
        <v>-100000</v>
      </c>
      <c r="AD8" s="318">
        <v>1000000</v>
      </c>
      <c r="AE8" s="318">
        <v>1000000</v>
      </c>
      <c r="AF8" s="318">
        <v>900000</v>
      </c>
      <c r="AG8" s="318">
        <v>1000000</v>
      </c>
      <c r="AH8" s="318"/>
      <c r="AI8" s="318">
        <v>528913.54</v>
      </c>
      <c r="AJ8" s="318">
        <v>660000</v>
      </c>
      <c r="AK8" s="318">
        <v>400000</v>
      </c>
      <c r="AL8" s="318">
        <v>350000</v>
      </c>
      <c r="AM8" s="318">
        <v>350000</v>
      </c>
      <c r="AN8" s="318">
        <v>209492.48000000001</v>
      </c>
      <c r="AO8" s="318">
        <v>350000</v>
      </c>
      <c r="AP8" s="318"/>
      <c r="AQ8" s="318"/>
      <c r="AR8" s="318">
        <f t="shared" si="14"/>
        <v>66.173386296747097</v>
      </c>
      <c r="AS8" s="318">
        <v>54465.82</v>
      </c>
      <c r="AT8" s="318">
        <f t="shared" si="8"/>
        <v>15.561662857142858</v>
      </c>
      <c r="AU8" s="318"/>
      <c r="AV8" s="320">
        <v>350000</v>
      </c>
      <c r="AW8" s="320">
        <v>400000</v>
      </c>
      <c r="AX8" s="318">
        <f>AY8-AO8</f>
        <v>-100000</v>
      </c>
      <c r="AY8" s="318">
        <v>250000</v>
      </c>
      <c r="AZ8" s="320">
        <v>350000</v>
      </c>
      <c r="BA8" s="320">
        <v>400000</v>
      </c>
      <c r="BB8" s="318" t="e">
        <f>#REF!-AJ8</f>
        <v>#REF!</v>
      </c>
      <c r="BC8" s="318">
        <v>250000</v>
      </c>
      <c r="BD8" s="318">
        <v>98471.39</v>
      </c>
      <c r="BE8" s="318"/>
      <c r="BF8" s="318">
        <f t="shared" si="9"/>
        <v>0</v>
      </c>
      <c r="BG8" s="318"/>
      <c r="BH8" s="318"/>
      <c r="BI8" s="318">
        <f t="shared" si="10"/>
        <v>0</v>
      </c>
      <c r="BJ8" s="318">
        <f t="shared" si="11"/>
        <v>39.388556000000001</v>
      </c>
      <c r="BK8" s="318"/>
      <c r="BL8" s="318"/>
      <c r="BO8" s="135"/>
    </row>
    <row r="9" spans="1:71" hidden="1" x14ac:dyDescent="0.35">
      <c r="A9" s="66" t="s">
        <v>5</v>
      </c>
      <c r="B9" s="321"/>
      <c r="C9" s="321"/>
      <c r="D9" s="321"/>
      <c r="E9" s="321"/>
      <c r="F9" s="321"/>
      <c r="G9" s="321"/>
      <c r="H9" s="322"/>
      <c r="I9" s="323"/>
      <c r="J9" s="324">
        <v>812</v>
      </c>
      <c r="K9" s="325"/>
      <c r="L9" s="326" t="s">
        <v>280</v>
      </c>
      <c r="M9" s="327">
        <f t="shared" ref="M9:S9" si="15">SUM(M10:M10)</f>
        <v>410.29</v>
      </c>
      <c r="N9" s="327">
        <f t="shared" si="15"/>
        <v>1100000</v>
      </c>
      <c r="O9" s="327">
        <f t="shared" si="15"/>
        <v>0</v>
      </c>
      <c r="P9" s="327">
        <f t="shared" si="15"/>
        <v>0</v>
      </c>
      <c r="Q9" s="327">
        <f t="shared" si="15"/>
        <v>0</v>
      </c>
      <c r="R9" s="327">
        <f t="shared" si="15"/>
        <v>0</v>
      </c>
      <c r="S9" s="327">
        <f t="shared" si="15"/>
        <v>0</v>
      </c>
      <c r="T9" s="328">
        <v>0</v>
      </c>
      <c r="U9" s="328">
        <f>SUM(U10)</f>
        <v>0</v>
      </c>
      <c r="V9" s="327">
        <f t="shared" ref="V9:AA9" si="16">SUM(V10:V10)</f>
        <v>0</v>
      </c>
      <c r="W9" s="327">
        <f t="shared" si="16"/>
        <v>0</v>
      </c>
      <c r="X9" s="327">
        <f t="shared" si="16"/>
        <v>0</v>
      </c>
      <c r="Y9" s="327">
        <f t="shared" si="16"/>
        <v>0</v>
      </c>
      <c r="Z9" s="327">
        <f t="shared" si="16"/>
        <v>0</v>
      </c>
      <c r="AA9" s="327">
        <f t="shared" si="16"/>
        <v>0</v>
      </c>
      <c r="AB9" s="328">
        <v>0</v>
      </c>
      <c r="AC9" s="328">
        <f>SUM(AC10)</f>
        <v>0</v>
      </c>
      <c r="AD9" s="327">
        <f>SUM(AD10:AD10)</f>
        <v>0</v>
      </c>
      <c r="AE9" s="327"/>
      <c r="AF9" s="327"/>
      <c r="AG9" s="327">
        <f t="shared" ref="AG9:AY9" si="17">SUM(AG10:AG10)</f>
        <v>0</v>
      </c>
      <c r="AH9" s="327">
        <f t="shared" si="17"/>
        <v>0</v>
      </c>
      <c r="AI9" s="327">
        <f t="shared" si="17"/>
        <v>0</v>
      </c>
      <c r="AJ9" s="327">
        <f t="shared" si="17"/>
        <v>0</v>
      </c>
      <c r="AK9" s="327">
        <f t="shared" si="17"/>
        <v>0</v>
      </c>
      <c r="AL9" s="327">
        <f t="shared" si="17"/>
        <v>0</v>
      </c>
      <c r="AM9" s="327">
        <f t="shared" si="17"/>
        <v>0</v>
      </c>
      <c r="AN9" s="327">
        <f t="shared" si="17"/>
        <v>0</v>
      </c>
      <c r="AO9" s="327">
        <f t="shared" si="17"/>
        <v>0</v>
      </c>
      <c r="AP9" s="327">
        <f t="shared" si="17"/>
        <v>0</v>
      </c>
      <c r="AQ9" s="327">
        <f t="shared" si="17"/>
        <v>0</v>
      </c>
      <c r="AR9" s="327" t="e">
        <f t="shared" si="14"/>
        <v>#DIV/0!</v>
      </c>
      <c r="AS9" s="327">
        <f t="shared" si="17"/>
        <v>0</v>
      </c>
      <c r="AT9" s="327" t="e">
        <f t="shared" si="8"/>
        <v>#DIV/0!</v>
      </c>
      <c r="AU9" s="327"/>
      <c r="AV9" s="329">
        <v>0</v>
      </c>
      <c r="AW9" s="329">
        <v>0</v>
      </c>
      <c r="AX9" s="327">
        <f t="shared" si="17"/>
        <v>0</v>
      </c>
      <c r="AY9" s="327">
        <f t="shared" si="17"/>
        <v>0</v>
      </c>
      <c r="AZ9" s="329">
        <v>0</v>
      </c>
      <c r="BA9" s="329">
        <v>0</v>
      </c>
      <c r="BB9" s="327">
        <f>SUM(BB10:BB10)</f>
        <v>0</v>
      </c>
      <c r="BC9" s="327">
        <f t="shared" ref="BC9:BH9" si="18">SUM(BC10:BC10)</f>
        <v>0</v>
      </c>
      <c r="BD9" s="327">
        <f>SUM(BD10:BD10)</f>
        <v>0</v>
      </c>
      <c r="BE9" s="327">
        <f>SUM(BE10:BE10)</f>
        <v>0</v>
      </c>
      <c r="BF9" s="327">
        <f t="shared" si="9"/>
        <v>0</v>
      </c>
      <c r="BG9" s="327">
        <f t="shared" si="18"/>
        <v>0</v>
      </c>
      <c r="BH9" s="327">
        <f t="shared" si="18"/>
        <v>0</v>
      </c>
      <c r="BI9" s="327">
        <f t="shared" si="10"/>
        <v>0</v>
      </c>
      <c r="BJ9" s="327" t="e">
        <f t="shared" si="11"/>
        <v>#DIV/0!</v>
      </c>
      <c r="BK9" s="327">
        <f>SUM(BK10:BK10)</f>
        <v>0</v>
      </c>
      <c r="BL9" s="327">
        <f>SUM(BL10:BL10)</f>
        <v>0</v>
      </c>
    </row>
    <row r="10" spans="1:71" hidden="1" x14ac:dyDescent="0.35">
      <c r="A10" s="66"/>
      <c r="B10" s="321"/>
      <c r="C10" s="321"/>
      <c r="D10" s="321"/>
      <c r="E10" s="321"/>
      <c r="F10" s="321"/>
      <c r="G10" s="321"/>
      <c r="H10" s="322"/>
      <c r="I10" s="323"/>
      <c r="J10" s="322"/>
      <c r="K10" s="330">
        <v>8121</v>
      </c>
      <c r="L10" s="330" t="s">
        <v>279</v>
      </c>
      <c r="M10" s="331">
        <v>410.29</v>
      </c>
      <c r="N10" s="331">
        <v>1100000</v>
      </c>
      <c r="O10" s="331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f>(V10-R10)</f>
        <v>0</v>
      </c>
      <c r="V10" s="67">
        <v>0</v>
      </c>
      <c r="W10" s="332">
        <v>0</v>
      </c>
      <c r="X10" s="332">
        <v>0</v>
      </c>
      <c r="Y10" s="332">
        <v>0</v>
      </c>
      <c r="Z10" s="332">
        <v>0</v>
      </c>
      <c r="AA10" s="332">
        <v>0</v>
      </c>
      <c r="AB10" s="67">
        <v>0</v>
      </c>
      <c r="AC10" s="67">
        <f>(AD10-Z10)</f>
        <v>0</v>
      </c>
      <c r="AD10" s="67">
        <v>0</v>
      </c>
      <c r="AE10" s="68"/>
      <c r="AF10" s="68"/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 t="e">
        <f t="shared" si="14"/>
        <v>#DIV/0!</v>
      </c>
      <c r="AS10" s="67">
        <v>0</v>
      </c>
      <c r="AT10" s="67" t="e">
        <f t="shared" si="8"/>
        <v>#DIV/0!</v>
      </c>
      <c r="AU10" s="67"/>
      <c r="AV10" s="333">
        <v>0</v>
      </c>
      <c r="AW10" s="333">
        <v>0</v>
      </c>
      <c r="AX10" s="67">
        <v>0</v>
      </c>
      <c r="AY10" s="67">
        <v>0</v>
      </c>
      <c r="AZ10" s="333">
        <v>0</v>
      </c>
      <c r="BA10" s="333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f t="shared" si="9"/>
        <v>0</v>
      </c>
      <c r="BG10" s="67">
        <v>0</v>
      </c>
      <c r="BH10" s="67">
        <v>0</v>
      </c>
      <c r="BI10" s="67">
        <f t="shared" si="10"/>
        <v>0</v>
      </c>
      <c r="BJ10" s="67" t="e">
        <f t="shared" si="11"/>
        <v>#DIV/0!</v>
      </c>
      <c r="BK10" s="67">
        <v>0</v>
      </c>
      <c r="BL10" s="67">
        <v>0</v>
      </c>
    </row>
    <row r="11" spans="1:71" x14ac:dyDescent="0.35">
      <c r="A11" s="65"/>
      <c r="B11" s="315"/>
      <c r="C11" s="315"/>
      <c r="D11" s="315"/>
      <c r="E11" s="315"/>
      <c r="F11" s="315"/>
      <c r="G11" s="315"/>
      <c r="H11" s="317" t="s">
        <v>510</v>
      </c>
      <c r="I11" s="317"/>
      <c r="J11" s="317" t="s">
        <v>508</v>
      </c>
      <c r="K11" s="317"/>
      <c r="L11" s="317"/>
      <c r="M11" s="318"/>
      <c r="N11" s="318"/>
      <c r="O11" s="318"/>
      <c r="P11" s="318">
        <v>1204683.02</v>
      </c>
      <c r="Q11" s="318">
        <v>1100000</v>
      </c>
      <c r="R11" s="318">
        <v>1225000</v>
      </c>
      <c r="S11" s="318">
        <v>576884.86</v>
      </c>
      <c r="T11" s="319">
        <f>(S11/R11)*100</f>
        <v>47.092641632653063</v>
      </c>
      <c r="U11" s="319"/>
      <c r="V11" s="318">
        <v>0</v>
      </c>
      <c r="W11" s="318">
        <v>0</v>
      </c>
      <c r="X11" s="318">
        <v>900000</v>
      </c>
      <c r="Y11" s="318">
        <v>676348.5</v>
      </c>
      <c r="Z11" s="318">
        <v>1100000</v>
      </c>
      <c r="AA11" s="318">
        <v>301234.78999999998</v>
      </c>
      <c r="AB11" s="319">
        <f>(AA11/Z11)*100</f>
        <v>27.384980909090906</v>
      </c>
      <c r="AC11" s="319">
        <f>(AD11-Z11)</f>
        <v>-100000</v>
      </c>
      <c r="AD11" s="318">
        <v>1000000</v>
      </c>
      <c r="AE11" s="318">
        <v>1000000</v>
      </c>
      <c r="AF11" s="318">
        <v>900000</v>
      </c>
      <c r="AG11" s="318">
        <v>1000000</v>
      </c>
      <c r="AH11" s="318"/>
      <c r="AI11" s="318">
        <v>528913.54</v>
      </c>
      <c r="AJ11" s="318">
        <v>660000</v>
      </c>
      <c r="AK11" s="318">
        <v>400000</v>
      </c>
      <c r="AL11" s="318">
        <v>350000</v>
      </c>
      <c r="AM11" s="318">
        <v>350000</v>
      </c>
      <c r="AN11" s="318">
        <v>0</v>
      </c>
      <c r="AO11" s="318">
        <v>0</v>
      </c>
      <c r="AP11" s="318"/>
      <c r="AQ11" s="318"/>
      <c r="AR11" s="318">
        <f>AO11/AI11*100</f>
        <v>0</v>
      </c>
      <c r="AS11" s="318">
        <v>54465.82</v>
      </c>
      <c r="AT11" s="318" t="e">
        <f>AS11/AO11*100</f>
        <v>#DIV/0!</v>
      </c>
      <c r="AU11" s="318"/>
      <c r="AV11" s="320">
        <v>350000</v>
      </c>
      <c r="AW11" s="320">
        <v>400000</v>
      </c>
      <c r="AX11" s="318">
        <f>AY11-AO11</f>
        <v>0</v>
      </c>
      <c r="AY11" s="318">
        <v>0</v>
      </c>
      <c r="AZ11" s="320">
        <v>350000</v>
      </c>
      <c r="BA11" s="320">
        <v>400000</v>
      </c>
      <c r="BB11" s="318" t="e">
        <f>#REF!-AJ11</f>
        <v>#REF!</v>
      </c>
      <c r="BC11" s="318">
        <v>0</v>
      </c>
      <c r="BD11" s="318">
        <v>900000</v>
      </c>
      <c r="BE11" s="318"/>
      <c r="BF11" s="318">
        <f t="shared" si="9"/>
        <v>0</v>
      </c>
      <c r="BG11" s="318"/>
      <c r="BH11" s="318">
        <v>0</v>
      </c>
      <c r="BI11" s="318">
        <f t="shared" si="10"/>
        <v>0</v>
      </c>
      <c r="BJ11" s="318">
        <v>0</v>
      </c>
      <c r="BK11" s="318">
        <v>0</v>
      </c>
      <c r="BL11" s="318">
        <v>0</v>
      </c>
      <c r="BO11" s="135"/>
    </row>
    <row r="12" spans="1:71" x14ac:dyDescent="0.35">
      <c r="A12" s="66" t="s">
        <v>5</v>
      </c>
      <c r="B12" s="321"/>
      <c r="C12" s="321"/>
      <c r="D12" s="321"/>
      <c r="E12" s="321"/>
      <c r="F12" s="321"/>
      <c r="G12" s="321" t="s">
        <v>5</v>
      </c>
      <c r="H12" s="322"/>
      <c r="I12" s="323"/>
      <c r="J12" s="324">
        <v>815</v>
      </c>
      <c r="K12" s="334"/>
      <c r="L12" s="324" t="s">
        <v>111</v>
      </c>
      <c r="M12" s="327">
        <f t="shared" ref="M12:S12" si="19">SUM(M13:M13)</f>
        <v>1277903.6499999999</v>
      </c>
      <c r="N12" s="327">
        <f t="shared" si="19"/>
        <v>1100000</v>
      </c>
      <c r="O12" s="327">
        <f t="shared" si="19"/>
        <v>1100000</v>
      </c>
      <c r="P12" s="335">
        <f t="shared" si="19"/>
        <v>1160604.77</v>
      </c>
      <c r="Q12" s="335">
        <f t="shared" si="19"/>
        <v>1100000</v>
      </c>
      <c r="R12" s="335">
        <f t="shared" si="19"/>
        <v>1200000</v>
      </c>
      <c r="S12" s="335">
        <f t="shared" si="19"/>
        <v>576884.86</v>
      </c>
      <c r="T12" s="336">
        <f t="shared" si="4"/>
        <v>48.073738333333331</v>
      </c>
      <c r="U12" s="336">
        <f>SUM(U13)</f>
        <v>-400000</v>
      </c>
      <c r="V12" s="335">
        <f t="shared" ref="V12:AA12" si="20">SUM(V13:V13)</f>
        <v>800000</v>
      </c>
      <c r="W12" s="335">
        <f t="shared" si="20"/>
        <v>800000</v>
      </c>
      <c r="X12" s="335">
        <f t="shared" si="20"/>
        <v>900000</v>
      </c>
      <c r="Y12" s="335">
        <f t="shared" si="20"/>
        <v>676348.5</v>
      </c>
      <c r="Z12" s="335">
        <f t="shared" si="20"/>
        <v>1100000</v>
      </c>
      <c r="AA12" s="335">
        <f t="shared" si="20"/>
        <v>301234.78999999998</v>
      </c>
      <c r="AB12" s="336">
        <f>(AA12/Z12)*100</f>
        <v>27.384980909090906</v>
      </c>
      <c r="AC12" s="336">
        <f>SUM(AC13)</f>
        <v>-100000</v>
      </c>
      <c r="AD12" s="335">
        <f>SUM(AD13:AD13)</f>
        <v>1000000</v>
      </c>
      <c r="AE12" s="335"/>
      <c r="AF12" s="335"/>
      <c r="AG12" s="335">
        <f t="shared" ref="AG12:AY12" si="21">SUM(AG13:AG13)</f>
        <v>1000000</v>
      </c>
      <c r="AH12" s="335">
        <f t="shared" si="21"/>
        <v>0</v>
      </c>
      <c r="AI12" s="335">
        <f t="shared" si="21"/>
        <v>528913.54</v>
      </c>
      <c r="AJ12" s="335">
        <f t="shared" si="21"/>
        <v>660000</v>
      </c>
      <c r="AK12" s="335">
        <f t="shared" si="21"/>
        <v>400000</v>
      </c>
      <c r="AL12" s="335">
        <f t="shared" si="21"/>
        <v>350000</v>
      </c>
      <c r="AM12" s="335">
        <f t="shared" si="21"/>
        <v>350000</v>
      </c>
      <c r="AN12" s="335">
        <f t="shared" si="21"/>
        <v>209492.48000000001</v>
      </c>
      <c r="AO12" s="335">
        <f t="shared" si="21"/>
        <v>350000</v>
      </c>
      <c r="AP12" s="335">
        <f t="shared" si="21"/>
        <v>0</v>
      </c>
      <c r="AQ12" s="335">
        <f t="shared" si="21"/>
        <v>0</v>
      </c>
      <c r="AR12" s="335">
        <f t="shared" si="14"/>
        <v>66.173386296747097</v>
      </c>
      <c r="AS12" s="335">
        <f t="shared" si="21"/>
        <v>54465.82</v>
      </c>
      <c r="AT12" s="335">
        <f t="shared" si="8"/>
        <v>15.561662857142858</v>
      </c>
      <c r="AU12" s="335"/>
      <c r="AV12" s="335"/>
      <c r="AW12" s="335"/>
      <c r="AX12" s="335">
        <f t="shared" si="21"/>
        <v>-100000</v>
      </c>
      <c r="AY12" s="335">
        <f t="shared" si="21"/>
        <v>250000</v>
      </c>
      <c r="AZ12" s="335"/>
      <c r="BA12" s="335"/>
      <c r="BB12" s="335" t="e">
        <f>SUM(BB13:BB13)</f>
        <v>#REF!</v>
      </c>
      <c r="BC12" s="335">
        <f t="shared" ref="BC12:BH12" si="22">SUM(BC13:BC13)</f>
        <v>250000</v>
      </c>
      <c r="BD12" s="335">
        <f>SUM(BD13:BD13)</f>
        <v>98471.39</v>
      </c>
      <c r="BE12" s="335">
        <f>SUM(BE13:BE13)</f>
        <v>0</v>
      </c>
      <c r="BF12" s="335">
        <f t="shared" si="9"/>
        <v>0</v>
      </c>
      <c r="BG12" s="335">
        <f t="shared" si="22"/>
        <v>0</v>
      </c>
      <c r="BH12" s="335">
        <f t="shared" si="22"/>
        <v>0</v>
      </c>
      <c r="BI12" s="335">
        <f t="shared" si="10"/>
        <v>0</v>
      </c>
      <c r="BJ12" s="335">
        <f t="shared" si="11"/>
        <v>39.388556000000001</v>
      </c>
      <c r="BK12" s="335">
        <f>SUM(BK13:BK13)</f>
        <v>0</v>
      </c>
      <c r="BL12" s="335">
        <f>SUM(BL13:BL13)</f>
        <v>0</v>
      </c>
      <c r="BP12" s="135"/>
    </row>
    <row r="13" spans="1:71" x14ac:dyDescent="0.35">
      <c r="A13" s="66"/>
      <c r="B13" s="321"/>
      <c r="C13" s="321"/>
      <c r="D13" s="321"/>
      <c r="E13" s="321"/>
      <c r="F13" s="321"/>
      <c r="G13" s="321"/>
      <c r="H13" s="322"/>
      <c r="I13" s="323"/>
      <c r="J13" s="337"/>
      <c r="K13" s="330">
        <v>8153</v>
      </c>
      <c r="L13" s="330" t="s">
        <v>217</v>
      </c>
      <c r="M13" s="331">
        <v>1277903.6499999999</v>
      </c>
      <c r="N13" s="331">
        <v>1100000</v>
      </c>
      <c r="O13" s="331">
        <v>1100000</v>
      </c>
      <c r="P13" s="67">
        <v>1160604.77</v>
      </c>
      <c r="Q13" s="67">
        <v>1100000</v>
      </c>
      <c r="R13" s="67">
        <v>1200000</v>
      </c>
      <c r="S13" s="67">
        <v>576884.86</v>
      </c>
      <c r="T13" s="67">
        <f t="shared" si="4"/>
        <v>48.073738333333331</v>
      </c>
      <c r="U13" s="67">
        <f>(V13-R13)</f>
        <v>-400000</v>
      </c>
      <c r="V13" s="67">
        <v>800000</v>
      </c>
      <c r="W13" s="332">
        <v>800000</v>
      </c>
      <c r="X13" s="332">
        <v>900000</v>
      </c>
      <c r="Y13" s="332">
        <v>676348.5</v>
      </c>
      <c r="Z13" s="332">
        <v>1100000</v>
      </c>
      <c r="AA13" s="332">
        <v>301234.78999999998</v>
      </c>
      <c r="AB13" s="67">
        <f>(AA13/Z13)*100</f>
        <v>27.384980909090906</v>
      </c>
      <c r="AC13" s="67">
        <f>(AD13-Z13)</f>
        <v>-100000</v>
      </c>
      <c r="AD13" s="67">
        <v>1000000</v>
      </c>
      <c r="AE13" s="68"/>
      <c r="AF13" s="68"/>
      <c r="AG13" s="67">
        <v>1000000</v>
      </c>
      <c r="AH13" s="67"/>
      <c r="AI13" s="67">
        <v>528913.54</v>
      </c>
      <c r="AJ13" s="67">
        <v>660000</v>
      </c>
      <c r="AK13" s="67">
        <v>400000</v>
      </c>
      <c r="AL13" s="67">
        <v>350000</v>
      </c>
      <c r="AM13" s="67">
        <v>350000</v>
      </c>
      <c r="AN13" s="67">
        <v>209492.48000000001</v>
      </c>
      <c r="AO13" s="67">
        <v>350000</v>
      </c>
      <c r="AP13" s="67"/>
      <c r="AQ13" s="67"/>
      <c r="AR13" s="67">
        <f t="shared" si="14"/>
        <v>66.173386296747097</v>
      </c>
      <c r="AS13" s="67">
        <v>54465.82</v>
      </c>
      <c r="AT13" s="67">
        <f t="shared" si="8"/>
        <v>15.561662857142858</v>
      </c>
      <c r="AU13" s="67"/>
      <c r="AV13" s="333"/>
      <c r="AW13" s="333"/>
      <c r="AX13" s="67">
        <f>AY13-AO13</f>
        <v>-100000</v>
      </c>
      <c r="AY13" s="67">
        <v>250000</v>
      </c>
      <c r="AZ13" s="333"/>
      <c r="BA13" s="333"/>
      <c r="BB13" s="67" t="e">
        <f>#REF!-AJ13</f>
        <v>#REF!</v>
      </c>
      <c r="BC13" s="67">
        <v>250000</v>
      </c>
      <c r="BD13" s="67">
        <v>98471.39</v>
      </c>
      <c r="BE13" s="67">
        <v>0</v>
      </c>
      <c r="BF13" s="67">
        <f t="shared" si="9"/>
        <v>0</v>
      </c>
      <c r="BG13" s="67"/>
      <c r="BH13" s="67"/>
      <c r="BI13" s="67">
        <f t="shared" si="10"/>
        <v>0</v>
      </c>
      <c r="BJ13" s="67">
        <f t="shared" si="11"/>
        <v>39.388556000000001</v>
      </c>
      <c r="BK13" s="67"/>
      <c r="BL13" s="67"/>
    </row>
    <row r="14" spans="1:71" hidden="1" x14ac:dyDescent="0.35">
      <c r="A14" s="69" t="s">
        <v>5</v>
      </c>
      <c r="B14" s="338"/>
      <c r="C14" s="338"/>
      <c r="D14" s="338"/>
      <c r="E14" s="338"/>
      <c r="F14" s="338"/>
      <c r="G14" s="338"/>
      <c r="H14" s="339"/>
      <c r="I14" s="340"/>
      <c r="J14" s="341">
        <v>816</v>
      </c>
      <c r="K14" s="342"/>
      <c r="L14" s="343" t="s">
        <v>112</v>
      </c>
      <c r="M14" s="344"/>
      <c r="N14" s="344"/>
      <c r="O14" s="344"/>
      <c r="P14" s="345"/>
      <c r="Q14" s="345"/>
      <c r="R14" s="344"/>
      <c r="S14" s="345"/>
      <c r="T14" s="70"/>
      <c r="U14" s="71"/>
      <c r="V14" s="344"/>
      <c r="W14" s="344"/>
      <c r="X14" s="344"/>
      <c r="Y14" s="344"/>
      <c r="Z14" s="344"/>
      <c r="AA14" s="344"/>
      <c r="AB14" s="70"/>
      <c r="AC14" s="71"/>
      <c r="AD14" s="344"/>
      <c r="AE14" s="72"/>
      <c r="AF14" s="72"/>
      <c r="AG14" s="344"/>
      <c r="AH14" s="344"/>
      <c r="AI14" s="344"/>
      <c r="AJ14" s="344"/>
      <c r="AK14" s="344"/>
      <c r="AL14" s="344"/>
      <c r="AM14" s="344"/>
      <c r="AN14" s="344">
        <v>0</v>
      </c>
      <c r="AO14" s="344"/>
      <c r="AP14" s="344"/>
      <c r="AQ14" s="344"/>
      <c r="AR14" s="67" t="e">
        <f t="shared" si="14"/>
        <v>#DIV/0!</v>
      </c>
      <c r="AS14" s="344"/>
      <c r="AT14" s="67" t="e">
        <f t="shared" si="8"/>
        <v>#DIV/0!</v>
      </c>
      <c r="AU14" s="332"/>
      <c r="AV14" s="346"/>
      <c r="AW14" s="346"/>
      <c r="AX14" s="344"/>
      <c r="AY14" s="344"/>
      <c r="AZ14" s="346"/>
      <c r="BA14" s="346"/>
      <c r="BB14" s="344"/>
      <c r="BC14" s="344"/>
      <c r="BD14" s="344"/>
      <c r="BE14" s="344"/>
      <c r="BF14" s="67">
        <f t="shared" si="9"/>
        <v>0</v>
      </c>
      <c r="BG14" s="344"/>
      <c r="BH14" s="344"/>
      <c r="BI14" s="67">
        <f t="shared" si="10"/>
        <v>0</v>
      </c>
      <c r="BJ14" s="67" t="e">
        <f t="shared" si="11"/>
        <v>#DIV/0!</v>
      </c>
      <c r="BK14" s="344"/>
      <c r="BL14" s="344"/>
    </row>
    <row r="15" spans="1:71" hidden="1" x14ac:dyDescent="0.35">
      <c r="A15" s="69"/>
      <c r="B15" s="338"/>
      <c r="C15" s="338"/>
      <c r="D15" s="338"/>
      <c r="E15" s="338"/>
      <c r="F15" s="338"/>
      <c r="G15" s="338"/>
      <c r="H15" s="339"/>
      <c r="I15" s="340"/>
      <c r="J15" s="347"/>
      <c r="K15" s="348"/>
      <c r="L15" s="324" t="s">
        <v>113</v>
      </c>
      <c r="M15" s="327">
        <f t="shared" ref="M15:S15" si="23">SUM(M16:M18)</f>
        <v>88335.69</v>
      </c>
      <c r="N15" s="327">
        <f t="shared" si="23"/>
        <v>100000</v>
      </c>
      <c r="O15" s="327">
        <f t="shared" si="23"/>
        <v>100000</v>
      </c>
      <c r="P15" s="327">
        <f t="shared" si="23"/>
        <v>44078.25</v>
      </c>
      <c r="Q15" s="327">
        <f t="shared" si="23"/>
        <v>0</v>
      </c>
      <c r="R15" s="327">
        <f t="shared" si="23"/>
        <v>25000</v>
      </c>
      <c r="S15" s="327">
        <f t="shared" si="23"/>
        <v>0</v>
      </c>
      <c r="T15" s="328">
        <f>(S15/R15)*100</f>
        <v>0</v>
      </c>
      <c r="U15" s="328">
        <f>SUM(U18)</f>
        <v>-25000</v>
      </c>
      <c r="V15" s="327">
        <f t="shared" ref="V15:AA15" si="24">SUM(V16:V18)</f>
        <v>0</v>
      </c>
      <c r="W15" s="327">
        <f t="shared" si="24"/>
        <v>0</v>
      </c>
      <c r="X15" s="327">
        <f t="shared" si="24"/>
        <v>0</v>
      </c>
      <c r="Y15" s="327">
        <f t="shared" si="24"/>
        <v>0</v>
      </c>
      <c r="Z15" s="327">
        <f t="shared" si="24"/>
        <v>0</v>
      </c>
      <c r="AA15" s="327">
        <f t="shared" si="24"/>
        <v>0</v>
      </c>
      <c r="AB15" s="328">
        <v>0</v>
      </c>
      <c r="AC15" s="328">
        <f>SUM(AC18)</f>
        <v>0</v>
      </c>
      <c r="AD15" s="327">
        <f>SUM(AD16:AD18)</f>
        <v>0</v>
      </c>
      <c r="AE15" s="327"/>
      <c r="AF15" s="327"/>
      <c r="AG15" s="327">
        <f t="shared" ref="AG15:AM15" si="25">SUM(AG16:AG18)</f>
        <v>0</v>
      </c>
      <c r="AH15" s="327">
        <f t="shared" si="25"/>
        <v>0</v>
      </c>
      <c r="AI15" s="327">
        <f t="shared" si="25"/>
        <v>0</v>
      </c>
      <c r="AJ15" s="327">
        <f t="shared" si="25"/>
        <v>0</v>
      </c>
      <c r="AK15" s="327">
        <f t="shared" si="25"/>
        <v>0</v>
      </c>
      <c r="AL15" s="327">
        <f t="shared" si="25"/>
        <v>0</v>
      </c>
      <c r="AM15" s="327">
        <f t="shared" si="25"/>
        <v>0</v>
      </c>
      <c r="AN15" s="327">
        <v>0</v>
      </c>
      <c r="AO15" s="327">
        <f>SUM(AO16:AO18)</f>
        <v>0</v>
      </c>
      <c r="AP15" s="327">
        <f>SUM(AP16:AP18)</f>
        <v>0</v>
      </c>
      <c r="AQ15" s="327">
        <f>SUM(AQ16:AQ18)</f>
        <v>0</v>
      </c>
      <c r="AR15" s="67" t="e">
        <f t="shared" si="14"/>
        <v>#DIV/0!</v>
      </c>
      <c r="AS15" s="327">
        <f>SUM(AS16:AS18)</f>
        <v>0</v>
      </c>
      <c r="AT15" s="67" t="e">
        <f t="shared" si="8"/>
        <v>#DIV/0!</v>
      </c>
      <c r="AU15" s="67"/>
      <c r="AV15" s="329">
        <v>0</v>
      </c>
      <c r="AW15" s="329">
        <v>0</v>
      </c>
      <c r="AX15" s="327">
        <f>SUM(AX16:AX18)</f>
        <v>0</v>
      </c>
      <c r="AY15" s="327">
        <f>SUM(AY16:AY18)</f>
        <v>0</v>
      </c>
      <c r="AZ15" s="329">
        <v>0</v>
      </c>
      <c r="BA15" s="329">
        <v>0</v>
      </c>
      <c r="BB15" s="327">
        <f>SUM(BB16:BB18)</f>
        <v>0</v>
      </c>
      <c r="BC15" s="327">
        <f>SUM(BC16:BC18)</f>
        <v>0</v>
      </c>
      <c r="BD15" s="327">
        <f>SUM(BD16:BD18)</f>
        <v>0</v>
      </c>
      <c r="BE15" s="327">
        <f>SUM(BE16:BE18)</f>
        <v>0</v>
      </c>
      <c r="BF15" s="67">
        <f t="shared" si="9"/>
        <v>0</v>
      </c>
      <c r="BG15" s="327">
        <f>SUM(BG16:BG18)</f>
        <v>0</v>
      </c>
      <c r="BH15" s="327">
        <f>SUM(BH16:BH18)</f>
        <v>0</v>
      </c>
      <c r="BI15" s="67">
        <f t="shared" si="10"/>
        <v>0</v>
      </c>
      <c r="BJ15" s="67" t="e">
        <f t="shared" si="11"/>
        <v>#DIV/0!</v>
      </c>
      <c r="BK15" s="327">
        <f>SUM(BK16:BK18)</f>
        <v>0</v>
      </c>
      <c r="BL15" s="327">
        <f>SUM(BL16:BL18)</f>
        <v>0</v>
      </c>
    </row>
    <row r="16" spans="1:71" ht="23.25" hidden="1" customHeight="1" x14ac:dyDescent="0.35">
      <c r="A16" s="69"/>
      <c r="B16" s="338"/>
      <c r="C16" s="338"/>
      <c r="D16" s="338"/>
      <c r="E16" s="338"/>
      <c r="F16" s="338"/>
      <c r="G16" s="338"/>
      <c r="H16" s="339"/>
      <c r="I16" s="340"/>
      <c r="J16" s="347"/>
      <c r="K16" s="349" t="s">
        <v>114</v>
      </c>
      <c r="L16" s="334" t="s">
        <v>115</v>
      </c>
      <c r="M16" s="350">
        <v>0</v>
      </c>
      <c r="N16" s="350">
        <v>0</v>
      </c>
      <c r="O16" s="350">
        <v>0</v>
      </c>
      <c r="P16" s="350">
        <v>0</v>
      </c>
      <c r="Q16" s="350">
        <v>0</v>
      </c>
      <c r="R16" s="350">
        <v>0</v>
      </c>
      <c r="S16" s="350">
        <v>0</v>
      </c>
      <c r="T16" s="73" t="e">
        <f>(S16/R16)*100</f>
        <v>#DIV/0!</v>
      </c>
      <c r="U16" s="73" t="e">
        <f>(#REF!-#REF!)</f>
        <v>#REF!</v>
      </c>
      <c r="V16" s="350">
        <v>0</v>
      </c>
      <c r="W16" s="350">
        <v>0</v>
      </c>
      <c r="X16" s="350">
        <v>0</v>
      </c>
      <c r="Y16" s="350">
        <v>0</v>
      </c>
      <c r="Z16" s="350">
        <v>0</v>
      </c>
      <c r="AA16" s="350"/>
      <c r="AB16" s="73" t="e">
        <f>(AA16/Z16)*100</f>
        <v>#DIV/0!</v>
      </c>
      <c r="AC16" s="73" t="e">
        <f>(#REF!-#REF!)</f>
        <v>#REF!</v>
      </c>
      <c r="AD16" s="350">
        <v>0</v>
      </c>
      <c r="AE16" s="74">
        <v>0</v>
      </c>
      <c r="AF16" s="74">
        <v>0</v>
      </c>
      <c r="AG16" s="350">
        <v>0</v>
      </c>
      <c r="AH16" s="350">
        <v>0</v>
      </c>
      <c r="AI16" s="350">
        <v>0</v>
      </c>
      <c r="AJ16" s="350">
        <v>0</v>
      </c>
      <c r="AK16" s="350">
        <v>0</v>
      </c>
      <c r="AL16" s="350">
        <v>0</v>
      </c>
      <c r="AM16" s="350">
        <v>0</v>
      </c>
      <c r="AN16" s="350">
        <v>0</v>
      </c>
      <c r="AO16" s="350">
        <v>0</v>
      </c>
      <c r="AP16" s="350">
        <v>0</v>
      </c>
      <c r="AQ16" s="350">
        <v>0</v>
      </c>
      <c r="AR16" s="67" t="e">
        <f t="shared" si="14"/>
        <v>#DIV/0!</v>
      </c>
      <c r="AS16" s="350">
        <v>0</v>
      </c>
      <c r="AT16" s="67" t="e">
        <f t="shared" si="8"/>
        <v>#DIV/0!</v>
      </c>
      <c r="AU16" s="332"/>
      <c r="AV16" s="351">
        <v>0</v>
      </c>
      <c r="AW16" s="351">
        <v>0</v>
      </c>
      <c r="AX16" s="350">
        <v>0</v>
      </c>
      <c r="AY16" s="350">
        <v>0</v>
      </c>
      <c r="AZ16" s="351">
        <v>0</v>
      </c>
      <c r="BA16" s="351">
        <v>0</v>
      </c>
      <c r="BB16" s="350">
        <v>0</v>
      </c>
      <c r="BC16" s="350">
        <v>0</v>
      </c>
      <c r="BD16" s="350">
        <v>0</v>
      </c>
      <c r="BE16" s="350">
        <v>0</v>
      </c>
      <c r="BF16" s="67">
        <f t="shared" si="9"/>
        <v>0</v>
      </c>
      <c r="BG16" s="350">
        <v>0</v>
      </c>
      <c r="BH16" s="350">
        <v>0</v>
      </c>
      <c r="BI16" s="67">
        <f t="shared" si="10"/>
        <v>0</v>
      </c>
      <c r="BJ16" s="67" t="e">
        <f t="shared" si="11"/>
        <v>#DIV/0!</v>
      </c>
      <c r="BK16" s="350">
        <v>0</v>
      </c>
      <c r="BL16" s="350">
        <v>0</v>
      </c>
      <c r="BS16" s="24">
        <f>IF(BS$8=$M16,$BB16,0)</f>
        <v>0</v>
      </c>
    </row>
    <row r="17" spans="1:68" ht="23.25" hidden="1" customHeight="1" x14ac:dyDescent="0.35">
      <c r="A17" s="69"/>
      <c r="B17" s="338"/>
      <c r="C17" s="338"/>
      <c r="D17" s="338"/>
      <c r="E17" s="338"/>
      <c r="F17" s="338"/>
      <c r="G17" s="338"/>
      <c r="H17" s="339"/>
      <c r="I17" s="340"/>
      <c r="J17" s="347"/>
      <c r="K17" s="348"/>
      <c r="L17" s="352" t="s">
        <v>116</v>
      </c>
      <c r="M17" s="67"/>
      <c r="N17" s="67"/>
      <c r="O17" s="67"/>
      <c r="P17" s="67"/>
      <c r="Q17" s="67"/>
      <c r="R17" s="67"/>
      <c r="S17" s="67"/>
      <c r="T17" s="75" t="e">
        <f>(S17/R17)*100</f>
        <v>#DIV/0!</v>
      </c>
      <c r="U17" s="75"/>
      <c r="V17" s="67"/>
      <c r="W17" s="67"/>
      <c r="X17" s="67"/>
      <c r="Y17" s="67"/>
      <c r="Z17" s="67"/>
      <c r="AA17" s="67"/>
      <c r="AB17" s="75" t="e">
        <f>(AA17/Z17)*100</f>
        <v>#DIV/0!</v>
      </c>
      <c r="AC17" s="75"/>
      <c r="AD17" s="67"/>
      <c r="AE17" s="76"/>
      <c r="AF17" s="76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 t="e">
        <f t="shared" si="14"/>
        <v>#DIV/0!</v>
      </c>
      <c r="AS17" s="67"/>
      <c r="AT17" s="67" t="e">
        <f t="shared" si="8"/>
        <v>#DIV/0!</v>
      </c>
      <c r="AU17" s="67"/>
      <c r="AV17" s="333"/>
      <c r="AW17" s="333"/>
      <c r="AX17" s="67"/>
      <c r="AY17" s="67"/>
      <c r="AZ17" s="333"/>
      <c r="BA17" s="333"/>
      <c r="BB17" s="67"/>
      <c r="BC17" s="67"/>
      <c r="BD17" s="67"/>
      <c r="BE17" s="67"/>
      <c r="BF17" s="67">
        <f t="shared" si="9"/>
        <v>0</v>
      </c>
      <c r="BG17" s="67"/>
      <c r="BH17" s="67"/>
      <c r="BI17" s="67">
        <f t="shared" si="10"/>
        <v>0</v>
      </c>
      <c r="BJ17" s="67" t="e">
        <f t="shared" si="11"/>
        <v>#DIV/0!</v>
      </c>
      <c r="BK17" s="67"/>
      <c r="BL17" s="67"/>
    </row>
    <row r="18" spans="1:68" hidden="1" x14ac:dyDescent="0.35">
      <c r="A18" s="69"/>
      <c r="B18" s="338"/>
      <c r="C18" s="338"/>
      <c r="D18" s="338"/>
      <c r="E18" s="338"/>
      <c r="F18" s="338"/>
      <c r="G18" s="338"/>
      <c r="H18" s="339"/>
      <c r="I18" s="340"/>
      <c r="J18" s="347"/>
      <c r="K18" s="348" t="s">
        <v>236</v>
      </c>
      <c r="L18" s="334" t="s">
        <v>115</v>
      </c>
      <c r="M18" s="332">
        <v>88335.69</v>
      </c>
      <c r="N18" s="332">
        <v>100000</v>
      </c>
      <c r="O18" s="332">
        <v>100000</v>
      </c>
      <c r="P18" s="332">
        <v>44078.25</v>
      </c>
      <c r="Q18" s="332">
        <v>0</v>
      </c>
      <c r="R18" s="332">
        <v>25000</v>
      </c>
      <c r="S18" s="332">
        <v>0</v>
      </c>
      <c r="T18" s="77">
        <f>(S18/R18)*100</f>
        <v>0</v>
      </c>
      <c r="U18" s="77">
        <f>(V18-R18)</f>
        <v>-25000</v>
      </c>
      <c r="V18" s="332">
        <v>0</v>
      </c>
      <c r="W18" s="332">
        <v>0</v>
      </c>
      <c r="X18" s="332">
        <v>0</v>
      </c>
      <c r="Y18" s="332">
        <v>0</v>
      </c>
      <c r="Z18" s="332">
        <v>0</v>
      </c>
      <c r="AA18" s="332">
        <v>0</v>
      </c>
      <c r="AB18" s="77">
        <v>0</v>
      </c>
      <c r="AC18" s="77">
        <f>(AD18-Z18)</f>
        <v>0</v>
      </c>
      <c r="AD18" s="332">
        <v>0</v>
      </c>
      <c r="AE18" s="68"/>
      <c r="AF18" s="68"/>
      <c r="AG18" s="332">
        <v>0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0</v>
      </c>
      <c r="AN18" s="29">
        <v>0</v>
      </c>
      <c r="AO18" s="332">
        <v>0</v>
      </c>
      <c r="AP18" s="332">
        <v>0</v>
      </c>
      <c r="AQ18" s="332">
        <v>0</v>
      </c>
      <c r="AR18" s="332" t="e">
        <f t="shared" si="14"/>
        <v>#DIV/0!</v>
      </c>
      <c r="AS18" s="332">
        <v>0</v>
      </c>
      <c r="AT18" s="332" t="e">
        <f t="shared" si="8"/>
        <v>#DIV/0!</v>
      </c>
      <c r="AU18" s="332"/>
      <c r="AV18" s="353">
        <v>0</v>
      </c>
      <c r="AW18" s="353">
        <v>0</v>
      </c>
      <c r="AX18" s="332">
        <v>0</v>
      </c>
      <c r="AY18" s="332">
        <v>0</v>
      </c>
      <c r="AZ18" s="353">
        <v>0</v>
      </c>
      <c r="BA18" s="353">
        <v>0</v>
      </c>
      <c r="BB18" s="332">
        <v>0</v>
      </c>
      <c r="BC18" s="332">
        <v>0</v>
      </c>
      <c r="BD18" s="332">
        <v>0</v>
      </c>
      <c r="BE18" s="332">
        <v>0</v>
      </c>
      <c r="BF18" s="332">
        <f t="shared" si="9"/>
        <v>0</v>
      </c>
      <c r="BG18" s="332">
        <v>0</v>
      </c>
      <c r="BH18" s="332">
        <v>0</v>
      </c>
      <c r="BI18" s="332">
        <f t="shared" si="10"/>
        <v>0</v>
      </c>
      <c r="BJ18" s="332" t="e">
        <f t="shared" si="11"/>
        <v>#DIV/0!</v>
      </c>
      <c r="BK18" s="332">
        <v>0</v>
      </c>
      <c r="BL18" s="332">
        <v>0</v>
      </c>
    </row>
    <row r="19" spans="1:68" hidden="1" x14ac:dyDescent="0.35">
      <c r="A19" s="69"/>
      <c r="B19" s="338"/>
      <c r="C19" s="338"/>
      <c r="D19" s="338"/>
      <c r="E19" s="338"/>
      <c r="F19" s="338"/>
      <c r="G19" s="338"/>
      <c r="H19" s="339"/>
      <c r="I19" s="340"/>
      <c r="J19" s="347"/>
      <c r="K19" s="354"/>
      <c r="L19" s="352" t="s">
        <v>116</v>
      </c>
      <c r="M19" s="67"/>
      <c r="N19" s="67"/>
      <c r="O19" s="67"/>
      <c r="P19" s="67"/>
      <c r="Q19" s="67"/>
      <c r="R19" s="67"/>
      <c r="S19" s="67"/>
      <c r="T19" s="75"/>
      <c r="U19" s="75"/>
      <c r="V19" s="67"/>
      <c r="W19" s="67"/>
      <c r="X19" s="67"/>
      <c r="Y19" s="67"/>
      <c r="Z19" s="67"/>
      <c r="AA19" s="67"/>
      <c r="AB19" s="75"/>
      <c r="AC19" s="75"/>
      <c r="AD19" s="67"/>
      <c r="AE19" s="76"/>
      <c r="AF19" s="76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 t="e">
        <f t="shared" si="14"/>
        <v>#DIV/0!</v>
      </c>
      <c r="AS19" s="67"/>
      <c r="AT19" s="67" t="e">
        <f t="shared" si="8"/>
        <v>#DIV/0!</v>
      </c>
      <c r="AU19" s="67"/>
      <c r="AV19" s="333"/>
      <c r="AW19" s="333"/>
      <c r="AX19" s="67"/>
      <c r="AY19" s="67"/>
      <c r="AZ19" s="333"/>
      <c r="BA19" s="333"/>
      <c r="BB19" s="67"/>
      <c r="BC19" s="67"/>
      <c r="BD19" s="67"/>
      <c r="BE19" s="67"/>
      <c r="BF19" s="67">
        <f t="shared" si="9"/>
        <v>0</v>
      </c>
      <c r="BG19" s="67"/>
      <c r="BH19" s="67"/>
      <c r="BI19" s="67">
        <f t="shared" si="10"/>
        <v>0</v>
      </c>
      <c r="BJ19" s="67" t="e">
        <f t="shared" si="11"/>
        <v>#DIV/0!</v>
      </c>
      <c r="BK19" s="67"/>
      <c r="BL19" s="67"/>
    </row>
    <row r="20" spans="1:68" x14ac:dyDescent="0.35">
      <c r="A20" s="66" t="s">
        <v>5</v>
      </c>
      <c r="B20" s="321"/>
      <c r="C20" s="321"/>
      <c r="D20" s="321"/>
      <c r="E20" s="321"/>
      <c r="F20" s="321"/>
      <c r="G20" s="321" t="s">
        <v>510</v>
      </c>
      <c r="H20" s="322"/>
      <c r="I20" s="323"/>
      <c r="J20" s="324">
        <v>818</v>
      </c>
      <c r="K20" s="334"/>
      <c r="L20" s="324" t="s">
        <v>111</v>
      </c>
      <c r="M20" s="327">
        <f t="shared" ref="M20:S20" si="26">SUM(M21:M21)</f>
        <v>1277903.6499999999</v>
      </c>
      <c r="N20" s="327">
        <f t="shared" si="26"/>
        <v>1100000</v>
      </c>
      <c r="O20" s="327">
        <f t="shared" si="26"/>
        <v>1100000</v>
      </c>
      <c r="P20" s="335">
        <f t="shared" si="26"/>
        <v>1160604.77</v>
      </c>
      <c r="Q20" s="335">
        <f t="shared" si="26"/>
        <v>1100000</v>
      </c>
      <c r="R20" s="335">
        <f t="shared" si="26"/>
        <v>1200000</v>
      </c>
      <c r="S20" s="335">
        <f t="shared" si="26"/>
        <v>576884.86</v>
      </c>
      <c r="T20" s="336">
        <f>(S20/R20)*100</f>
        <v>48.073738333333331</v>
      </c>
      <c r="U20" s="336">
        <f>SUM(U21)</f>
        <v>-400000</v>
      </c>
      <c r="V20" s="335">
        <f t="shared" ref="V20:AA20" si="27">SUM(V21:V21)</f>
        <v>800000</v>
      </c>
      <c r="W20" s="335">
        <f t="shared" si="27"/>
        <v>800000</v>
      </c>
      <c r="X20" s="335">
        <f t="shared" si="27"/>
        <v>900000</v>
      </c>
      <c r="Y20" s="335">
        <f t="shared" si="27"/>
        <v>676348.5</v>
      </c>
      <c r="Z20" s="335">
        <f t="shared" si="27"/>
        <v>1100000</v>
      </c>
      <c r="AA20" s="335">
        <f t="shared" si="27"/>
        <v>301234.78999999998</v>
      </c>
      <c r="AB20" s="336">
        <f>(AA20/Z20)*100</f>
        <v>27.384980909090906</v>
      </c>
      <c r="AC20" s="336">
        <f>SUM(AC21)</f>
        <v>-100000</v>
      </c>
      <c r="AD20" s="335">
        <f>SUM(AD21:AD21)</f>
        <v>1000000</v>
      </c>
      <c r="AE20" s="335"/>
      <c r="AF20" s="335"/>
      <c r="AG20" s="335">
        <f t="shared" ref="AG20:AY20" si="28">SUM(AG21:AG21)</f>
        <v>1000000</v>
      </c>
      <c r="AH20" s="335">
        <f t="shared" si="28"/>
        <v>0</v>
      </c>
      <c r="AI20" s="335">
        <f t="shared" si="28"/>
        <v>528913.54</v>
      </c>
      <c r="AJ20" s="335">
        <f t="shared" si="28"/>
        <v>660000</v>
      </c>
      <c r="AK20" s="335">
        <f t="shared" si="28"/>
        <v>400000</v>
      </c>
      <c r="AL20" s="335">
        <f t="shared" si="28"/>
        <v>350000</v>
      </c>
      <c r="AM20" s="335">
        <f t="shared" si="28"/>
        <v>350000</v>
      </c>
      <c r="AN20" s="335">
        <f t="shared" si="28"/>
        <v>0</v>
      </c>
      <c r="AO20" s="335">
        <f t="shared" si="28"/>
        <v>0</v>
      </c>
      <c r="AP20" s="335">
        <f t="shared" si="28"/>
        <v>0</v>
      </c>
      <c r="AQ20" s="335">
        <f t="shared" si="28"/>
        <v>0</v>
      </c>
      <c r="AR20" s="335">
        <f>AO20/AI20*100</f>
        <v>0</v>
      </c>
      <c r="AS20" s="335">
        <f t="shared" si="28"/>
        <v>54465.82</v>
      </c>
      <c r="AT20" s="335" t="e">
        <f>AS20/AO20*100</f>
        <v>#DIV/0!</v>
      </c>
      <c r="AU20" s="335"/>
      <c r="AV20" s="335"/>
      <c r="AW20" s="335"/>
      <c r="AX20" s="335">
        <f t="shared" si="28"/>
        <v>0</v>
      </c>
      <c r="AY20" s="335">
        <f t="shared" si="28"/>
        <v>0</v>
      </c>
      <c r="AZ20" s="335"/>
      <c r="BA20" s="335"/>
      <c r="BB20" s="335" t="e">
        <f>SUM(BB21:BB21)</f>
        <v>#REF!</v>
      </c>
      <c r="BC20" s="335">
        <f t="shared" ref="BC20:BH20" si="29">SUM(BC21:BC21)</f>
        <v>0</v>
      </c>
      <c r="BD20" s="335">
        <f>SUM(BD21:BD21)</f>
        <v>900000</v>
      </c>
      <c r="BE20" s="335">
        <f>SUM(BE21:BE21)</f>
        <v>0</v>
      </c>
      <c r="BF20" s="335">
        <f t="shared" si="9"/>
        <v>0</v>
      </c>
      <c r="BG20" s="335">
        <f t="shared" si="29"/>
        <v>0</v>
      </c>
      <c r="BH20" s="335">
        <f t="shared" si="29"/>
        <v>0</v>
      </c>
      <c r="BI20" s="335">
        <f t="shared" si="10"/>
        <v>0</v>
      </c>
      <c r="BJ20" s="335">
        <v>0</v>
      </c>
      <c r="BK20" s="335">
        <f>SUM(BK21:BK21)</f>
        <v>0</v>
      </c>
      <c r="BL20" s="335">
        <f>SUM(BL21:BL21)</f>
        <v>0</v>
      </c>
      <c r="BP20" s="135"/>
    </row>
    <row r="21" spans="1:68" x14ac:dyDescent="0.35">
      <c r="A21" s="66"/>
      <c r="B21" s="321"/>
      <c r="C21" s="321"/>
      <c r="D21" s="321"/>
      <c r="E21" s="321"/>
      <c r="F21" s="321"/>
      <c r="G21" s="321"/>
      <c r="H21" s="322"/>
      <c r="I21" s="323"/>
      <c r="J21" s="337"/>
      <c r="K21" s="330">
        <v>8181</v>
      </c>
      <c r="L21" s="330" t="s">
        <v>554</v>
      </c>
      <c r="M21" s="331">
        <v>1277903.6499999999</v>
      </c>
      <c r="N21" s="331">
        <v>1100000</v>
      </c>
      <c r="O21" s="331">
        <v>1100000</v>
      </c>
      <c r="P21" s="67">
        <v>1160604.77</v>
      </c>
      <c r="Q21" s="67">
        <v>1100000</v>
      </c>
      <c r="R21" s="67">
        <v>1200000</v>
      </c>
      <c r="S21" s="67">
        <v>576884.86</v>
      </c>
      <c r="T21" s="67">
        <f>(S21/R21)*100</f>
        <v>48.073738333333331</v>
      </c>
      <c r="U21" s="67">
        <f>(V21-R21)</f>
        <v>-400000</v>
      </c>
      <c r="V21" s="67">
        <v>800000</v>
      </c>
      <c r="W21" s="332">
        <v>800000</v>
      </c>
      <c r="X21" s="332">
        <v>900000</v>
      </c>
      <c r="Y21" s="332">
        <v>676348.5</v>
      </c>
      <c r="Z21" s="332">
        <v>1100000</v>
      </c>
      <c r="AA21" s="332">
        <v>301234.78999999998</v>
      </c>
      <c r="AB21" s="67">
        <f>(AA21/Z21)*100</f>
        <v>27.384980909090906</v>
      </c>
      <c r="AC21" s="67">
        <f>(AD21-Z21)</f>
        <v>-100000</v>
      </c>
      <c r="AD21" s="67">
        <v>1000000</v>
      </c>
      <c r="AE21" s="68"/>
      <c r="AF21" s="68"/>
      <c r="AG21" s="67">
        <v>1000000</v>
      </c>
      <c r="AH21" s="67"/>
      <c r="AI21" s="67">
        <v>528913.54</v>
      </c>
      <c r="AJ21" s="67">
        <v>660000</v>
      </c>
      <c r="AK21" s="67">
        <v>400000</v>
      </c>
      <c r="AL21" s="67">
        <v>350000</v>
      </c>
      <c r="AM21" s="67">
        <v>350000</v>
      </c>
      <c r="AN21" s="164">
        <v>0</v>
      </c>
      <c r="AO21" s="67">
        <v>0</v>
      </c>
      <c r="AP21" s="67"/>
      <c r="AQ21" s="67"/>
      <c r="AR21" s="67">
        <f>AO21/AI21*100</f>
        <v>0</v>
      </c>
      <c r="AS21" s="67">
        <v>54465.82</v>
      </c>
      <c r="AT21" s="67" t="e">
        <f>AS21/AO21*100</f>
        <v>#DIV/0!</v>
      </c>
      <c r="AU21" s="67"/>
      <c r="AV21" s="333"/>
      <c r="AW21" s="333"/>
      <c r="AX21" s="67">
        <f>AY21-AO21</f>
        <v>0</v>
      </c>
      <c r="AY21" s="67">
        <v>0</v>
      </c>
      <c r="AZ21" s="333"/>
      <c r="BA21" s="333"/>
      <c r="BB21" s="67" t="e">
        <f>#REF!-AJ21</f>
        <v>#REF!</v>
      </c>
      <c r="BC21" s="67">
        <v>0</v>
      </c>
      <c r="BD21" s="67">
        <v>900000</v>
      </c>
      <c r="BE21" s="67">
        <v>0</v>
      </c>
      <c r="BF21" s="67">
        <f t="shared" si="9"/>
        <v>0</v>
      </c>
      <c r="BG21" s="67">
        <v>0</v>
      </c>
      <c r="BH21" s="67">
        <v>0</v>
      </c>
      <c r="BI21" s="67">
        <f t="shared" si="10"/>
        <v>0</v>
      </c>
      <c r="BJ21" s="67">
        <v>0</v>
      </c>
      <c r="BK21" s="67">
        <v>0</v>
      </c>
      <c r="BL21" s="67">
        <v>0</v>
      </c>
    </row>
    <row r="22" spans="1:68" s="132" customFormat="1" x14ac:dyDescent="0.35">
      <c r="A22" s="64" t="s">
        <v>5</v>
      </c>
      <c r="B22" s="312"/>
      <c r="C22" s="312"/>
      <c r="D22" s="312"/>
      <c r="E22" s="312"/>
      <c r="F22" s="312"/>
      <c r="G22" s="152"/>
      <c r="H22" s="153"/>
      <c r="I22" s="355">
        <v>83</v>
      </c>
      <c r="J22" s="1037" t="s">
        <v>117</v>
      </c>
      <c r="K22" s="1037"/>
      <c r="L22" s="1037"/>
      <c r="M22" s="311">
        <f t="shared" ref="M22:S22" si="30">SUM(M24)</f>
        <v>3043937.65</v>
      </c>
      <c r="N22" s="311">
        <f t="shared" si="30"/>
        <v>200000</v>
      </c>
      <c r="O22" s="311">
        <f t="shared" si="30"/>
        <v>100000</v>
      </c>
      <c r="P22" s="311">
        <f t="shared" si="30"/>
        <v>266741.86</v>
      </c>
      <c r="Q22" s="311">
        <f t="shared" si="30"/>
        <v>100000</v>
      </c>
      <c r="R22" s="311">
        <f t="shared" si="30"/>
        <v>100000</v>
      </c>
      <c r="S22" s="311">
        <f t="shared" si="30"/>
        <v>86089.86</v>
      </c>
      <c r="T22" s="311">
        <f>(S22/R22)*100</f>
        <v>86.089860000000002</v>
      </c>
      <c r="U22" s="311">
        <f t="shared" ref="U22:AA22" si="31">SUM(U24)</f>
        <v>0</v>
      </c>
      <c r="V22" s="311">
        <f t="shared" si="31"/>
        <v>100000</v>
      </c>
      <c r="W22" s="311">
        <f t="shared" si="31"/>
        <v>100000</v>
      </c>
      <c r="X22" s="311">
        <f t="shared" si="31"/>
        <v>100000</v>
      </c>
      <c r="Y22" s="311">
        <f t="shared" si="31"/>
        <v>219094.57</v>
      </c>
      <c r="Z22" s="311">
        <f t="shared" si="31"/>
        <v>100000</v>
      </c>
      <c r="AA22" s="311">
        <f t="shared" si="31"/>
        <v>79632.19</v>
      </c>
      <c r="AB22" s="311">
        <f>(AA22/Z22)*100</f>
        <v>79.632190000000008</v>
      </c>
      <c r="AC22" s="311">
        <f>SUM(AC24)</f>
        <v>20000</v>
      </c>
      <c r="AD22" s="311">
        <f>SUM(AD24)</f>
        <v>120000</v>
      </c>
      <c r="AE22" s="356">
        <v>100000</v>
      </c>
      <c r="AF22" s="356">
        <v>100000</v>
      </c>
      <c r="AG22" s="311">
        <f t="shared" ref="AG22:AL22" si="32">SUM(AG24)</f>
        <v>120000</v>
      </c>
      <c r="AH22" s="311">
        <f t="shared" si="32"/>
        <v>0</v>
      </c>
      <c r="AI22" s="311">
        <f t="shared" si="32"/>
        <v>239129.25</v>
      </c>
      <c r="AJ22" s="311">
        <f t="shared" si="32"/>
        <v>130000</v>
      </c>
      <c r="AK22" s="311">
        <f t="shared" si="32"/>
        <v>130000</v>
      </c>
      <c r="AL22" s="311">
        <f t="shared" si="32"/>
        <v>170000</v>
      </c>
      <c r="AM22" s="311">
        <f>SUM(AM25)</f>
        <v>0</v>
      </c>
      <c r="AN22" s="311">
        <f>SUM(AN24)</f>
        <v>219779.88</v>
      </c>
      <c r="AO22" s="311">
        <f>SUM(AO24)</f>
        <v>120000</v>
      </c>
      <c r="AP22" s="311">
        <f>SUM(AP24)</f>
        <v>0</v>
      </c>
      <c r="AQ22" s="311">
        <f>SUM(AQ24)</f>
        <v>0</v>
      </c>
      <c r="AR22" s="311">
        <f t="shared" si="14"/>
        <v>50.182066811149198</v>
      </c>
      <c r="AS22" s="311">
        <f>SUM(AS24)</f>
        <v>26212.02</v>
      </c>
      <c r="AT22" s="311">
        <f t="shared" si="8"/>
        <v>21.843350000000001</v>
      </c>
      <c r="AU22" s="311"/>
      <c r="AV22" s="311">
        <v>100000</v>
      </c>
      <c r="AW22" s="311">
        <v>100000</v>
      </c>
      <c r="AX22" s="311">
        <f>SUM(AX24)</f>
        <v>-30000</v>
      </c>
      <c r="AY22" s="311">
        <f>SUM(AY24)</f>
        <v>90000</v>
      </c>
      <c r="AZ22" s="311">
        <v>100000</v>
      </c>
      <c r="BA22" s="311">
        <v>100000</v>
      </c>
      <c r="BB22" s="311" t="e">
        <f>SUM(BB24)</f>
        <v>#REF!</v>
      </c>
      <c r="BC22" s="311">
        <f>SUM(BC24)</f>
        <v>90000</v>
      </c>
      <c r="BD22" s="311">
        <f>SUM(BD24)</f>
        <v>57175.82</v>
      </c>
      <c r="BE22" s="311">
        <f>SUM(BE24)</f>
        <v>0</v>
      </c>
      <c r="BF22" s="311">
        <f t="shared" si="9"/>
        <v>0</v>
      </c>
      <c r="BG22" s="311">
        <f>SUM(BG24)</f>
        <v>0</v>
      </c>
      <c r="BH22" s="311">
        <f>SUM(BH24)</f>
        <v>0</v>
      </c>
      <c r="BI22" s="311">
        <f t="shared" si="10"/>
        <v>0</v>
      </c>
      <c r="BJ22" s="311">
        <f t="shared" si="11"/>
        <v>63.528688888888887</v>
      </c>
      <c r="BK22" s="311">
        <f>SUM(BK24)</f>
        <v>0</v>
      </c>
      <c r="BL22" s="311">
        <f>SUM(BL24)</f>
        <v>0</v>
      </c>
    </row>
    <row r="23" spans="1:68" s="136" customFormat="1" x14ac:dyDescent="0.35">
      <c r="A23" s="65"/>
      <c r="B23" s="315"/>
      <c r="C23" s="315"/>
      <c r="D23" s="315"/>
      <c r="E23" s="315"/>
      <c r="F23" s="315"/>
      <c r="G23" s="315"/>
      <c r="H23" s="316"/>
      <c r="I23" s="315" t="s">
        <v>5</v>
      </c>
      <c r="J23" s="316" t="s">
        <v>291</v>
      </c>
      <c r="K23" s="316"/>
      <c r="L23" s="316"/>
      <c r="M23" s="319"/>
      <c r="N23" s="319"/>
      <c r="O23" s="319"/>
      <c r="P23" s="319">
        <v>266741.86</v>
      </c>
      <c r="Q23" s="319">
        <v>100000</v>
      </c>
      <c r="R23" s="319">
        <v>100000</v>
      </c>
      <c r="S23" s="319">
        <v>86089.86</v>
      </c>
      <c r="T23" s="319">
        <f>(S23/R23)*100</f>
        <v>86.089860000000002</v>
      </c>
      <c r="U23" s="319"/>
      <c r="V23" s="319"/>
      <c r="W23" s="319"/>
      <c r="X23" s="319">
        <v>100000</v>
      </c>
      <c r="Y23" s="319">
        <v>219094.57</v>
      </c>
      <c r="Z23" s="319">
        <v>100000</v>
      </c>
      <c r="AA23" s="319">
        <v>79632.19</v>
      </c>
      <c r="AB23" s="319">
        <f>(AA23/Z23)*100</f>
        <v>79.632190000000008</v>
      </c>
      <c r="AC23" s="319">
        <f>(AD23-Z23)</f>
        <v>20000</v>
      </c>
      <c r="AD23" s="319">
        <v>120000</v>
      </c>
      <c r="AE23" s="319">
        <v>100000</v>
      </c>
      <c r="AF23" s="319">
        <v>100000</v>
      </c>
      <c r="AG23" s="319">
        <v>120000</v>
      </c>
      <c r="AH23" s="319"/>
      <c r="AI23" s="319">
        <v>239129.25</v>
      </c>
      <c r="AJ23" s="319">
        <v>130000</v>
      </c>
      <c r="AK23" s="319">
        <v>130000</v>
      </c>
      <c r="AL23" s="319">
        <v>170000</v>
      </c>
      <c r="AM23" s="319">
        <v>120000</v>
      </c>
      <c r="AN23" s="319">
        <v>219779.88</v>
      </c>
      <c r="AO23" s="319">
        <v>120000</v>
      </c>
      <c r="AP23" s="319"/>
      <c r="AQ23" s="319"/>
      <c r="AR23" s="319">
        <f t="shared" si="14"/>
        <v>50.182066811149198</v>
      </c>
      <c r="AS23" s="319">
        <v>26212.02</v>
      </c>
      <c r="AT23" s="319">
        <f t="shared" si="8"/>
        <v>21.843350000000001</v>
      </c>
      <c r="AU23" s="319"/>
      <c r="AV23" s="357">
        <v>100000</v>
      </c>
      <c r="AW23" s="357">
        <v>100000</v>
      </c>
      <c r="AX23" s="319">
        <f>AY23-AO23</f>
        <v>-30000</v>
      </c>
      <c r="AY23" s="319">
        <v>90000</v>
      </c>
      <c r="AZ23" s="357">
        <v>100000</v>
      </c>
      <c r="BA23" s="357">
        <v>100000</v>
      </c>
      <c r="BB23" s="319" t="e">
        <f>#REF!-AJ23</f>
        <v>#REF!</v>
      </c>
      <c r="BC23" s="319">
        <v>90000</v>
      </c>
      <c r="BD23" s="319">
        <v>57175.82</v>
      </c>
      <c r="BE23" s="319"/>
      <c r="BF23" s="319">
        <f t="shared" si="9"/>
        <v>0</v>
      </c>
      <c r="BG23" s="319"/>
      <c r="BH23" s="319"/>
      <c r="BI23" s="319">
        <f t="shared" si="10"/>
        <v>0</v>
      </c>
      <c r="BJ23" s="319">
        <f t="shared" si="11"/>
        <v>63.528688888888887</v>
      </c>
      <c r="BK23" s="319"/>
      <c r="BL23" s="319"/>
    </row>
    <row r="24" spans="1:68" x14ac:dyDescent="0.35">
      <c r="A24" s="69" t="s">
        <v>5</v>
      </c>
      <c r="B24" s="338"/>
      <c r="C24" s="338"/>
      <c r="D24" s="338"/>
      <c r="E24" s="338"/>
      <c r="F24" s="338"/>
      <c r="G24" s="338" t="s">
        <v>5</v>
      </c>
      <c r="H24" s="339"/>
      <c r="I24" s="340"/>
      <c r="J24" s="341">
        <v>832</v>
      </c>
      <c r="K24" s="358"/>
      <c r="L24" s="324" t="s">
        <v>118</v>
      </c>
      <c r="M24" s="335">
        <f t="shared" ref="M24:S24" si="33">SUM(M26)</f>
        <v>3043937.65</v>
      </c>
      <c r="N24" s="335">
        <f t="shared" si="33"/>
        <v>200000</v>
      </c>
      <c r="O24" s="335">
        <f t="shared" si="33"/>
        <v>100000</v>
      </c>
      <c r="P24" s="335">
        <f t="shared" si="33"/>
        <v>266741.86</v>
      </c>
      <c r="Q24" s="335">
        <f t="shared" si="33"/>
        <v>100000</v>
      </c>
      <c r="R24" s="335">
        <f t="shared" si="33"/>
        <v>100000</v>
      </c>
      <c r="S24" s="335">
        <f t="shared" si="33"/>
        <v>86089.86</v>
      </c>
      <c r="T24" s="336">
        <f>(S24/R24)*100</f>
        <v>86.089860000000002</v>
      </c>
      <c r="U24" s="336">
        <f t="shared" ref="U24:AA24" si="34">SUM(U26)</f>
        <v>0</v>
      </c>
      <c r="V24" s="335">
        <f t="shared" si="34"/>
        <v>100000</v>
      </c>
      <c r="W24" s="335">
        <f t="shared" si="34"/>
        <v>100000</v>
      </c>
      <c r="X24" s="335">
        <f t="shared" si="34"/>
        <v>100000</v>
      </c>
      <c r="Y24" s="335">
        <f t="shared" si="34"/>
        <v>219094.57</v>
      </c>
      <c r="Z24" s="335">
        <f t="shared" si="34"/>
        <v>100000</v>
      </c>
      <c r="AA24" s="335">
        <f t="shared" si="34"/>
        <v>79632.19</v>
      </c>
      <c r="AB24" s="336">
        <f>(AA24/Z24)*100</f>
        <v>79.632190000000008</v>
      </c>
      <c r="AC24" s="336">
        <f>SUM(AC26)</f>
        <v>20000</v>
      </c>
      <c r="AD24" s="335">
        <f>SUM(AD26)</f>
        <v>120000</v>
      </c>
      <c r="AE24" s="335"/>
      <c r="AF24" s="335"/>
      <c r="AG24" s="335">
        <f>SUM(AG26)</f>
        <v>120000</v>
      </c>
      <c r="AH24" s="335">
        <f>SUM(AH26)</f>
        <v>0</v>
      </c>
      <c r="AI24" s="335">
        <f>SUM(AI26)</f>
        <v>239129.25</v>
      </c>
      <c r="AJ24" s="335">
        <f>SUM(AJ26)</f>
        <v>130000</v>
      </c>
      <c r="AK24" s="335">
        <f>SUM(AK26)</f>
        <v>130000</v>
      </c>
      <c r="AL24" s="335">
        <f>SUM(AL26:AL26)</f>
        <v>170000</v>
      </c>
      <c r="AM24" s="335"/>
      <c r="AN24" s="335">
        <f>SUM(AN26:AN26)</f>
        <v>219779.88</v>
      </c>
      <c r="AO24" s="335">
        <f>SUM(AO26:AO26)</f>
        <v>120000</v>
      </c>
      <c r="AP24" s="335"/>
      <c r="AQ24" s="335"/>
      <c r="AR24" s="335" t="e">
        <f>#REF!/AI24*100</f>
        <v>#REF!</v>
      </c>
      <c r="AS24" s="335">
        <f>SUM(AS26:AS26)</f>
        <v>26212.02</v>
      </c>
      <c r="AT24" s="335">
        <f t="shared" si="8"/>
        <v>21.843350000000001</v>
      </c>
      <c r="AU24" s="335"/>
      <c r="AV24" s="335"/>
      <c r="AW24" s="335"/>
      <c r="AX24" s="335">
        <f>SUM(AX26:AX26)</f>
        <v>-30000</v>
      </c>
      <c r="AY24" s="335">
        <f>SUM(AY26:AY26)</f>
        <v>90000</v>
      </c>
      <c r="AZ24" s="335"/>
      <c r="BA24" s="335"/>
      <c r="BB24" s="335" t="e">
        <f>SUM(BB26)</f>
        <v>#REF!</v>
      </c>
      <c r="BC24" s="335">
        <f>SUM(BC26:BC26)</f>
        <v>90000</v>
      </c>
      <c r="BD24" s="335">
        <f>SUM(BD26:BD26)</f>
        <v>57175.82</v>
      </c>
      <c r="BE24" s="335">
        <f>SUM(BE26:BE26)</f>
        <v>0</v>
      </c>
      <c r="BF24" s="335">
        <f t="shared" si="9"/>
        <v>0</v>
      </c>
      <c r="BG24" s="335">
        <f>SUM(BG26:BG26)</f>
        <v>0</v>
      </c>
      <c r="BH24" s="335">
        <f>SUM(BH26:BH26)</f>
        <v>0</v>
      </c>
      <c r="BI24" s="335">
        <f t="shared" si="10"/>
        <v>0</v>
      </c>
      <c r="BJ24" s="335">
        <f t="shared" si="11"/>
        <v>63.528688888888887</v>
      </c>
      <c r="BK24" s="335">
        <f>SUM(BK26:BK26)</f>
        <v>0</v>
      </c>
      <c r="BL24" s="335">
        <f>SUM(BL26:BL26)</f>
        <v>0</v>
      </c>
    </row>
    <row r="25" spans="1:68" x14ac:dyDescent="0.35">
      <c r="A25" s="69"/>
      <c r="B25" s="338"/>
      <c r="C25" s="338"/>
      <c r="D25" s="338"/>
      <c r="E25" s="338"/>
      <c r="F25" s="338"/>
      <c r="G25" s="338"/>
      <c r="H25" s="359"/>
      <c r="I25" s="338"/>
      <c r="J25" s="323"/>
      <c r="K25" s="1038" t="s">
        <v>119</v>
      </c>
      <c r="L25" s="1038"/>
      <c r="M25" s="328"/>
      <c r="N25" s="328"/>
      <c r="O25" s="328"/>
      <c r="P25" s="328"/>
      <c r="Q25" s="328"/>
      <c r="R25" s="328"/>
      <c r="S25" s="328"/>
      <c r="T25" s="78"/>
      <c r="U25" s="78"/>
      <c r="V25" s="328"/>
      <c r="W25" s="328"/>
      <c r="X25" s="328"/>
      <c r="Y25" s="328"/>
      <c r="Z25" s="328"/>
      <c r="AA25" s="328"/>
      <c r="AB25" s="78"/>
      <c r="AC25" s="78"/>
      <c r="AD25" s="328"/>
      <c r="AE25" s="79"/>
      <c r="AF25" s="79"/>
      <c r="AG25" s="328"/>
      <c r="AH25" s="328"/>
      <c r="AI25" s="335"/>
      <c r="AJ25" s="335"/>
      <c r="AK25" s="335"/>
      <c r="AL25" s="117"/>
      <c r="AM25" s="327"/>
      <c r="AN25" s="117"/>
      <c r="AO25" s="117"/>
      <c r="AP25" s="328"/>
      <c r="AQ25" s="328"/>
      <c r="AR25" s="328"/>
      <c r="AS25" s="117"/>
      <c r="AT25" s="327"/>
      <c r="AU25" s="327"/>
      <c r="AV25" s="360"/>
      <c r="AW25" s="360"/>
      <c r="AX25" s="117"/>
      <c r="AY25" s="117"/>
      <c r="AZ25" s="360"/>
      <c r="BA25" s="360"/>
      <c r="BB25" s="328"/>
      <c r="BC25" s="117"/>
      <c r="BD25" s="117"/>
      <c r="BE25" s="117"/>
      <c r="BF25" s="327"/>
      <c r="BG25" s="117"/>
      <c r="BH25" s="117"/>
      <c r="BI25" s="327"/>
      <c r="BJ25" s="327"/>
      <c r="BK25" s="117"/>
      <c r="BL25" s="117"/>
    </row>
    <row r="26" spans="1:68" x14ac:dyDescent="0.35">
      <c r="A26" s="69"/>
      <c r="B26" s="338"/>
      <c r="C26" s="338"/>
      <c r="D26" s="338"/>
      <c r="E26" s="338"/>
      <c r="F26" s="338"/>
      <c r="G26" s="338"/>
      <c r="H26" s="324"/>
      <c r="I26" s="321"/>
      <c r="J26" s="341"/>
      <c r="K26" s="361">
        <v>8321</v>
      </c>
      <c r="L26" s="362" t="s">
        <v>120</v>
      </c>
      <c r="M26" s="332">
        <v>3043937.65</v>
      </c>
      <c r="N26" s="332">
        <v>200000</v>
      </c>
      <c r="O26" s="332">
        <v>100000</v>
      </c>
      <c r="P26" s="332">
        <v>266741.86</v>
      </c>
      <c r="Q26" s="332">
        <v>100000</v>
      </c>
      <c r="R26" s="332">
        <v>100000</v>
      </c>
      <c r="S26" s="332">
        <v>86089.86</v>
      </c>
      <c r="T26" s="77">
        <f t="shared" ref="T26:T42" si="35">(S26/R26)*100</f>
        <v>86.089860000000002</v>
      </c>
      <c r="U26" s="77">
        <f>(V26-R26)</f>
        <v>0</v>
      </c>
      <c r="V26" s="332">
        <v>100000</v>
      </c>
      <c r="W26" s="332">
        <v>100000</v>
      </c>
      <c r="X26" s="332">
        <v>100000</v>
      </c>
      <c r="Y26" s="332">
        <v>219094.57</v>
      </c>
      <c r="Z26" s="332">
        <v>100000</v>
      </c>
      <c r="AA26" s="332">
        <v>79632.19</v>
      </c>
      <c r="AB26" s="77">
        <f t="shared" ref="AB26:AB32" si="36">(AA26/Z26)*100</f>
        <v>79.632190000000008</v>
      </c>
      <c r="AC26" s="77">
        <f>(AD26-Z26)</f>
        <v>20000</v>
      </c>
      <c r="AD26" s="332">
        <v>120000</v>
      </c>
      <c r="AE26" s="68"/>
      <c r="AF26" s="68"/>
      <c r="AG26" s="332">
        <v>120000</v>
      </c>
      <c r="AH26" s="332"/>
      <c r="AI26" s="332">
        <v>239129.25</v>
      </c>
      <c r="AJ26" s="332">
        <v>130000</v>
      </c>
      <c r="AK26" s="332">
        <v>130000</v>
      </c>
      <c r="AL26" s="332">
        <v>170000</v>
      </c>
      <c r="AM26" s="332">
        <v>120000</v>
      </c>
      <c r="AN26" s="332">
        <v>219779.88</v>
      </c>
      <c r="AO26" s="332">
        <v>120000</v>
      </c>
      <c r="AP26" s="332"/>
      <c r="AQ26" s="332"/>
      <c r="AR26" s="332">
        <f>AO26/AI26*100</f>
        <v>50.182066811149198</v>
      </c>
      <c r="AS26" s="332">
        <v>26212.02</v>
      </c>
      <c r="AT26" s="332">
        <f t="shared" ref="AT26:AT41" si="37">AS26/AO26*100</f>
        <v>21.843350000000001</v>
      </c>
      <c r="AU26" s="332"/>
      <c r="AV26" s="353"/>
      <c r="AW26" s="353"/>
      <c r="AX26" s="332">
        <f>AY26-AO26</f>
        <v>-30000</v>
      </c>
      <c r="AY26" s="332">
        <v>90000</v>
      </c>
      <c r="AZ26" s="353"/>
      <c r="BA26" s="353"/>
      <c r="BB26" s="67" t="e">
        <f>#REF!-AJ26</f>
        <v>#REF!</v>
      </c>
      <c r="BC26" s="332">
        <v>90000</v>
      </c>
      <c r="BD26" s="332">
        <v>57175.82</v>
      </c>
      <c r="BE26" s="332">
        <v>0</v>
      </c>
      <c r="BF26" s="332">
        <f>IFERROR(BE26/BC26*100,0)</f>
        <v>0</v>
      </c>
      <c r="BG26" s="332"/>
      <c r="BH26" s="332"/>
      <c r="BI26" s="332">
        <f>IFERROR(BH26/BC26*100,0)</f>
        <v>0</v>
      </c>
      <c r="BJ26" s="332">
        <f t="shared" ref="BJ26:BJ42" si="38">BD26/AY26*100</f>
        <v>63.528688888888887</v>
      </c>
      <c r="BK26" s="332"/>
      <c r="BL26" s="332"/>
      <c r="BM26" s="135"/>
    </row>
    <row r="27" spans="1:68" s="132" customFormat="1" x14ac:dyDescent="0.35">
      <c r="A27" s="64" t="s">
        <v>5</v>
      </c>
      <c r="B27" s="312"/>
      <c r="C27" s="312"/>
      <c r="D27" s="312"/>
      <c r="E27" s="312"/>
      <c r="F27" s="312"/>
      <c r="G27" s="152"/>
      <c r="H27" s="153"/>
      <c r="I27" s="355">
        <v>84</v>
      </c>
      <c r="J27" s="1037" t="s">
        <v>535</v>
      </c>
      <c r="K27" s="1037"/>
      <c r="L27" s="1037"/>
      <c r="M27" s="311">
        <f t="shared" ref="M27:R27" si="39">SUM(M29)</f>
        <v>3043937.65</v>
      </c>
      <c r="N27" s="311">
        <f t="shared" si="39"/>
        <v>200000</v>
      </c>
      <c r="O27" s="311">
        <f t="shared" si="39"/>
        <v>100000</v>
      </c>
      <c r="P27" s="311">
        <f t="shared" si="39"/>
        <v>266741.86</v>
      </c>
      <c r="Q27" s="311">
        <f t="shared" si="39"/>
        <v>100000</v>
      </c>
      <c r="R27" s="311">
        <f t="shared" si="39"/>
        <v>100000</v>
      </c>
      <c r="S27" s="311">
        <f>SUM(S29)</f>
        <v>86089.86</v>
      </c>
      <c r="T27" s="311">
        <f t="shared" si="35"/>
        <v>86.089860000000002</v>
      </c>
      <c r="U27" s="311">
        <f t="shared" ref="U27:AA27" si="40">SUM(U29)</f>
        <v>0</v>
      </c>
      <c r="V27" s="311">
        <f t="shared" si="40"/>
        <v>100000</v>
      </c>
      <c r="W27" s="311">
        <f t="shared" si="40"/>
        <v>100000</v>
      </c>
      <c r="X27" s="311">
        <f t="shared" si="40"/>
        <v>100000</v>
      </c>
      <c r="Y27" s="311">
        <f t="shared" si="40"/>
        <v>219094.57</v>
      </c>
      <c r="Z27" s="311">
        <f t="shared" si="40"/>
        <v>100000</v>
      </c>
      <c r="AA27" s="311">
        <f t="shared" si="40"/>
        <v>79632.19</v>
      </c>
      <c r="AB27" s="311">
        <f t="shared" si="36"/>
        <v>79.632190000000008</v>
      </c>
      <c r="AC27" s="311">
        <f>SUM(AC29)</f>
        <v>20000</v>
      </c>
      <c r="AD27" s="311">
        <f>SUM(AD29)</f>
        <v>120000</v>
      </c>
      <c r="AE27" s="356">
        <v>100000</v>
      </c>
      <c r="AF27" s="356">
        <v>100000</v>
      </c>
      <c r="AG27" s="311">
        <f t="shared" ref="AG27:AL27" si="41">SUM(AG29)</f>
        <v>120000</v>
      </c>
      <c r="AH27" s="311">
        <f t="shared" si="41"/>
        <v>0</v>
      </c>
      <c r="AI27" s="311">
        <f t="shared" si="41"/>
        <v>239129.25</v>
      </c>
      <c r="AJ27" s="311">
        <f t="shared" si="41"/>
        <v>130000</v>
      </c>
      <c r="AK27" s="311">
        <f t="shared" si="41"/>
        <v>130000</v>
      </c>
      <c r="AL27" s="311">
        <f t="shared" si="41"/>
        <v>170000</v>
      </c>
      <c r="AM27" s="311">
        <f>SUM(AM30)</f>
        <v>0</v>
      </c>
      <c r="AN27" s="311">
        <f>SUM(AN29)</f>
        <v>0</v>
      </c>
      <c r="AO27" s="311">
        <f>SUM(AO29)</f>
        <v>0</v>
      </c>
      <c r="AP27" s="311">
        <f>SUM(AP29)</f>
        <v>0</v>
      </c>
      <c r="AQ27" s="311">
        <f>SUM(AQ29)</f>
        <v>0</v>
      </c>
      <c r="AR27" s="311">
        <f>AO27/AI27*100</f>
        <v>0</v>
      </c>
      <c r="AS27" s="311">
        <f>SUM(AS29)</f>
        <v>0</v>
      </c>
      <c r="AT27" s="311">
        <v>0</v>
      </c>
      <c r="AU27" s="311"/>
      <c r="AV27" s="311">
        <v>100000</v>
      </c>
      <c r="AW27" s="311">
        <v>100000</v>
      </c>
      <c r="AX27" s="311">
        <f>SUM(AX29)</f>
        <v>114285.72</v>
      </c>
      <c r="AY27" s="311">
        <f>SUM(AY29)</f>
        <v>114285.72</v>
      </c>
      <c r="AZ27" s="311">
        <v>100000</v>
      </c>
      <c r="BA27" s="311">
        <v>100000</v>
      </c>
      <c r="BB27" s="311" t="e">
        <f>SUM(BB29)</f>
        <v>#REF!</v>
      </c>
      <c r="BC27" s="311">
        <f>SUM(BC29)</f>
        <v>114285.72</v>
      </c>
      <c r="BD27" s="311">
        <f>SUM(BD29)</f>
        <v>0</v>
      </c>
      <c r="BE27" s="311">
        <f>SUM(BE29)</f>
        <v>0</v>
      </c>
      <c r="BF27" s="311">
        <f>IFERROR(BE27/BC27*100,0)</f>
        <v>0</v>
      </c>
      <c r="BG27" s="311">
        <f>SUM(BG29)</f>
        <v>0</v>
      </c>
      <c r="BH27" s="311">
        <f>SUM(BH29)</f>
        <v>0</v>
      </c>
      <c r="BI27" s="311">
        <f>IFERROR(BH27/BC27*100,0)</f>
        <v>0</v>
      </c>
      <c r="BJ27" s="311">
        <f t="shared" si="38"/>
        <v>0</v>
      </c>
      <c r="BK27" s="311">
        <f>SUM(BK29)</f>
        <v>0</v>
      </c>
      <c r="BL27" s="311">
        <f>SUM(BL29)</f>
        <v>0</v>
      </c>
    </row>
    <row r="28" spans="1:68" s="136" customFormat="1" x14ac:dyDescent="0.35">
      <c r="A28" s="65"/>
      <c r="B28" s="315"/>
      <c r="C28" s="315"/>
      <c r="D28" s="315"/>
      <c r="E28" s="315"/>
      <c r="F28" s="315"/>
      <c r="G28" s="315"/>
      <c r="H28" s="316"/>
      <c r="I28" s="315" t="s">
        <v>163</v>
      </c>
      <c r="J28" s="316" t="s">
        <v>536</v>
      </c>
      <c r="K28" s="316"/>
      <c r="L28" s="316"/>
      <c r="M28" s="319"/>
      <c r="N28" s="319"/>
      <c r="O28" s="319"/>
      <c r="P28" s="319">
        <v>266741.86</v>
      </c>
      <c r="Q28" s="319">
        <v>100000</v>
      </c>
      <c r="R28" s="319">
        <v>100000</v>
      </c>
      <c r="S28" s="319">
        <v>86089.86</v>
      </c>
      <c r="T28" s="319">
        <f t="shared" si="35"/>
        <v>86.089860000000002</v>
      </c>
      <c r="U28" s="319"/>
      <c r="V28" s="319"/>
      <c r="W28" s="319"/>
      <c r="X28" s="319">
        <v>100000</v>
      </c>
      <c r="Y28" s="319">
        <v>219094.57</v>
      </c>
      <c r="Z28" s="319">
        <v>100000</v>
      </c>
      <c r="AA28" s="319">
        <v>79632.19</v>
      </c>
      <c r="AB28" s="319">
        <f t="shared" si="36"/>
        <v>79.632190000000008</v>
      </c>
      <c r="AC28" s="319">
        <f>(AD28-Z28)</f>
        <v>20000</v>
      </c>
      <c r="AD28" s="319">
        <v>120000</v>
      </c>
      <c r="AE28" s="319">
        <v>100000</v>
      </c>
      <c r="AF28" s="319">
        <v>100000</v>
      </c>
      <c r="AG28" s="319">
        <v>120000</v>
      </c>
      <c r="AH28" s="319"/>
      <c r="AI28" s="319">
        <v>239129.25</v>
      </c>
      <c r="AJ28" s="319">
        <v>130000</v>
      </c>
      <c r="AK28" s="319">
        <v>130000</v>
      </c>
      <c r="AL28" s="319">
        <v>170000</v>
      </c>
      <c r="AM28" s="319">
        <v>120000</v>
      </c>
      <c r="AN28" s="319">
        <v>0</v>
      </c>
      <c r="AO28" s="319">
        <v>0</v>
      </c>
      <c r="AP28" s="319"/>
      <c r="AQ28" s="319"/>
      <c r="AR28" s="319">
        <f>AO28/AI28*100</f>
        <v>0</v>
      </c>
      <c r="AS28" s="319">
        <v>0</v>
      </c>
      <c r="AT28" s="319">
        <v>0</v>
      </c>
      <c r="AU28" s="319"/>
      <c r="AV28" s="357">
        <v>100000</v>
      </c>
      <c r="AW28" s="357">
        <v>100000</v>
      </c>
      <c r="AX28" s="319">
        <f>AY28-AO28</f>
        <v>114285.72</v>
      </c>
      <c r="AY28" s="319">
        <v>114285.72</v>
      </c>
      <c r="AZ28" s="357">
        <v>100000</v>
      </c>
      <c r="BA28" s="357">
        <v>100000</v>
      </c>
      <c r="BB28" s="319" t="e">
        <f>#REF!-AJ28</f>
        <v>#REF!</v>
      </c>
      <c r="BC28" s="319">
        <v>114285.72</v>
      </c>
      <c r="BD28" s="319">
        <v>0</v>
      </c>
      <c r="BE28" s="319">
        <v>0</v>
      </c>
      <c r="BF28" s="319">
        <f>IFERROR(BE28/BC28*100,0)</f>
        <v>0</v>
      </c>
      <c r="BG28" s="319"/>
      <c r="BH28" s="319"/>
      <c r="BI28" s="319">
        <f>IFERROR(BH28/BC28*100,0)</f>
        <v>0</v>
      </c>
      <c r="BJ28" s="319">
        <f t="shared" si="38"/>
        <v>0</v>
      </c>
      <c r="BK28" s="319"/>
      <c r="BL28" s="319"/>
    </row>
    <row r="29" spans="1:68" x14ac:dyDescent="0.35">
      <c r="A29" s="69" t="s">
        <v>5</v>
      </c>
      <c r="B29" s="338"/>
      <c r="C29" s="338"/>
      <c r="D29" s="338"/>
      <c r="E29" s="338"/>
      <c r="F29" s="338"/>
      <c r="G29" s="338" t="s">
        <v>163</v>
      </c>
      <c r="H29" s="339"/>
      <c r="I29" s="340"/>
      <c r="J29" s="341">
        <v>842</v>
      </c>
      <c r="K29" s="343" t="s">
        <v>537</v>
      </c>
      <c r="L29" s="324"/>
      <c r="M29" s="335">
        <f t="shared" ref="M29:R29" si="42">SUM(M31)</f>
        <v>3043937.65</v>
      </c>
      <c r="N29" s="335">
        <f t="shared" si="42"/>
        <v>200000</v>
      </c>
      <c r="O29" s="335">
        <f t="shared" si="42"/>
        <v>100000</v>
      </c>
      <c r="P29" s="335">
        <f t="shared" si="42"/>
        <v>266741.86</v>
      </c>
      <c r="Q29" s="335">
        <f t="shared" si="42"/>
        <v>100000</v>
      </c>
      <c r="R29" s="335">
        <f t="shared" si="42"/>
        <v>100000</v>
      </c>
      <c r="S29" s="335">
        <f>SUM(S31)</f>
        <v>86089.86</v>
      </c>
      <c r="T29" s="336">
        <f t="shared" si="35"/>
        <v>86.089860000000002</v>
      </c>
      <c r="U29" s="336">
        <f t="shared" ref="U29:AA29" si="43">SUM(U31)</f>
        <v>0</v>
      </c>
      <c r="V29" s="335">
        <f t="shared" si="43"/>
        <v>100000</v>
      </c>
      <c r="W29" s="335">
        <f t="shared" si="43"/>
        <v>100000</v>
      </c>
      <c r="X29" s="335">
        <f t="shared" si="43"/>
        <v>100000</v>
      </c>
      <c r="Y29" s="335">
        <f t="shared" si="43"/>
        <v>219094.57</v>
      </c>
      <c r="Z29" s="335">
        <f t="shared" si="43"/>
        <v>100000</v>
      </c>
      <c r="AA29" s="335">
        <f t="shared" si="43"/>
        <v>79632.19</v>
      </c>
      <c r="AB29" s="336">
        <f t="shared" si="36"/>
        <v>79.632190000000008</v>
      </c>
      <c r="AC29" s="336">
        <f>SUM(AC31)</f>
        <v>20000</v>
      </c>
      <c r="AD29" s="335">
        <f>SUM(AD31)</f>
        <v>120000</v>
      </c>
      <c r="AE29" s="335"/>
      <c r="AF29" s="335"/>
      <c r="AG29" s="335">
        <f>SUM(AG31)</f>
        <v>120000</v>
      </c>
      <c r="AH29" s="335">
        <f>SUM(AH31)</f>
        <v>0</v>
      </c>
      <c r="AI29" s="335">
        <f>SUM(AI31)</f>
        <v>239129.25</v>
      </c>
      <c r="AJ29" s="335">
        <f>SUM(AJ31)</f>
        <v>130000</v>
      </c>
      <c r="AK29" s="335">
        <f>SUM(AK31)</f>
        <v>130000</v>
      </c>
      <c r="AL29" s="335">
        <f>SUM(AL31:AL31)</f>
        <v>170000</v>
      </c>
      <c r="AM29" s="335"/>
      <c r="AN29" s="335">
        <f>SUM(AN31:AN31)</f>
        <v>0</v>
      </c>
      <c r="AO29" s="335">
        <f>SUM(AO31:AO31)</f>
        <v>0</v>
      </c>
      <c r="AP29" s="335"/>
      <c r="AQ29" s="335"/>
      <c r="AR29" s="335" t="e">
        <f>#REF!/AI29*100</f>
        <v>#REF!</v>
      </c>
      <c r="AS29" s="335">
        <f>SUM(AS31:AS31)</f>
        <v>0</v>
      </c>
      <c r="AT29" s="335">
        <v>0</v>
      </c>
      <c r="AU29" s="335"/>
      <c r="AV29" s="335"/>
      <c r="AW29" s="335"/>
      <c r="AX29" s="335">
        <f>SUM(AX31:AX31)</f>
        <v>114285.72</v>
      </c>
      <c r="AY29" s="335">
        <f>SUM(AY31:AY31)</f>
        <v>114285.72</v>
      </c>
      <c r="AZ29" s="335"/>
      <c r="BA29" s="335"/>
      <c r="BB29" s="335" t="e">
        <f>SUM(BB31)</f>
        <v>#REF!</v>
      </c>
      <c r="BC29" s="335">
        <f>SUM(BC31:BC31)</f>
        <v>114285.72</v>
      </c>
      <c r="BD29" s="335">
        <f>SUM(BD31:BD31)</f>
        <v>0</v>
      </c>
      <c r="BE29" s="335">
        <f>SUM(BE31:BE31)</f>
        <v>0</v>
      </c>
      <c r="BF29" s="335">
        <f>IFERROR(BE29/BC29*100,0)</f>
        <v>0</v>
      </c>
      <c r="BG29" s="335">
        <f>SUM(BG31:BG31)</f>
        <v>0</v>
      </c>
      <c r="BH29" s="335">
        <f>SUM(BH31:BH31)</f>
        <v>0</v>
      </c>
      <c r="BI29" s="335">
        <f>IFERROR(BH29/BC29*100,0)</f>
        <v>0</v>
      </c>
      <c r="BJ29" s="335">
        <f t="shared" si="38"/>
        <v>0</v>
      </c>
      <c r="BK29" s="335">
        <f>SUM(BK31:BK31)</f>
        <v>0</v>
      </c>
      <c r="BL29" s="335">
        <f>SUM(BL31:BL31)</f>
        <v>0</v>
      </c>
    </row>
    <row r="30" spans="1:68" x14ac:dyDescent="0.35">
      <c r="A30" s="69"/>
      <c r="B30" s="338"/>
      <c r="C30" s="338"/>
      <c r="D30" s="338"/>
      <c r="E30" s="338"/>
      <c r="F30" s="338"/>
      <c r="G30" s="338"/>
      <c r="H30" s="359"/>
      <c r="I30" s="338"/>
      <c r="J30" s="323"/>
      <c r="K30" s="1038" t="s">
        <v>538</v>
      </c>
      <c r="L30" s="1038"/>
      <c r="M30" s="328"/>
      <c r="N30" s="328"/>
      <c r="O30" s="328"/>
      <c r="P30" s="328"/>
      <c r="Q30" s="328"/>
      <c r="R30" s="328"/>
      <c r="S30" s="328"/>
      <c r="T30" s="78"/>
      <c r="U30" s="78"/>
      <c r="V30" s="328"/>
      <c r="W30" s="328"/>
      <c r="X30" s="328"/>
      <c r="Y30" s="328"/>
      <c r="Z30" s="328"/>
      <c r="AA30" s="328"/>
      <c r="AB30" s="78"/>
      <c r="AC30" s="78"/>
      <c r="AD30" s="328"/>
      <c r="AE30" s="79"/>
      <c r="AF30" s="79"/>
      <c r="AG30" s="328"/>
      <c r="AH30" s="328"/>
      <c r="AI30" s="335"/>
      <c r="AJ30" s="335"/>
      <c r="AK30" s="335"/>
      <c r="AL30" s="117"/>
      <c r="AM30" s="327"/>
      <c r="AN30" s="117"/>
      <c r="AO30" s="117"/>
      <c r="AP30" s="328"/>
      <c r="AQ30" s="328"/>
      <c r="AR30" s="328"/>
      <c r="AS30" s="117"/>
      <c r="AT30" s="327">
        <v>0</v>
      </c>
      <c r="AU30" s="327"/>
      <c r="AV30" s="360"/>
      <c r="AW30" s="360"/>
      <c r="AX30" s="117"/>
      <c r="AY30" s="117"/>
      <c r="AZ30" s="360"/>
      <c r="BA30" s="360"/>
      <c r="BB30" s="328"/>
      <c r="BC30" s="117"/>
      <c r="BD30" s="117"/>
      <c r="BE30" s="117"/>
      <c r="BF30" s="327"/>
      <c r="BG30" s="117"/>
      <c r="BH30" s="117"/>
      <c r="BI30" s="327"/>
      <c r="BJ30" s="327"/>
      <c r="BK30" s="117"/>
      <c r="BL30" s="117"/>
    </row>
    <row r="31" spans="1:68" x14ac:dyDescent="0.35">
      <c r="A31" s="69"/>
      <c r="B31" s="338"/>
      <c r="C31" s="338"/>
      <c r="D31" s="338"/>
      <c r="E31" s="338"/>
      <c r="F31" s="338"/>
      <c r="G31" s="338"/>
      <c r="H31" s="324"/>
      <c r="I31" s="321"/>
      <c r="J31" s="341"/>
      <c r="K31" s="361">
        <v>8422</v>
      </c>
      <c r="L31" s="362" t="s">
        <v>539</v>
      </c>
      <c r="M31" s="332">
        <v>3043937.65</v>
      </c>
      <c r="N31" s="332">
        <v>200000</v>
      </c>
      <c r="O31" s="332">
        <v>100000</v>
      </c>
      <c r="P31" s="332">
        <v>266741.86</v>
      </c>
      <c r="Q31" s="332">
        <v>100000</v>
      </c>
      <c r="R31" s="332">
        <v>100000</v>
      </c>
      <c r="S31" s="332">
        <v>86089.86</v>
      </c>
      <c r="T31" s="77">
        <f>(S31/R31)*100</f>
        <v>86.089860000000002</v>
      </c>
      <c r="U31" s="77">
        <f>(V31-R31)</f>
        <v>0</v>
      </c>
      <c r="V31" s="332">
        <v>100000</v>
      </c>
      <c r="W31" s="332">
        <v>100000</v>
      </c>
      <c r="X31" s="332">
        <v>100000</v>
      </c>
      <c r="Y31" s="332">
        <v>219094.57</v>
      </c>
      <c r="Z31" s="332">
        <v>100000</v>
      </c>
      <c r="AA31" s="332">
        <v>79632.19</v>
      </c>
      <c r="AB31" s="77">
        <f>(AA31/Z31)*100</f>
        <v>79.632190000000008</v>
      </c>
      <c r="AC31" s="77">
        <f>(AD31-Z31)</f>
        <v>20000</v>
      </c>
      <c r="AD31" s="332">
        <v>120000</v>
      </c>
      <c r="AE31" s="68"/>
      <c r="AF31" s="68"/>
      <c r="AG31" s="332">
        <v>120000</v>
      </c>
      <c r="AH31" s="332"/>
      <c r="AI31" s="332">
        <v>239129.25</v>
      </c>
      <c r="AJ31" s="332">
        <v>130000</v>
      </c>
      <c r="AK31" s="332">
        <v>130000</v>
      </c>
      <c r="AL31" s="332">
        <v>170000</v>
      </c>
      <c r="AM31" s="332">
        <v>120000</v>
      </c>
      <c r="AN31" s="332">
        <v>0</v>
      </c>
      <c r="AO31" s="332">
        <v>0</v>
      </c>
      <c r="AP31" s="332"/>
      <c r="AQ31" s="332"/>
      <c r="AR31" s="332">
        <f>AO31/AI31*100</f>
        <v>0</v>
      </c>
      <c r="AS31" s="332">
        <v>0</v>
      </c>
      <c r="AT31" s="332">
        <v>0</v>
      </c>
      <c r="AU31" s="332"/>
      <c r="AV31" s="353"/>
      <c r="AW31" s="353"/>
      <c r="AX31" s="332">
        <f>AY31-AO31</f>
        <v>114285.72</v>
      </c>
      <c r="AY31" s="332">
        <v>114285.72</v>
      </c>
      <c r="AZ31" s="353"/>
      <c r="BA31" s="353"/>
      <c r="BB31" s="67" t="e">
        <f>#REF!-AJ31</f>
        <v>#REF!</v>
      </c>
      <c r="BC31" s="332">
        <v>114285.72</v>
      </c>
      <c r="BD31" s="332">
        <v>0</v>
      </c>
      <c r="BE31" s="332">
        <v>0</v>
      </c>
      <c r="BF31" s="332">
        <f t="shared" ref="BF31:BF42" si="44">IFERROR(BE31/BC31*100,0)</f>
        <v>0</v>
      </c>
      <c r="BG31" s="332"/>
      <c r="BH31" s="332"/>
      <c r="BI31" s="332">
        <f t="shared" ref="BI31:BI42" si="45">IFERROR(BH31/BC31*100,0)</f>
        <v>0</v>
      </c>
      <c r="BJ31" s="332">
        <f t="shared" si="38"/>
        <v>0</v>
      </c>
      <c r="BK31" s="332"/>
      <c r="BL31" s="332"/>
    </row>
    <row r="32" spans="1:68" s="132" customFormat="1" x14ac:dyDescent="0.35">
      <c r="A32" s="63" t="s">
        <v>5</v>
      </c>
      <c r="B32" s="152"/>
      <c r="C32" s="152"/>
      <c r="D32" s="152"/>
      <c r="E32" s="152"/>
      <c r="F32" s="152"/>
      <c r="G32" s="152"/>
      <c r="H32" s="154">
        <v>5</v>
      </c>
      <c r="I32" s="1037" t="s">
        <v>121</v>
      </c>
      <c r="J32" s="1037"/>
      <c r="K32" s="1037"/>
      <c r="L32" s="1037"/>
      <c r="M32" s="310">
        <f t="shared" ref="M32:S32" si="46">SUM(M41+M33)</f>
        <v>4263303.07</v>
      </c>
      <c r="N32" s="310">
        <f t="shared" si="46"/>
        <v>4200000</v>
      </c>
      <c r="O32" s="310">
        <f t="shared" si="46"/>
        <v>4200000</v>
      </c>
      <c r="P32" s="310">
        <f t="shared" si="46"/>
        <v>4203663</v>
      </c>
      <c r="Q32" s="310">
        <f t="shared" si="46"/>
        <v>4300000</v>
      </c>
      <c r="R32" s="310">
        <f t="shared" si="46"/>
        <v>4300000</v>
      </c>
      <c r="S32" s="310">
        <f t="shared" si="46"/>
        <v>2318591.9700000002</v>
      </c>
      <c r="T32" s="311">
        <f t="shared" si="35"/>
        <v>53.920743488372104</v>
      </c>
      <c r="U32" s="311">
        <f>SUM(U41)</f>
        <v>-3400000</v>
      </c>
      <c r="V32" s="310">
        <f t="shared" ref="V32:AA32" si="47">SUM(V41+V33)</f>
        <v>800000</v>
      </c>
      <c r="W32" s="310">
        <f t="shared" si="47"/>
        <v>800000</v>
      </c>
      <c r="X32" s="310">
        <f t="shared" si="47"/>
        <v>4025000</v>
      </c>
      <c r="Y32" s="310">
        <f t="shared" si="47"/>
        <v>3979164.11</v>
      </c>
      <c r="Z32" s="310">
        <f t="shared" si="47"/>
        <v>800000</v>
      </c>
      <c r="AA32" s="310">
        <f t="shared" si="47"/>
        <v>404444.55</v>
      </c>
      <c r="AB32" s="311">
        <f t="shared" si="36"/>
        <v>50.555568749999999</v>
      </c>
      <c r="AC32" s="311">
        <f>AD32-Z32</f>
        <v>1106325</v>
      </c>
      <c r="AD32" s="310">
        <f t="shared" ref="AD32:AM32" si="48">SUM(AD41+AD33)</f>
        <v>1906325</v>
      </c>
      <c r="AE32" s="310">
        <f t="shared" si="48"/>
        <v>800000</v>
      </c>
      <c r="AF32" s="310">
        <f t="shared" si="48"/>
        <v>800000</v>
      </c>
      <c r="AG32" s="310">
        <f t="shared" si="48"/>
        <v>1906325</v>
      </c>
      <c r="AH32" s="310">
        <f t="shared" si="48"/>
        <v>0</v>
      </c>
      <c r="AI32" s="310">
        <f t="shared" si="48"/>
        <v>1903668.55</v>
      </c>
      <c r="AJ32" s="310">
        <f t="shared" si="48"/>
        <v>830000</v>
      </c>
      <c r="AK32" s="310">
        <f t="shared" si="48"/>
        <v>1660000</v>
      </c>
      <c r="AL32" s="310">
        <f t="shared" si="48"/>
        <v>1660000</v>
      </c>
      <c r="AM32" s="310">
        <f t="shared" si="48"/>
        <v>1660000</v>
      </c>
      <c r="AN32" s="310">
        <f t="shared" ref="AN32:AS32" si="49">SUM(AN41+AN33+AN38)</f>
        <v>851772.88</v>
      </c>
      <c r="AO32" s="310">
        <f t="shared" si="49"/>
        <v>830000</v>
      </c>
      <c r="AP32" s="310" t="e">
        <f t="shared" si="49"/>
        <v>#REF!</v>
      </c>
      <c r="AQ32" s="310" t="e">
        <f t="shared" si="49"/>
        <v>#REF!</v>
      </c>
      <c r="AR32" s="310" t="e">
        <f t="shared" si="49"/>
        <v>#REF!</v>
      </c>
      <c r="AS32" s="310">
        <f t="shared" si="49"/>
        <v>414864.26</v>
      </c>
      <c r="AT32" s="310">
        <f t="shared" si="37"/>
        <v>49.98364578313253</v>
      </c>
      <c r="AU32" s="310"/>
      <c r="AV32" s="363">
        <v>830000</v>
      </c>
      <c r="AW32" s="363">
        <v>830000</v>
      </c>
      <c r="AX32" s="310">
        <f>SUM(AX41+AX33+AX38)</f>
        <v>349235.72</v>
      </c>
      <c r="AY32" s="310">
        <f>SUM(AY41+AY33+AY38)</f>
        <v>1179235.72</v>
      </c>
      <c r="AZ32" s="363">
        <v>830000</v>
      </c>
      <c r="BA32" s="363">
        <v>830000</v>
      </c>
      <c r="BB32" s="310" t="e">
        <f>#REF!-AJ32</f>
        <v>#REF!</v>
      </c>
      <c r="BC32" s="310">
        <f>SUM(BC41+BC33+BC38)</f>
        <v>1179235.72</v>
      </c>
      <c r="BD32" s="310">
        <f>SUM(BD41+BD33+BD38)</f>
        <v>847011.45000000007</v>
      </c>
      <c r="BE32" s="310">
        <f>SUM(BE41+BE33+BE38)</f>
        <v>0</v>
      </c>
      <c r="BF32" s="310">
        <f t="shared" si="44"/>
        <v>0</v>
      </c>
      <c r="BG32" s="310">
        <f>SUM(BG41+BG33+BG38)</f>
        <v>0</v>
      </c>
      <c r="BH32" s="310">
        <f>SUM(BH41+BH33+BH38)</f>
        <v>0</v>
      </c>
      <c r="BI32" s="310">
        <f t="shared" si="45"/>
        <v>0</v>
      </c>
      <c r="BJ32" s="310">
        <f t="shared" si="38"/>
        <v>71.827153437991186</v>
      </c>
      <c r="BK32" s="310">
        <f>SUM(BK41+BK33+BK38)</f>
        <v>0</v>
      </c>
      <c r="BL32" s="310">
        <f>SUM(BL41+BL33+BL38)</f>
        <v>0</v>
      </c>
    </row>
    <row r="33" spans="1:65" s="132" customFormat="1" hidden="1" x14ac:dyDescent="0.35">
      <c r="A33" s="152"/>
      <c r="B33" s="152"/>
      <c r="C33" s="152"/>
      <c r="D33" s="152"/>
      <c r="E33" s="152"/>
      <c r="F33" s="152"/>
      <c r="G33" s="152"/>
      <c r="H33" s="153"/>
      <c r="I33" s="153">
        <v>51</v>
      </c>
      <c r="J33" s="154" t="s">
        <v>294</v>
      </c>
      <c r="K33" s="154"/>
      <c r="L33" s="154"/>
      <c r="M33" s="155">
        <f>SUM(M36)</f>
        <v>0</v>
      </c>
      <c r="N33" s="155">
        <f>SUM(N36)</f>
        <v>0</v>
      </c>
      <c r="O33" s="155">
        <f>SUM(O36)</f>
        <v>0</v>
      </c>
      <c r="P33" s="155">
        <f>SUM(P36+P34)</f>
        <v>0</v>
      </c>
      <c r="Q33" s="155">
        <f>SUM(Q36+Q34)</f>
        <v>100000</v>
      </c>
      <c r="R33" s="155">
        <f>SUM(R36+R34)</f>
        <v>100000</v>
      </c>
      <c r="S33" s="155">
        <f>SUM(S36+S34)</f>
        <v>0</v>
      </c>
      <c r="T33" s="156">
        <f t="shared" si="35"/>
        <v>0</v>
      </c>
      <c r="U33" s="156">
        <f>SUM(U36)</f>
        <v>0</v>
      </c>
      <c r="V33" s="155">
        <f t="shared" ref="V33:AA33" si="50">SUM(V36+V34)</f>
        <v>0</v>
      </c>
      <c r="W33" s="155">
        <f t="shared" si="50"/>
        <v>0</v>
      </c>
      <c r="X33" s="155">
        <f t="shared" si="50"/>
        <v>225000</v>
      </c>
      <c r="Y33" s="155">
        <f t="shared" si="50"/>
        <v>225000</v>
      </c>
      <c r="Z33" s="155">
        <f t="shared" si="50"/>
        <v>0</v>
      </c>
      <c r="AA33" s="155">
        <f t="shared" si="50"/>
        <v>0</v>
      </c>
      <c r="AB33" s="156">
        <v>0</v>
      </c>
      <c r="AC33" s="156">
        <f>AC34</f>
        <v>1091325</v>
      </c>
      <c r="AD33" s="155">
        <f>SUM(AD36+AD34)</f>
        <v>1091325</v>
      </c>
      <c r="AE33" s="155">
        <f>SUM(AE36+AE34)</f>
        <v>0</v>
      </c>
      <c r="AF33" s="155">
        <f>SUM(AF36+AF34)</f>
        <v>0</v>
      </c>
      <c r="AG33" s="155">
        <f>SUM(AG36+AG34)</f>
        <v>1091325</v>
      </c>
      <c r="AH33" s="155">
        <f t="shared" ref="AH33:AN33" si="51">SUM(AH36+AH34)</f>
        <v>0</v>
      </c>
      <c r="AI33" s="155">
        <f t="shared" si="51"/>
        <v>1091325</v>
      </c>
      <c r="AJ33" s="155">
        <f t="shared" si="51"/>
        <v>0</v>
      </c>
      <c r="AK33" s="155">
        <f t="shared" si="51"/>
        <v>0</v>
      </c>
      <c r="AL33" s="155">
        <f>SUM(AL36+AL34)</f>
        <v>0</v>
      </c>
      <c r="AM33" s="155">
        <f t="shared" si="51"/>
        <v>0</v>
      </c>
      <c r="AN33" s="155">
        <f t="shared" si="51"/>
        <v>0</v>
      </c>
      <c r="AO33" s="155">
        <f>SUM(AO36+AO34)</f>
        <v>0</v>
      </c>
      <c r="AP33" s="155">
        <f>SUM(AP36+AP34)</f>
        <v>0</v>
      </c>
      <c r="AQ33" s="155">
        <f>SUM(AQ36+AQ34)</f>
        <v>0</v>
      </c>
      <c r="AR33" s="155">
        <v>0</v>
      </c>
      <c r="AS33" s="155">
        <f>SUM(AS36+AS34)</f>
        <v>0</v>
      </c>
      <c r="AT33" s="155" t="e">
        <f t="shared" si="37"/>
        <v>#DIV/0!</v>
      </c>
      <c r="AU33" s="155"/>
      <c r="AV33" s="157">
        <v>0</v>
      </c>
      <c r="AW33" s="157">
        <v>0</v>
      </c>
      <c r="AX33" s="155">
        <f>SUM(AX36+AX34)</f>
        <v>0</v>
      </c>
      <c r="AY33" s="155">
        <f>SUM(AY36+AY34)</f>
        <v>0</v>
      </c>
      <c r="AZ33" s="157">
        <v>0</v>
      </c>
      <c r="BA33" s="157">
        <v>0</v>
      </c>
      <c r="BB33" s="155">
        <f>SUM(BB36+BB34)</f>
        <v>0</v>
      </c>
      <c r="BC33" s="155">
        <f>SUM(BC36+BC34)</f>
        <v>0</v>
      </c>
      <c r="BD33" s="155">
        <f>SUM(BD36+BD34)</f>
        <v>0</v>
      </c>
      <c r="BE33" s="155">
        <f>SUM(BE36+BE34)</f>
        <v>0</v>
      </c>
      <c r="BF33" s="155">
        <f t="shared" si="44"/>
        <v>0</v>
      </c>
      <c r="BG33" s="155">
        <f>SUM(BG36+BG34)</f>
        <v>0</v>
      </c>
      <c r="BH33" s="155">
        <f>SUM(BH36+BH34)</f>
        <v>0</v>
      </c>
      <c r="BI33" s="155">
        <f t="shared" si="45"/>
        <v>0</v>
      </c>
      <c r="BJ33" s="155" t="e">
        <f t="shared" si="38"/>
        <v>#DIV/0!</v>
      </c>
      <c r="BK33" s="155">
        <f>SUM(BK36+BK34)</f>
        <v>0</v>
      </c>
      <c r="BL33" s="155">
        <f>SUM(BL36+BL34)</f>
        <v>0</v>
      </c>
    </row>
    <row r="34" spans="1:65" ht="47.25" hidden="1" customHeight="1" x14ac:dyDescent="0.35">
      <c r="A34" s="158"/>
      <c r="B34" s="158"/>
      <c r="C34" s="158"/>
      <c r="D34" s="158"/>
      <c r="E34" s="158"/>
      <c r="F34" s="158"/>
      <c r="G34" s="159"/>
      <c r="H34" s="160"/>
      <c r="I34" s="160"/>
      <c r="J34" s="160">
        <v>514</v>
      </c>
      <c r="K34" s="1039" t="s">
        <v>328</v>
      </c>
      <c r="L34" s="1039"/>
      <c r="M34" s="161"/>
      <c r="N34" s="161"/>
      <c r="O34" s="161"/>
      <c r="P34" s="161">
        <f>P35</f>
        <v>0</v>
      </c>
      <c r="Q34" s="161">
        <f>Q35</f>
        <v>0</v>
      </c>
      <c r="R34" s="161">
        <f>R35</f>
        <v>0</v>
      </c>
      <c r="S34" s="161">
        <f>S35</f>
        <v>0</v>
      </c>
      <c r="T34" s="162">
        <v>0</v>
      </c>
      <c r="U34" s="162">
        <f t="shared" ref="U34:BH34" si="52">U35</f>
        <v>0</v>
      </c>
      <c r="V34" s="161">
        <f t="shared" si="52"/>
        <v>0</v>
      </c>
      <c r="W34" s="161">
        <f t="shared" si="52"/>
        <v>0</v>
      </c>
      <c r="X34" s="161">
        <f>X35</f>
        <v>225000</v>
      </c>
      <c r="Y34" s="161">
        <f t="shared" si="52"/>
        <v>225000</v>
      </c>
      <c r="Z34" s="161">
        <f t="shared" si="52"/>
        <v>0</v>
      </c>
      <c r="AA34" s="161">
        <f t="shared" si="52"/>
        <v>0</v>
      </c>
      <c r="AB34" s="162">
        <v>0</v>
      </c>
      <c r="AC34" s="162">
        <f t="shared" si="52"/>
        <v>1091325</v>
      </c>
      <c r="AD34" s="161">
        <f t="shared" si="52"/>
        <v>1091325</v>
      </c>
      <c r="AE34" s="161">
        <f t="shared" si="52"/>
        <v>0</v>
      </c>
      <c r="AF34" s="161">
        <f t="shared" si="52"/>
        <v>0</v>
      </c>
      <c r="AG34" s="161">
        <f t="shared" si="52"/>
        <v>1091325</v>
      </c>
      <c r="AH34" s="161">
        <f t="shared" si="52"/>
        <v>0</v>
      </c>
      <c r="AI34" s="161">
        <f t="shared" si="52"/>
        <v>1091325</v>
      </c>
      <c r="AJ34" s="161">
        <f t="shared" si="52"/>
        <v>0</v>
      </c>
      <c r="AK34" s="161">
        <f t="shared" si="52"/>
        <v>0</v>
      </c>
      <c r="AL34" s="161">
        <f t="shared" si="52"/>
        <v>0</v>
      </c>
      <c r="AM34" s="161">
        <f t="shared" si="52"/>
        <v>0</v>
      </c>
      <c r="AN34" s="161">
        <f t="shared" si="52"/>
        <v>0</v>
      </c>
      <c r="AO34" s="161">
        <f t="shared" si="52"/>
        <v>0</v>
      </c>
      <c r="AP34" s="161">
        <f t="shared" si="52"/>
        <v>0</v>
      </c>
      <c r="AQ34" s="161">
        <f t="shared" si="52"/>
        <v>0</v>
      </c>
      <c r="AR34" s="161">
        <v>0</v>
      </c>
      <c r="AS34" s="161">
        <f t="shared" si="52"/>
        <v>0</v>
      </c>
      <c r="AT34" s="161" t="e">
        <f t="shared" si="37"/>
        <v>#DIV/0!</v>
      </c>
      <c r="AU34" s="161"/>
      <c r="AV34" s="161"/>
      <c r="AW34" s="161"/>
      <c r="AX34" s="161">
        <f t="shared" si="52"/>
        <v>0</v>
      </c>
      <c r="AY34" s="161">
        <f t="shared" si="52"/>
        <v>0</v>
      </c>
      <c r="AZ34" s="161"/>
      <c r="BA34" s="161"/>
      <c r="BB34" s="161">
        <f t="shared" si="52"/>
        <v>0</v>
      </c>
      <c r="BC34" s="161">
        <f t="shared" si="52"/>
        <v>0</v>
      </c>
      <c r="BD34" s="161">
        <f t="shared" si="52"/>
        <v>0</v>
      </c>
      <c r="BE34" s="161">
        <f t="shared" si="52"/>
        <v>0</v>
      </c>
      <c r="BF34" s="161">
        <f t="shared" si="44"/>
        <v>0</v>
      </c>
      <c r="BG34" s="161">
        <f t="shared" si="52"/>
        <v>0</v>
      </c>
      <c r="BH34" s="161">
        <f t="shared" si="52"/>
        <v>0</v>
      </c>
      <c r="BI34" s="161">
        <f t="shared" si="45"/>
        <v>0</v>
      </c>
      <c r="BJ34" s="161" t="e">
        <f t="shared" si="38"/>
        <v>#DIV/0!</v>
      </c>
      <c r="BK34" s="161">
        <f>BK35</f>
        <v>0</v>
      </c>
      <c r="BL34" s="161">
        <f>BL35</f>
        <v>0</v>
      </c>
    </row>
    <row r="35" spans="1:65" hidden="1" x14ac:dyDescent="0.35">
      <c r="A35" s="82"/>
      <c r="B35" s="364"/>
      <c r="C35" s="364"/>
      <c r="D35" s="364"/>
      <c r="E35" s="364"/>
      <c r="F35" s="364"/>
      <c r="G35" s="365"/>
      <c r="H35" s="366"/>
      <c r="I35" s="366"/>
      <c r="J35" s="367"/>
      <c r="K35" s="367">
        <v>5141</v>
      </c>
      <c r="L35" s="367" t="s">
        <v>329</v>
      </c>
      <c r="M35" s="368"/>
      <c r="N35" s="368"/>
      <c r="O35" s="368"/>
      <c r="P35" s="368">
        <v>0</v>
      </c>
      <c r="Q35" s="368">
        <v>0</v>
      </c>
      <c r="R35" s="368">
        <v>0</v>
      </c>
      <c r="S35" s="368">
        <v>0</v>
      </c>
      <c r="T35" s="369">
        <v>0</v>
      </c>
      <c r="U35" s="369">
        <f>(V35-R35)</f>
        <v>0</v>
      </c>
      <c r="V35" s="368">
        <v>0</v>
      </c>
      <c r="W35" s="368">
        <v>0</v>
      </c>
      <c r="X35" s="368">
        <v>225000</v>
      </c>
      <c r="Y35" s="370">
        <v>225000</v>
      </c>
      <c r="Z35" s="370">
        <v>0</v>
      </c>
      <c r="AA35" s="370">
        <v>0</v>
      </c>
      <c r="AB35" s="371">
        <v>0</v>
      </c>
      <c r="AC35" s="371">
        <f>(AD35-Z35)</f>
        <v>1091325</v>
      </c>
      <c r="AD35" s="370">
        <v>1091325</v>
      </c>
      <c r="AE35" s="368"/>
      <c r="AF35" s="368"/>
      <c r="AG35" s="370">
        <v>1091325</v>
      </c>
      <c r="AH35" s="370"/>
      <c r="AI35" s="370">
        <v>1091325</v>
      </c>
      <c r="AJ35" s="370">
        <v>0</v>
      </c>
      <c r="AK35" s="370">
        <v>0</v>
      </c>
      <c r="AL35" s="370">
        <v>0</v>
      </c>
      <c r="AM35" s="370">
        <v>0</v>
      </c>
      <c r="AN35" s="370">
        <v>0</v>
      </c>
      <c r="AO35" s="370">
        <v>0</v>
      </c>
      <c r="AP35" s="370">
        <v>0</v>
      </c>
      <c r="AQ35" s="370">
        <v>0</v>
      </c>
      <c r="AR35" s="370">
        <v>0</v>
      </c>
      <c r="AS35" s="370">
        <v>0</v>
      </c>
      <c r="AT35" s="370" t="e">
        <f t="shared" si="37"/>
        <v>#DIV/0!</v>
      </c>
      <c r="AU35" s="370"/>
      <c r="AV35" s="372"/>
      <c r="AW35" s="372"/>
      <c r="AX35" s="370">
        <f>AY35-AO35</f>
        <v>0</v>
      </c>
      <c r="AY35" s="370">
        <v>0</v>
      </c>
      <c r="AZ35" s="372"/>
      <c r="BA35" s="372"/>
      <c r="BB35" s="368">
        <v>0</v>
      </c>
      <c r="BC35" s="370">
        <v>0</v>
      </c>
      <c r="BD35" s="370">
        <v>0</v>
      </c>
      <c r="BE35" s="370">
        <v>0</v>
      </c>
      <c r="BF35" s="370">
        <f t="shared" si="44"/>
        <v>0</v>
      </c>
      <c r="BG35" s="370">
        <v>0</v>
      </c>
      <c r="BH35" s="370">
        <v>0</v>
      </c>
      <c r="BI35" s="370">
        <f t="shared" si="45"/>
        <v>0</v>
      </c>
      <c r="BJ35" s="370" t="e">
        <f t="shared" si="38"/>
        <v>#DIV/0!</v>
      </c>
      <c r="BK35" s="370">
        <v>0</v>
      </c>
      <c r="BL35" s="370">
        <v>0</v>
      </c>
    </row>
    <row r="36" spans="1:65" ht="20.25" hidden="1" customHeight="1" x14ac:dyDescent="0.35">
      <c r="A36" s="81"/>
      <c r="B36" s="159"/>
      <c r="C36" s="159"/>
      <c r="D36" s="159"/>
      <c r="E36" s="159"/>
      <c r="F36" s="159"/>
      <c r="G36" s="159"/>
      <c r="H36" s="160"/>
      <c r="I36" s="160"/>
      <c r="J36" s="373">
        <v>516</v>
      </c>
      <c r="K36" s="373" t="s">
        <v>295</v>
      </c>
      <c r="L36" s="373"/>
      <c r="M36" s="374">
        <f>SUM(M37)</f>
        <v>0</v>
      </c>
      <c r="N36" s="374">
        <f>SUM(N37)</f>
        <v>0</v>
      </c>
      <c r="O36" s="374">
        <f>SUM(O37)</f>
        <v>0</v>
      </c>
      <c r="P36" s="374">
        <f>SUM(P37)</f>
        <v>0</v>
      </c>
      <c r="Q36" s="374">
        <f t="shared" ref="Q36:AA36" si="53">SUM(Q37)</f>
        <v>100000</v>
      </c>
      <c r="R36" s="374">
        <f t="shared" si="53"/>
        <v>100000</v>
      </c>
      <c r="S36" s="374">
        <f>SUM(S37)</f>
        <v>0</v>
      </c>
      <c r="T36" s="375">
        <f t="shared" si="35"/>
        <v>0</v>
      </c>
      <c r="U36" s="375"/>
      <c r="V36" s="374">
        <f t="shared" si="53"/>
        <v>0</v>
      </c>
      <c r="W36" s="374">
        <f t="shared" si="53"/>
        <v>0</v>
      </c>
      <c r="X36" s="374">
        <f t="shared" si="53"/>
        <v>0</v>
      </c>
      <c r="Y36" s="374">
        <f t="shared" si="53"/>
        <v>0</v>
      </c>
      <c r="Z36" s="374">
        <f t="shared" si="53"/>
        <v>0</v>
      </c>
      <c r="AA36" s="374">
        <f t="shared" si="53"/>
        <v>0</v>
      </c>
      <c r="AB36" s="375">
        <v>0</v>
      </c>
      <c r="AC36" s="375">
        <f>(AD36-Z36)</f>
        <v>0</v>
      </c>
      <c r="AD36" s="374">
        <f>SUM(AD37)</f>
        <v>0</v>
      </c>
      <c r="AE36" s="374"/>
      <c r="AF36" s="374"/>
      <c r="AG36" s="374">
        <f t="shared" ref="AG36:BH36" si="54">SUM(AG37)</f>
        <v>0</v>
      </c>
      <c r="AH36" s="374">
        <f t="shared" si="54"/>
        <v>0</v>
      </c>
      <c r="AI36" s="374">
        <f t="shared" si="54"/>
        <v>0</v>
      </c>
      <c r="AJ36" s="374">
        <f t="shared" si="54"/>
        <v>0</v>
      </c>
      <c r="AK36" s="374">
        <f t="shared" si="54"/>
        <v>0</v>
      </c>
      <c r="AL36" s="374">
        <f t="shared" si="54"/>
        <v>0</v>
      </c>
      <c r="AM36" s="374">
        <f t="shared" si="54"/>
        <v>0</v>
      </c>
      <c r="AN36" s="374">
        <f t="shared" si="54"/>
        <v>0</v>
      </c>
      <c r="AO36" s="374">
        <f t="shared" si="54"/>
        <v>0</v>
      </c>
      <c r="AP36" s="374">
        <f t="shared" si="54"/>
        <v>0</v>
      </c>
      <c r="AQ36" s="374">
        <f t="shared" si="54"/>
        <v>0</v>
      </c>
      <c r="AR36" s="374">
        <v>0</v>
      </c>
      <c r="AS36" s="374">
        <f t="shared" si="54"/>
        <v>0</v>
      </c>
      <c r="AT36" s="374" t="e">
        <f t="shared" si="37"/>
        <v>#DIV/0!</v>
      </c>
      <c r="AU36" s="374"/>
      <c r="AV36" s="376">
        <v>0</v>
      </c>
      <c r="AW36" s="376">
        <v>0</v>
      </c>
      <c r="AX36" s="374">
        <f t="shared" si="54"/>
        <v>0</v>
      </c>
      <c r="AY36" s="374">
        <f t="shared" si="54"/>
        <v>0</v>
      </c>
      <c r="AZ36" s="376">
        <v>0</v>
      </c>
      <c r="BA36" s="376">
        <v>0</v>
      </c>
      <c r="BB36" s="374">
        <f t="shared" si="54"/>
        <v>0</v>
      </c>
      <c r="BC36" s="374">
        <f t="shared" si="54"/>
        <v>0</v>
      </c>
      <c r="BD36" s="374">
        <f t="shared" si="54"/>
        <v>0</v>
      </c>
      <c r="BE36" s="374">
        <f t="shared" si="54"/>
        <v>0</v>
      </c>
      <c r="BF36" s="374">
        <f t="shared" si="44"/>
        <v>0</v>
      </c>
      <c r="BG36" s="374">
        <f t="shared" si="54"/>
        <v>0</v>
      </c>
      <c r="BH36" s="374">
        <f t="shared" si="54"/>
        <v>0</v>
      </c>
      <c r="BI36" s="374">
        <f t="shared" si="45"/>
        <v>0</v>
      </c>
      <c r="BJ36" s="374" t="e">
        <f t="shared" si="38"/>
        <v>#DIV/0!</v>
      </c>
      <c r="BK36" s="374">
        <f>SUM(BK37)</f>
        <v>0</v>
      </c>
      <c r="BL36" s="374">
        <f>SUM(BL37)</f>
        <v>0</v>
      </c>
    </row>
    <row r="37" spans="1:65" ht="20.25" hidden="1" customHeight="1" x14ac:dyDescent="0.35">
      <c r="A37" s="81"/>
      <c r="B37" s="159"/>
      <c r="C37" s="159"/>
      <c r="D37" s="159"/>
      <c r="E37" s="159"/>
      <c r="F37" s="159"/>
      <c r="G37" s="159"/>
      <c r="H37" s="160"/>
      <c r="I37" s="160"/>
      <c r="J37" s="377"/>
      <c r="K37" s="366">
        <v>5163</v>
      </c>
      <c r="L37" s="366" t="s">
        <v>290</v>
      </c>
      <c r="M37" s="378">
        <v>0</v>
      </c>
      <c r="N37" s="378">
        <v>0</v>
      </c>
      <c r="O37" s="378">
        <v>0</v>
      </c>
      <c r="P37" s="378">
        <v>0</v>
      </c>
      <c r="Q37" s="378">
        <v>100000</v>
      </c>
      <c r="R37" s="378">
        <v>100000</v>
      </c>
      <c r="S37" s="378">
        <v>0</v>
      </c>
      <c r="T37" s="379">
        <f t="shared" si="35"/>
        <v>0</v>
      </c>
      <c r="U37" s="379"/>
      <c r="V37" s="378">
        <v>0</v>
      </c>
      <c r="W37" s="378">
        <v>0</v>
      </c>
      <c r="X37" s="378">
        <v>0</v>
      </c>
      <c r="Y37" s="378">
        <v>0</v>
      </c>
      <c r="Z37" s="378">
        <v>0</v>
      </c>
      <c r="AA37" s="378">
        <v>0</v>
      </c>
      <c r="AB37" s="379">
        <v>0</v>
      </c>
      <c r="AC37" s="379">
        <f>(AD37-Z37)</f>
        <v>0</v>
      </c>
      <c r="AD37" s="378">
        <v>0</v>
      </c>
      <c r="AE37" s="378"/>
      <c r="AF37" s="378"/>
      <c r="AG37" s="378">
        <v>0</v>
      </c>
      <c r="AH37" s="378">
        <v>0</v>
      </c>
      <c r="AI37" s="378">
        <v>0</v>
      </c>
      <c r="AJ37" s="378">
        <v>0</v>
      </c>
      <c r="AK37" s="378">
        <v>0</v>
      </c>
      <c r="AL37" s="378">
        <v>0</v>
      </c>
      <c r="AM37" s="378">
        <v>0</v>
      </c>
      <c r="AN37" s="378">
        <v>0</v>
      </c>
      <c r="AO37" s="378">
        <v>0</v>
      </c>
      <c r="AP37" s="378">
        <v>0</v>
      </c>
      <c r="AQ37" s="378">
        <v>0</v>
      </c>
      <c r="AR37" s="378">
        <v>0</v>
      </c>
      <c r="AS37" s="378">
        <v>0</v>
      </c>
      <c r="AT37" s="378" t="e">
        <f t="shared" si="37"/>
        <v>#DIV/0!</v>
      </c>
      <c r="AU37" s="378"/>
      <c r="AV37" s="380">
        <v>0</v>
      </c>
      <c r="AW37" s="380">
        <v>0</v>
      </c>
      <c r="AX37" s="378">
        <v>0</v>
      </c>
      <c r="AY37" s="378">
        <v>0</v>
      </c>
      <c r="AZ37" s="380">
        <v>0</v>
      </c>
      <c r="BA37" s="380">
        <v>0</v>
      </c>
      <c r="BB37" s="378">
        <v>0</v>
      </c>
      <c r="BC37" s="378">
        <v>0</v>
      </c>
      <c r="BD37" s="378">
        <v>0</v>
      </c>
      <c r="BE37" s="378">
        <v>0</v>
      </c>
      <c r="BF37" s="378">
        <f t="shared" si="44"/>
        <v>0</v>
      </c>
      <c r="BG37" s="378">
        <v>0</v>
      </c>
      <c r="BH37" s="378">
        <v>0</v>
      </c>
      <c r="BI37" s="378">
        <f t="shared" si="45"/>
        <v>0</v>
      </c>
      <c r="BJ37" s="378" t="e">
        <f t="shared" si="38"/>
        <v>#DIV/0!</v>
      </c>
      <c r="BK37" s="378">
        <v>0</v>
      </c>
      <c r="BL37" s="378">
        <v>0</v>
      </c>
    </row>
    <row r="38" spans="1:65" s="132" customFormat="1" ht="20.25" customHeight="1" x14ac:dyDescent="0.35">
      <c r="A38" s="64" t="s">
        <v>5</v>
      </c>
      <c r="B38" s="312"/>
      <c r="C38" s="312"/>
      <c r="D38" s="312"/>
      <c r="E38" s="312"/>
      <c r="F38" s="312"/>
      <c r="G38" s="152"/>
      <c r="H38" s="153"/>
      <c r="I38" s="355">
        <v>53</v>
      </c>
      <c r="J38" s="1037" t="s">
        <v>509</v>
      </c>
      <c r="K38" s="1037"/>
      <c r="L38" s="1037"/>
      <c r="M38" s="156" t="e">
        <f>SUM(#REF!)</f>
        <v>#REF!</v>
      </c>
      <c r="N38" s="156" t="e">
        <f>SUM(#REF!)</f>
        <v>#REF!</v>
      </c>
      <c r="O38" s="156" t="e">
        <f>SUM(#REF!)</f>
        <v>#REF!</v>
      </c>
      <c r="P38" s="156" t="e">
        <f>SUM(#REF!)</f>
        <v>#REF!</v>
      </c>
      <c r="Q38" s="156" t="e">
        <f>SUM(#REF!)</f>
        <v>#REF!</v>
      </c>
      <c r="R38" s="156" t="e">
        <f>SUM(#REF!)</f>
        <v>#REF!</v>
      </c>
      <c r="S38" s="156" t="e">
        <f>SUM(#REF!)</f>
        <v>#REF!</v>
      </c>
      <c r="T38" s="156" t="e">
        <f>(S38/R38)*100</f>
        <v>#REF!</v>
      </c>
      <c r="U38" s="156" t="e">
        <f>SUM(#REF!)</f>
        <v>#REF!</v>
      </c>
      <c r="V38" s="156" t="e">
        <f>SUM(#REF!)</f>
        <v>#REF!</v>
      </c>
      <c r="W38" s="156" t="e">
        <f>SUM(#REF!)</f>
        <v>#REF!</v>
      </c>
      <c r="X38" s="156" t="e">
        <f>SUM(#REF!)</f>
        <v>#REF!</v>
      </c>
      <c r="Y38" s="156" t="e">
        <f>SUM(#REF!)</f>
        <v>#REF!</v>
      </c>
      <c r="Z38" s="156" t="e">
        <f>SUM(#REF!)</f>
        <v>#REF!</v>
      </c>
      <c r="AA38" s="156" t="e">
        <f>SUM(#REF!)</f>
        <v>#REF!</v>
      </c>
      <c r="AB38" s="156" t="e">
        <f>(AA38/Z38)*100</f>
        <v>#REF!</v>
      </c>
      <c r="AC38" s="156" t="e">
        <f>SUM(#REF!)</f>
        <v>#REF!</v>
      </c>
      <c r="AD38" s="156" t="e">
        <f>SUM(#REF!)</f>
        <v>#REF!</v>
      </c>
      <c r="AE38" s="156">
        <v>800000</v>
      </c>
      <c r="AF38" s="156">
        <v>800000</v>
      </c>
      <c r="AG38" s="156" t="e">
        <f>SUM(#REF!)</f>
        <v>#REF!</v>
      </c>
      <c r="AH38" s="156" t="e">
        <f>SUM(#REF!)</f>
        <v>#REF!</v>
      </c>
      <c r="AI38" s="156" t="e">
        <f>SUM(#REF!+AI45)</f>
        <v>#REF!</v>
      </c>
      <c r="AJ38" s="156" t="e">
        <f>SUM(#REF!+AJ45)</f>
        <v>#REF!</v>
      </c>
      <c r="AK38" s="156" t="e">
        <f>SUM(#REF!+AK45)</f>
        <v>#REF!</v>
      </c>
      <c r="AL38" s="156" t="e">
        <f>SUM(#REF!+AL45)</f>
        <v>#REF!</v>
      </c>
      <c r="AM38" s="156" t="e">
        <f>SUM(#REF!+AM45)</f>
        <v>#REF!</v>
      </c>
      <c r="AN38" s="156">
        <f>AN39</f>
        <v>0</v>
      </c>
      <c r="AO38" s="156">
        <f>AO39</f>
        <v>0</v>
      </c>
      <c r="AP38" s="156" t="e">
        <f>SUM(#REF!+AP45)</f>
        <v>#REF!</v>
      </c>
      <c r="AQ38" s="156" t="e">
        <f>SUM(#REF!+AQ45)</f>
        <v>#REF!</v>
      </c>
      <c r="AR38" s="156" t="e">
        <f>AO38/AI38*100</f>
        <v>#REF!</v>
      </c>
      <c r="AS38" s="156">
        <f>AS39</f>
        <v>0</v>
      </c>
      <c r="AT38" s="156">
        <v>0</v>
      </c>
      <c r="AU38" s="156"/>
      <c r="AV38" s="381">
        <v>830000</v>
      </c>
      <c r="AW38" s="381">
        <v>830000</v>
      </c>
      <c r="AX38" s="156">
        <f>AX39</f>
        <v>50000</v>
      </c>
      <c r="AY38" s="156">
        <f>AY39</f>
        <v>50000</v>
      </c>
      <c r="AZ38" s="381">
        <v>830000</v>
      </c>
      <c r="BA38" s="381">
        <v>830000</v>
      </c>
      <c r="BB38" s="156" t="e">
        <f>SUM(#REF!)</f>
        <v>#REF!</v>
      </c>
      <c r="BC38" s="156">
        <f>BC39</f>
        <v>50000</v>
      </c>
      <c r="BD38" s="156">
        <f>BD39</f>
        <v>0</v>
      </c>
      <c r="BE38" s="156">
        <f>BE39</f>
        <v>0</v>
      </c>
      <c r="BF38" s="156">
        <f t="shared" si="44"/>
        <v>0</v>
      </c>
      <c r="BG38" s="156">
        <f>BG39</f>
        <v>0</v>
      </c>
      <c r="BH38" s="156">
        <f>BH39</f>
        <v>0</v>
      </c>
      <c r="BI38" s="156">
        <f t="shared" si="45"/>
        <v>0</v>
      </c>
      <c r="BJ38" s="156">
        <f t="shared" si="38"/>
        <v>0</v>
      </c>
      <c r="BK38" s="156">
        <f>BK39</f>
        <v>0</v>
      </c>
      <c r="BL38" s="156">
        <f>BL39</f>
        <v>0</v>
      </c>
    </row>
    <row r="39" spans="1:65" ht="30.75" customHeight="1" x14ac:dyDescent="0.35">
      <c r="A39" s="80"/>
      <c r="B39" s="158"/>
      <c r="C39" s="158"/>
      <c r="D39" s="158"/>
      <c r="E39" s="158"/>
      <c r="F39" s="158"/>
      <c r="G39" s="159"/>
      <c r="H39" s="160"/>
      <c r="I39" s="160"/>
      <c r="J39" s="160">
        <v>532</v>
      </c>
      <c r="K39" s="1039" t="s">
        <v>543</v>
      </c>
      <c r="L39" s="1039"/>
      <c r="M39" s="161"/>
      <c r="N39" s="161"/>
      <c r="O39" s="161"/>
      <c r="P39" s="161">
        <f>P40</f>
        <v>0</v>
      </c>
      <c r="Q39" s="161">
        <f>Q40</f>
        <v>0</v>
      </c>
      <c r="R39" s="161">
        <f>R40</f>
        <v>0</v>
      </c>
      <c r="S39" s="161">
        <f>S40</f>
        <v>0</v>
      </c>
      <c r="T39" s="162">
        <v>0</v>
      </c>
      <c r="U39" s="162">
        <f t="shared" ref="U39:BH39" si="55">U40</f>
        <v>0</v>
      </c>
      <c r="V39" s="161">
        <f t="shared" si="55"/>
        <v>0</v>
      </c>
      <c r="W39" s="161">
        <f t="shared" si="55"/>
        <v>0</v>
      </c>
      <c r="X39" s="161">
        <f>X40</f>
        <v>225000</v>
      </c>
      <c r="Y39" s="161">
        <f t="shared" si="55"/>
        <v>225000</v>
      </c>
      <c r="Z39" s="161">
        <f t="shared" si="55"/>
        <v>0</v>
      </c>
      <c r="AA39" s="161">
        <f t="shared" si="55"/>
        <v>0</v>
      </c>
      <c r="AB39" s="162">
        <v>0</v>
      </c>
      <c r="AC39" s="162">
        <f t="shared" si="55"/>
        <v>1091325</v>
      </c>
      <c r="AD39" s="161">
        <f t="shared" si="55"/>
        <v>1091325</v>
      </c>
      <c r="AE39" s="161">
        <f t="shared" si="55"/>
        <v>0</v>
      </c>
      <c r="AF39" s="161">
        <f t="shared" si="55"/>
        <v>0</v>
      </c>
      <c r="AG39" s="161">
        <f t="shared" si="55"/>
        <v>1091325</v>
      </c>
      <c r="AH39" s="161">
        <f t="shared" si="55"/>
        <v>0</v>
      </c>
      <c r="AI39" s="161">
        <f t="shared" si="55"/>
        <v>1091325</v>
      </c>
      <c r="AJ39" s="161">
        <f t="shared" si="55"/>
        <v>0</v>
      </c>
      <c r="AK39" s="161">
        <f t="shared" si="55"/>
        <v>0</v>
      </c>
      <c r="AL39" s="161">
        <f t="shared" si="55"/>
        <v>0</v>
      </c>
      <c r="AM39" s="161">
        <f t="shared" si="55"/>
        <v>0</v>
      </c>
      <c r="AN39" s="161">
        <f t="shared" si="55"/>
        <v>0</v>
      </c>
      <c r="AO39" s="161">
        <f>AO40</f>
        <v>0</v>
      </c>
      <c r="AP39" s="161">
        <f t="shared" si="55"/>
        <v>0</v>
      </c>
      <c r="AQ39" s="161">
        <f t="shared" si="55"/>
        <v>0</v>
      </c>
      <c r="AR39" s="161">
        <v>0</v>
      </c>
      <c r="AS39" s="161">
        <f t="shared" si="55"/>
        <v>0</v>
      </c>
      <c r="AT39" s="161">
        <v>0</v>
      </c>
      <c r="AU39" s="161"/>
      <c r="AV39" s="161"/>
      <c r="AW39" s="161"/>
      <c r="AX39" s="161">
        <f t="shared" si="55"/>
        <v>50000</v>
      </c>
      <c r="AY39" s="161">
        <f t="shared" si="55"/>
        <v>50000</v>
      </c>
      <c r="AZ39" s="161"/>
      <c r="BA39" s="161"/>
      <c r="BB39" s="161">
        <f t="shared" si="55"/>
        <v>0</v>
      </c>
      <c r="BC39" s="161">
        <f t="shared" si="55"/>
        <v>50000</v>
      </c>
      <c r="BD39" s="161">
        <f t="shared" si="55"/>
        <v>0</v>
      </c>
      <c r="BE39" s="161">
        <f t="shared" si="55"/>
        <v>0</v>
      </c>
      <c r="BF39" s="161">
        <f t="shared" si="44"/>
        <v>0</v>
      </c>
      <c r="BG39" s="161">
        <f t="shared" si="55"/>
        <v>0</v>
      </c>
      <c r="BH39" s="161">
        <f t="shared" si="55"/>
        <v>0</v>
      </c>
      <c r="BI39" s="161">
        <f t="shared" si="45"/>
        <v>0</v>
      </c>
      <c r="BJ39" s="161">
        <f t="shared" si="38"/>
        <v>0</v>
      </c>
      <c r="BK39" s="161">
        <f>BK40</f>
        <v>0</v>
      </c>
      <c r="BL39" s="161">
        <f>BL40</f>
        <v>0</v>
      </c>
    </row>
    <row r="40" spans="1:65" x14ac:dyDescent="0.35">
      <c r="A40" s="82"/>
      <c r="B40" s="364"/>
      <c r="C40" s="364"/>
      <c r="D40" s="364"/>
      <c r="E40" s="364"/>
      <c r="F40" s="364"/>
      <c r="G40" s="365"/>
      <c r="H40" s="366"/>
      <c r="I40" s="366"/>
      <c r="J40" s="367"/>
      <c r="K40" s="367">
        <v>5321</v>
      </c>
      <c r="L40" s="367" t="s">
        <v>543</v>
      </c>
      <c r="M40" s="368"/>
      <c r="N40" s="368"/>
      <c r="O40" s="368"/>
      <c r="P40" s="368">
        <v>0</v>
      </c>
      <c r="Q40" s="368">
        <v>0</v>
      </c>
      <c r="R40" s="368">
        <v>0</v>
      </c>
      <c r="S40" s="368">
        <v>0</v>
      </c>
      <c r="T40" s="369">
        <v>0</v>
      </c>
      <c r="U40" s="369">
        <f>(V40-R40)</f>
        <v>0</v>
      </c>
      <c r="V40" s="368">
        <v>0</v>
      </c>
      <c r="W40" s="368">
        <v>0</v>
      </c>
      <c r="X40" s="368">
        <v>225000</v>
      </c>
      <c r="Y40" s="370">
        <v>225000</v>
      </c>
      <c r="Z40" s="370">
        <v>0</v>
      </c>
      <c r="AA40" s="370">
        <v>0</v>
      </c>
      <c r="AB40" s="371">
        <v>0</v>
      </c>
      <c r="AC40" s="371">
        <f>(AD40-Z40)</f>
        <v>1091325</v>
      </c>
      <c r="AD40" s="370">
        <v>1091325</v>
      </c>
      <c r="AE40" s="368"/>
      <c r="AF40" s="368"/>
      <c r="AG40" s="370">
        <v>1091325</v>
      </c>
      <c r="AH40" s="370"/>
      <c r="AI40" s="370">
        <v>1091325</v>
      </c>
      <c r="AJ40" s="370">
        <v>0</v>
      </c>
      <c r="AK40" s="370">
        <v>0</v>
      </c>
      <c r="AL40" s="370">
        <v>0</v>
      </c>
      <c r="AM40" s="370">
        <v>0</v>
      </c>
      <c r="AN40" s="370">
        <v>0</v>
      </c>
      <c r="AO40" s="370">
        <v>0</v>
      </c>
      <c r="AP40" s="370">
        <v>0</v>
      </c>
      <c r="AQ40" s="370">
        <v>0</v>
      </c>
      <c r="AR40" s="370">
        <v>0</v>
      </c>
      <c r="AS40" s="370">
        <v>0</v>
      </c>
      <c r="AT40" s="370">
        <v>0</v>
      </c>
      <c r="AU40" s="370"/>
      <c r="AV40" s="372"/>
      <c r="AW40" s="372"/>
      <c r="AX40" s="370">
        <f>AY40-AO40</f>
        <v>50000</v>
      </c>
      <c r="AY40" s="370">
        <v>50000</v>
      </c>
      <c r="AZ40" s="372"/>
      <c r="BA40" s="372"/>
      <c r="BB40" s="368">
        <v>0</v>
      </c>
      <c r="BC40" s="370">
        <v>50000</v>
      </c>
      <c r="BD40" s="370">
        <v>0</v>
      </c>
      <c r="BE40" s="370">
        <v>0</v>
      </c>
      <c r="BF40" s="370">
        <f t="shared" si="44"/>
        <v>0</v>
      </c>
      <c r="BG40" s="370"/>
      <c r="BH40" s="370"/>
      <c r="BI40" s="370">
        <f t="shared" si="45"/>
        <v>0</v>
      </c>
      <c r="BJ40" s="370">
        <f t="shared" si="38"/>
        <v>0</v>
      </c>
      <c r="BK40" s="370"/>
      <c r="BL40" s="370"/>
    </row>
    <row r="41" spans="1:65" s="132" customFormat="1" ht="20.25" customHeight="1" x14ac:dyDescent="0.35">
      <c r="A41" s="64" t="s">
        <v>5</v>
      </c>
      <c r="B41" s="312"/>
      <c r="C41" s="312"/>
      <c r="D41" s="312"/>
      <c r="E41" s="312"/>
      <c r="F41" s="312"/>
      <c r="G41" s="152"/>
      <c r="H41" s="153"/>
      <c r="I41" s="355">
        <v>54</v>
      </c>
      <c r="J41" s="1037" t="s">
        <v>122</v>
      </c>
      <c r="K41" s="1037"/>
      <c r="L41" s="1037"/>
      <c r="M41" s="156">
        <f t="shared" ref="M41:R41" si="56">SUM(M42)</f>
        <v>4263303.07</v>
      </c>
      <c r="N41" s="156">
        <f t="shared" si="56"/>
        <v>4200000</v>
      </c>
      <c r="O41" s="156">
        <f t="shared" si="56"/>
        <v>4200000</v>
      </c>
      <c r="P41" s="156">
        <f t="shared" si="56"/>
        <v>4203663</v>
      </c>
      <c r="Q41" s="156">
        <f t="shared" si="56"/>
        <v>4200000</v>
      </c>
      <c r="R41" s="156">
        <f t="shared" si="56"/>
        <v>4200000</v>
      </c>
      <c r="S41" s="156">
        <f>SUM(S42)</f>
        <v>2318591.9700000002</v>
      </c>
      <c r="T41" s="156">
        <f t="shared" si="35"/>
        <v>55.204570714285715</v>
      </c>
      <c r="U41" s="156">
        <f>SUM(U42)</f>
        <v>-3400000</v>
      </c>
      <c r="V41" s="156">
        <f t="shared" ref="V41:AA41" si="57">SUM(V42)</f>
        <v>800000</v>
      </c>
      <c r="W41" s="156">
        <f t="shared" si="57"/>
        <v>800000</v>
      </c>
      <c r="X41" s="156">
        <f t="shared" si="57"/>
        <v>3800000</v>
      </c>
      <c r="Y41" s="156">
        <f t="shared" si="57"/>
        <v>3754164.11</v>
      </c>
      <c r="Z41" s="156">
        <f t="shared" si="57"/>
        <v>800000</v>
      </c>
      <c r="AA41" s="156">
        <f t="shared" si="57"/>
        <v>404444.55</v>
      </c>
      <c r="AB41" s="156">
        <f>(AA41/Z41)*100</f>
        <v>50.555568749999999</v>
      </c>
      <c r="AC41" s="156">
        <f>SUM(AC42)</f>
        <v>15000</v>
      </c>
      <c r="AD41" s="156">
        <f>SUM(AD42)</f>
        <v>815000</v>
      </c>
      <c r="AE41" s="156">
        <v>800000</v>
      </c>
      <c r="AF41" s="156">
        <v>800000</v>
      </c>
      <c r="AG41" s="156">
        <f>SUM(AG42)</f>
        <v>815000</v>
      </c>
      <c r="AH41" s="156">
        <f>SUM(AH42)</f>
        <v>0</v>
      </c>
      <c r="AI41" s="156">
        <f t="shared" ref="AI41:AQ41" si="58">SUM(AI42+AI47)</f>
        <v>812343.55</v>
      </c>
      <c r="AJ41" s="156">
        <f t="shared" si="58"/>
        <v>830000</v>
      </c>
      <c r="AK41" s="156">
        <f t="shared" si="58"/>
        <v>1660000</v>
      </c>
      <c r="AL41" s="156">
        <f>SUM(AL42+AL47)</f>
        <v>1660000</v>
      </c>
      <c r="AM41" s="156">
        <f>SUM(AM42+AM47)</f>
        <v>1660000</v>
      </c>
      <c r="AN41" s="156">
        <f>SUM(AN42+AN47)</f>
        <v>851772.88</v>
      </c>
      <c r="AO41" s="156">
        <f t="shared" si="58"/>
        <v>830000</v>
      </c>
      <c r="AP41" s="156">
        <f t="shared" si="58"/>
        <v>0</v>
      </c>
      <c r="AQ41" s="156">
        <f t="shared" si="58"/>
        <v>0</v>
      </c>
      <c r="AR41" s="156">
        <f>AO41/AI41*100</f>
        <v>102.17352005810842</v>
      </c>
      <c r="AS41" s="156">
        <f>SUM(AS42+AS47)</f>
        <v>414864.26</v>
      </c>
      <c r="AT41" s="156">
        <f t="shared" si="37"/>
        <v>49.98364578313253</v>
      </c>
      <c r="AU41" s="156"/>
      <c r="AV41" s="381">
        <v>830000</v>
      </c>
      <c r="AW41" s="381">
        <v>830000</v>
      </c>
      <c r="AX41" s="156">
        <f>SUM(AX42+AX47)</f>
        <v>299235.71999999997</v>
      </c>
      <c r="AY41" s="156">
        <f>SUM(AY42+AY47)</f>
        <v>1129235.72</v>
      </c>
      <c r="AZ41" s="381">
        <v>830000</v>
      </c>
      <c r="BA41" s="381">
        <v>830000</v>
      </c>
      <c r="BB41" s="156" t="e">
        <f>SUM(BB42)</f>
        <v>#REF!</v>
      </c>
      <c r="BC41" s="156">
        <f>SUM(BC42+BC47)</f>
        <v>1129235.72</v>
      </c>
      <c r="BD41" s="156">
        <f>SUM(BD42+BD47)</f>
        <v>847011.45000000007</v>
      </c>
      <c r="BE41" s="156">
        <f>SUM(BE42+BE47)</f>
        <v>0</v>
      </c>
      <c r="BF41" s="156">
        <f t="shared" si="44"/>
        <v>0</v>
      </c>
      <c r="BG41" s="156">
        <f>SUM(BG42+BG47)</f>
        <v>0</v>
      </c>
      <c r="BH41" s="156">
        <f>SUM(BH42+BH47)</f>
        <v>0</v>
      </c>
      <c r="BI41" s="156">
        <f t="shared" si="45"/>
        <v>0</v>
      </c>
      <c r="BJ41" s="156">
        <f t="shared" si="38"/>
        <v>75.007497106095798</v>
      </c>
      <c r="BK41" s="156">
        <f>SUM(BK42+BK47)</f>
        <v>0</v>
      </c>
      <c r="BL41" s="156">
        <f>SUM(BL42+BL47)</f>
        <v>0</v>
      </c>
      <c r="BM41" s="134"/>
    </row>
    <row r="42" spans="1:65" ht="20.25" customHeight="1" x14ac:dyDescent="0.35">
      <c r="A42" s="69" t="s">
        <v>5</v>
      </c>
      <c r="B42" s="338"/>
      <c r="C42" s="338"/>
      <c r="D42" s="338"/>
      <c r="E42" s="338"/>
      <c r="F42" s="338"/>
      <c r="G42" s="338"/>
      <c r="H42" s="339"/>
      <c r="I42" s="340"/>
      <c r="J42" s="382">
        <v>542</v>
      </c>
      <c r="K42" s="382"/>
      <c r="L42" s="383" t="s">
        <v>231</v>
      </c>
      <c r="M42" s="327">
        <f t="shared" ref="M42:S42" si="59">SUM(M44:M46)</f>
        <v>4263303.07</v>
      </c>
      <c r="N42" s="327">
        <f t="shared" si="59"/>
        <v>4200000</v>
      </c>
      <c r="O42" s="327">
        <f t="shared" si="59"/>
        <v>4200000</v>
      </c>
      <c r="P42" s="327">
        <f t="shared" si="59"/>
        <v>4203663</v>
      </c>
      <c r="Q42" s="327">
        <f t="shared" si="59"/>
        <v>4200000</v>
      </c>
      <c r="R42" s="327">
        <f t="shared" si="59"/>
        <v>4200000</v>
      </c>
      <c r="S42" s="327">
        <f t="shared" si="59"/>
        <v>2318591.9700000002</v>
      </c>
      <c r="T42" s="328">
        <f t="shared" si="35"/>
        <v>55.204570714285715</v>
      </c>
      <c r="U42" s="328">
        <f t="shared" ref="U42:AA42" si="60">SUM(U44:U46)</f>
        <v>-3400000</v>
      </c>
      <c r="V42" s="327">
        <f t="shared" si="60"/>
        <v>800000</v>
      </c>
      <c r="W42" s="327">
        <f t="shared" si="60"/>
        <v>800000</v>
      </c>
      <c r="X42" s="327">
        <f t="shared" si="60"/>
        <v>3800000</v>
      </c>
      <c r="Y42" s="327">
        <f t="shared" si="60"/>
        <v>3754164.11</v>
      </c>
      <c r="Z42" s="327">
        <f t="shared" si="60"/>
        <v>800000</v>
      </c>
      <c r="AA42" s="327">
        <f t="shared" si="60"/>
        <v>404444.55</v>
      </c>
      <c r="AB42" s="328">
        <f>(AA42/Z42)*100</f>
        <v>50.555568749999999</v>
      </c>
      <c r="AC42" s="328">
        <f>SUM(AC44:AC46)</f>
        <v>15000</v>
      </c>
      <c r="AD42" s="327">
        <f>SUM(AD44:AD46)</f>
        <v>815000</v>
      </c>
      <c r="AE42" s="327"/>
      <c r="AF42" s="327"/>
      <c r="AG42" s="327">
        <f>SUM(AG44:AG46)</f>
        <v>815000</v>
      </c>
      <c r="AH42" s="327">
        <f>SUM(AH44:AH46)</f>
        <v>0</v>
      </c>
      <c r="AI42" s="327">
        <f>SUM(AI44:AI46)</f>
        <v>812343.55</v>
      </c>
      <c r="AJ42" s="327">
        <f t="shared" ref="AJ42:AO42" si="61">SUM(AJ44:AJ46)</f>
        <v>830000</v>
      </c>
      <c r="AK42" s="327">
        <f t="shared" si="61"/>
        <v>0</v>
      </c>
      <c r="AL42" s="327">
        <f>SUM(AL44:AL46)</f>
        <v>0</v>
      </c>
      <c r="AM42" s="327">
        <f>SUM(AM44:AM46)</f>
        <v>0</v>
      </c>
      <c r="AN42" s="327">
        <f>SUM(AN44:AN46)</f>
        <v>0</v>
      </c>
      <c r="AO42" s="327">
        <f t="shared" si="61"/>
        <v>0</v>
      </c>
      <c r="AP42" s="327">
        <f>SUM(AP44:AP46)</f>
        <v>0</v>
      </c>
      <c r="AQ42" s="327">
        <f>SUM(AQ44:AQ46)</f>
        <v>0</v>
      </c>
      <c r="AR42" s="327">
        <f>AO42/AI42*100</f>
        <v>0</v>
      </c>
      <c r="AS42" s="327">
        <f>SUM(AS44:AS46)</f>
        <v>0</v>
      </c>
      <c r="AT42" s="327">
        <v>0</v>
      </c>
      <c r="AU42" s="327"/>
      <c r="AV42" s="327"/>
      <c r="AW42" s="327"/>
      <c r="AX42" s="327">
        <f>SUM(AX44:AX46)</f>
        <v>15850</v>
      </c>
      <c r="AY42" s="327">
        <f>SUM(AY44:AY46)</f>
        <v>15850</v>
      </c>
      <c r="AZ42" s="327"/>
      <c r="BA42" s="327"/>
      <c r="BB42" s="327" t="e">
        <f>SUM(BB44:BB46)</f>
        <v>#REF!</v>
      </c>
      <c r="BC42" s="327">
        <f>SUM(BC44:BC46)</f>
        <v>15850</v>
      </c>
      <c r="BD42" s="327">
        <f>SUM(BD44:BD46)</f>
        <v>15824.29</v>
      </c>
      <c r="BE42" s="327">
        <f>SUM(BE44:BE46)</f>
        <v>0</v>
      </c>
      <c r="BF42" s="327">
        <f t="shared" si="44"/>
        <v>0</v>
      </c>
      <c r="BG42" s="327">
        <f>SUM(BG44:BG46)</f>
        <v>0</v>
      </c>
      <c r="BH42" s="327">
        <f>SUM(BH44:BH46)</f>
        <v>0</v>
      </c>
      <c r="BI42" s="327">
        <f t="shared" si="45"/>
        <v>0</v>
      </c>
      <c r="BJ42" s="327">
        <f t="shared" si="38"/>
        <v>99.837791798107261</v>
      </c>
      <c r="BK42" s="327">
        <f>SUM(BK44:BK46)</f>
        <v>0</v>
      </c>
      <c r="BL42" s="327">
        <f>SUM(BL44:BL46)</f>
        <v>0</v>
      </c>
    </row>
    <row r="43" spans="1:65" ht="20.25" customHeight="1" x14ac:dyDescent="0.35">
      <c r="A43" s="66"/>
      <c r="B43" s="321"/>
      <c r="C43" s="321"/>
      <c r="D43" s="321"/>
      <c r="E43" s="321"/>
      <c r="F43" s="321"/>
      <c r="G43" s="321"/>
      <c r="H43" s="322"/>
      <c r="I43" s="321"/>
      <c r="J43" s="323"/>
      <c r="K43" s="323"/>
      <c r="L43" s="343" t="s">
        <v>232</v>
      </c>
      <c r="M43" s="328"/>
      <c r="N43" s="328"/>
      <c r="O43" s="328"/>
      <c r="P43" s="328"/>
      <c r="Q43" s="328"/>
      <c r="R43" s="328"/>
      <c r="S43" s="328"/>
      <c r="T43" s="78"/>
      <c r="U43" s="78"/>
      <c r="V43" s="328"/>
      <c r="W43" s="328"/>
      <c r="X43" s="328"/>
      <c r="Y43" s="328"/>
      <c r="Z43" s="328"/>
      <c r="AA43" s="328"/>
      <c r="AB43" s="78"/>
      <c r="AC43" s="78"/>
      <c r="AD43" s="328"/>
      <c r="AE43" s="79"/>
      <c r="AF43" s="79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60"/>
      <c r="AW43" s="360"/>
      <c r="AX43" s="328"/>
      <c r="AY43" s="328"/>
      <c r="AZ43" s="360"/>
      <c r="BA43" s="360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</row>
    <row r="44" spans="1:65" ht="23.25" hidden="1" customHeight="1" x14ac:dyDescent="0.35">
      <c r="A44" s="69"/>
      <c r="B44" s="338"/>
      <c r="C44" s="338"/>
      <c r="D44" s="338"/>
      <c r="E44" s="338"/>
      <c r="F44" s="338"/>
      <c r="G44" s="338"/>
      <c r="H44" s="339"/>
      <c r="I44" s="340"/>
      <c r="J44" s="347"/>
      <c r="K44" s="340" t="s">
        <v>124</v>
      </c>
      <c r="L44" s="339" t="s">
        <v>123</v>
      </c>
      <c r="M44" s="332">
        <v>0</v>
      </c>
      <c r="N44" s="332">
        <v>0</v>
      </c>
      <c r="O44" s="332">
        <v>0</v>
      </c>
      <c r="P44" s="332">
        <v>0</v>
      </c>
      <c r="Q44" s="332">
        <v>0</v>
      </c>
      <c r="R44" s="332">
        <v>0</v>
      </c>
      <c r="S44" s="332">
        <v>0</v>
      </c>
      <c r="T44" s="83">
        <v>0</v>
      </c>
      <c r="U44" s="83">
        <f>(V44-R44)</f>
        <v>0</v>
      </c>
      <c r="V44" s="332">
        <v>0</v>
      </c>
      <c r="W44" s="332">
        <v>0</v>
      </c>
      <c r="X44" s="332">
        <v>0</v>
      </c>
      <c r="Y44" s="332">
        <v>0</v>
      </c>
      <c r="Z44" s="332">
        <v>0</v>
      </c>
      <c r="AA44" s="332"/>
      <c r="AB44" s="83">
        <v>0</v>
      </c>
      <c r="AC44" s="83">
        <f>(AD44-Z44)</f>
        <v>0</v>
      </c>
      <c r="AD44" s="332">
        <v>0</v>
      </c>
      <c r="AE44" s="72"/>
      <c r="AF44" s="72"/>
      <c r="AG44" s="332">
        <v>0</v>
      </c>
      <c r="AH44" s="332">
        <v>0</v>
      </c>
      <c r="AI44" s="332">
        <v>0</v>
      </c>
      <c r="AJ44" s="332">
        <v>0</v>
      </c>
      <c r="AK44" s="332">
        <v>0</v>
      </c>
      <c r="AL44" s="332">
        <v>0</v>
      </c>
      <c r="AM44" s="332">
        <v>0</v>
      </c>
      <c r="AN44" s="332">
        <v>0</v>
      </c>
      <c r="AO44" s="332">
        <v>0</v>
      </c>
      <c r="AP44" s="332">
        <v>0</v>
      </c>
      <c r="AQ44" s="332">
        <v>0</v>
      </c>
      <c r="AR44" s="332" t="e">
        <f>AI44/AF44*100</f>
        <v>#DIV/0!</v>
      </c>
      <c r="AS44" s="332">
        <v>0</v>
      </c>
      <c r="AT44" s="332" t="e">
        <f>AJ44/AG44*100</f>
        <v>#DIV/0!</v>
      </c>
      <c r="AU44" s="332"/>
      <c r="AV44" s="353"/>
      <c r="AW44" s="353"/>
      <c r="AX44" s="332">
        <v>0</v>
      </c>
      <c r="AY44" s="332">
        <v>0</v>
      </c>
      <c r="AZ44" s="353"/>
      <c r="BA44" s="353"/>
      <c r="BB44" s="332">
        <v>0</v>
      </c>
      <c r="BC44" s="332">
        <v>0</v>
      </c>
      <c r="BD44" s="332">
        <v>0</v>
      </c>
      <c r="BE44" s="332">
        <v>0</v>
      </c>
      <c r="BF44" s="332" t="e">
        <f>AQ44/AN44*100</f>
        <v>#DIV/0!</v>
      </c>
      <c r="BG44" s="332">
        <v>0</v>
      </c>
      <c r="BH44" s="332">
        <v>0</v>
      </c>
      <c r="BI44" s="332" t="e">
        <f>AT44/AQ44*100</f>
        <v>#DIV/0!</v>
      </c>
      <c r="BJ44" s="332" t="e">
        <f>AT44/AQ44*100</f>
        <v>#DIV/0!</v>
      </c>
      <c r="BK44" s="332">
        <v>0</v>
      </c>
      <c r="BL44" s="332">
        <v>0</v>
      </c>
    </row>
    <row r="45" spans="1:65" ht="23.25" hidden="1" customHeight="1" x14ac:dyDescent="0.35">
      <c r="A45" s="66"/>
      <c r="B45" s="321"/>
      <c r="C45" s="321"/>
      <c r="D45" s="321"/>
      <c r="E45" s="321"/>
      <c r="F45" s="321"/>
      <c r="G45" s="321"/>
      <c r="H45" s="322"/>
      <c r="I45" s="321"/>
      <c r="J45" s="323"/>
      <c r="K45" s="1040" t="s">
        <v>570</v>
      </c>
      <c r="L45" s="1040"/>
      <c r="M45" s="67"/>
      <c r="N45" s="67"/>
      <c r="O45" s="67"/>
      <c r="P45" s="67"/>
      <c r="Q45" s="67"/>
      <c r="R45" s="67"/>
      <c r="S45" s="67"/>
      <c r="T45" s="75"/>
      <c r="U45" s="84"/>
      <c r="V45" s="67"/>
      <c r="W45" s="67"/>
      <c r="X45" s="67"/>
      <c r="Y45" s="67"/>
      <c r="Z45" s="67"/>
      <c r="AA45" s="67"/>
      <c r="AB45" s="75"/>
      <c r="AC45" s="84"/>
      <c r="AD45" s="67"/>
      <c r="AE45" s="76"/>
      <c r="AF45" s="76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 t="e">
        <f>AI45/AF45*100</f>
        <v>#DIV/0!</v>
      </c>
      <c r="AS45" s="67"/>
      <c r="AT45" s="67" t="e">
        <f>AJ45/AG45*100</f>
        <v>#DIV/0!</v>
      </c>
      <c r="AU45" s="67"/>
      <c r="AV45" s="333"/>
      <c r="AW45" s="333"/>
      <c r="AX45" s="67"/>
      <c r="AY45" s="67"/>
      <c r="AZ45" s="333"/>
      <c r="BA45" s="333"/>
      <c r="BB45" s="67"/>
      <c r="BC45" s="67"/>
      <c r="BD45" s="67"/>
      <c r="BE45" s="67"/>
      <c r="BF45" s="67" t="e">
        <f>AQ45/AN45*100</f>
        <v>#DIV/0!</v>
      </c>
      <c r="BG45" s="67"/>
      <c r="BH45" s="67"/>
      <c r="BI45" s="67" t="e">
        <f>AT45/AQ45*100</f>
        <v>#DIV/0!</v>
      </c>
      <c r="BJ45" s="67" t="e">
        <f>AT45/AQ45*100</f>
        <v>#DIV/0!</v>
      </c>
      <c r="BK45" s="67"/>
      <c r="BL45" s="67"/>
    </row>
    <row r="46" spans="1:65" ht="45" thickBot="1" x14ac:dyDescent="0.4">
      <c r="A46" s="85"/>
      <c r="B46" s="384"/>
      <c r="C46" s="384"/>
      <c r="D46" s="384"/>
      <c r="E46" s="384"/>
      <c r="F46" s="384"/>
      <c r="G46" s="321"/>
      <c r="H46" s="322"/>
      <c r="I46" s="321"/>
      <c r="J46" s="323"/>
      <c r="K46" s="385" t="s">
        <v>223</v>
      </c>
      <c r="L46" s="386" t="s">
        <v>224</v>
      </c>
      <c r="M46" s="332">
        <v>4263303.07</v>
      </c>
      <c r="N46" s="332">
        <v>4200000</v>
      </c>
      <c r="O46" s="332">
        <v>4200000</v>
      </c>
      <c r="P46" s="332">
        <v>4203663</v>
      </c>
      <c r="Q46" s="332">
        <v>4200000</v>
      </c>
      <c r="R46" s="332">
        <v>4200000</v>
      </c>
      <c r="S46" s="332">
        <v>2318591.9700000002</v>
      </c>
      <c r="T46" s="77">
        <f>(S46/R46)*100</f>
        <v>55.204570714285715</v>
      </c>
      <c r="U46" s="77">
        <f>(V46-R46)</f>
        <v>-3400000</v>
      </c>
      <c r="V46" s="332">
        <v>800000</v>
      </c>
      <c r="W46" s="332">
        <v>800000</v>
      </c>
      <c r="X46" s="332">
        <v>3800000</v>
      </c>
      <c r="Y46" s="332">
        <v>3754164.11</v>
      </c>
      <c r="Z46" s="332">
        <v>800000</v>
      </c>
      <c r="AA46" s="332">
        <v>404444.55</v>
      </c>
      <c r="AB46" s="77">
        <f>(AA46/Z46)*100</f>
        <v>50.555568749999999</v>
      </c>
      <c r="AC46" s="77">
        <f>(AD46-Z46)</f>
        <v>15000</v>
      </c>
      <c r="AD46" s="332">
        <v>815000</v>
      </c>
      <c r="AE46" s="68"/>
      <c r="AF46" s="68"/>
      <c r="AG46" s="332">
        <v>815000</v>
      </c>
      <c r="AH46" s="332"/>
      <c r="AI46" s="332">
        <v>812343.55</v>
      </c>
      <c r="AJ46" s="332">
        <v>830000</v>
      </c>
      <c r="AK46" s="332">
        <v>0</v>
      </c>
      <c r="AL46" s="332">
        <v>0</v>
      </c>
      <c r="AM46" s="332">
        <v>0</v>
      </c>
      <c r="AN46" s="332">
        <v>0</v>
      </c>
      <c r="AO46" s="332">
        <v>0</v>
      </c>
      <c r="AP46" s="332">
        <v>0</v>
      </c>
      <c r="AQ46" s="332">
        <v>0</v>
      </c>
      <c r="AR46" s="332">
        <f>AO46/AI46*100</f>
        <v>0</v>
      </c>
      <c r="AS46" s="332">
        <v>0</v>
      </c>
      <c r="AT46" s="332">
        <v>0</v>
      </c>
      <c r="AU46" s="332"/>
      <c r="AV46" s="353"/>
      <c r="AW46" s="353"/>
      <c r="AX46" s="332">
        <f>AY46-AO46</f>
        <v>15850</v>
      </c>
      <c r="AY46" s="332">
        <v>15850</v>
      </c>
      <c r="AZ46" s="353"/>
      <c r="BA46" s="353"/>
      <c r="BB46" s="332" t="e">
        <f>#REF!-AJ46</f>
        <v>#REF!</v>
      </c>
      <c r="BC46" s="332">
        <v>15850</v>
      </c>
      <c r="BD46" s="332">
        <v>15824.29</v>
      </c>
      <c r="BE46" s="332">
        <v>0</v>
      </c>
      <c r="BF46" s="332">
        <f>IFERROR(BE46/BC46*100,0)</f>
        <v>0</v>
      </c>
      <c r="BG46" s="332"/>
      <c r="BH46" s="332"/>
      <c r="BI46" s="332">
        <f>IFERROR(BH46/BC46*100,0)</f>
        <v>0</v>
      </c>
      <c r="BJ46" s="332">
        <f>BD46/AY46*100</f>
        <v>99.837791798107261</v>
      </c>
      <c r="BK46" s="332"/>
      <c r="BL46" s="332"/>
    </row>
    <row r="47" spans="1:65" x14ac:dyDescent="0.35">
      <c r="A47" s="69" t="s">
        <v>5</v>
      </c>
      <c r="B47" s="338"/>
      <c r="C47" s="338"/>
      <c r="D47" s="338"/>
      <c r="E47" s="338"/>
      <c r="F47" s="338"/>
      <c r="G47" s="321"/>
      <c r="H47" s="330"/>
      <c r="I47" s="348"/>
      <c r="J47" s="341">
        <v>544</v>
      </c>
      <c r="K47" s="341"/>
      <c r="L47" s="343" t="s">
        <v>403</v>
      </c>
      <c r="M47" s="335">
        <f t="shared" ref="M47:S47" si="62">SUM(M49:M51)</f>
        <v>8526606.1400000006</v>
      </c>
      <c r="N47" s="335">
        <f t="shared" si="62"/>
        <v>8400000</v>
      </c>
      <c r="O47" s="335">
        <f t="shared" si="62"/>
        <v>8400000</v>
      </c>
      <c r="P47" s="335">
        <f t="shared" si="62"/>
        <v>8407326</v>
      </c>
      <c r="Q47" s="335">
        <f t="shared" si="62"/>
        <v>8400000</v>
      </c>
      <c r="R47" s="335">
        <f t="shared" si="62"/>
        <v>8400000</v>
      </c>
      <c r="S47" s="335">
        <f t="shared" si="62"/>
        <v>4637183.9400000004</v>
      </c>
      <c r="T47" s="336">
        <f>(S47/R47)*100</f>
        <v>55.204570714285715</v>
      </c>
      <c r="U47" s="336">
        <f t="shared" ref="U47:AA47" si="63">SUM(U49:U51)</f>
        <v>-6800000</v>
      </c>
      <c r="V47" s="335">
        <f t="shared" si="63"/>
        <v>1600000</v>
      </c>
      <c r="W47" s="335">
        <f t="shared" si="63"/>
        <v>1600000</v>
      </c>
      <c r="X47" s="335">
        <f t="shared" si="63"/>
        <v>7600000</v>
      </c>
      <c r="Y47" s="335">
        <f t="shared" si="63"/>
        <v>7508328.2199999997</v>
      </c>
      <c r="Z47" s="335">
        <f t="shared" si="63"/>
        <v>1600000</v>
      </c>
      <c r="AA47" s="335">
        <f t="shared" si="63"/>
        <v>808889.1</v>
      </c>
      <c r="AB47" s="336">
        <f>(AA47/Z47)*100</f>
        <v>50.555568749999999</v>
      </c>
      <c r="AC47" s="336">
        <f>SUM(AC49:AC51)</f>
        <v>30000</v>
      </c>
      <c r="AD47" s="335">
        <f>SUM(AD49:AD51)</f>
        <v>1630000</v>
      </c>
      <c r="AE47" s="335"/>
      <c r="AF47" s="335"/>
      <c r="AG47" s="335">
        <f t="shared" ref="AG47:AQ47" si="64">SUM(AG49:AG51)</f>
        <v>1630000</v>
      </c>
      <c r="AH47" s="335">
        <f t="shared" si="64"/>
        <v>0</v>
      </c>
      <c r="AI47" s="335">
        <f t="shared" si="64"/>
        <v>0</v>
      </c>
      <c r="AJ47" s="335">
        <f t="shared" si="64"/>
        <v>0</v>
      </c>
      <c r="AK47" s="335">
        <f t="shared" si="64"/>
        <v>1660000</v>
      </c>
      <c r="AL47" s="335">
        <f t="shared" si="64"/>
        <v>1660000</v>
      </c>
      <c r="AM47" s="335">
        <f t="shared" si="64"/>
        <v>1660000</v>
      </c>
      <c r="AN47" s="335">
        <f>SUM(AN49:AN51)</f>
        <v>851772.88</v>
      </c>
      <c r="AO47" s="335">
        <f t="shared" si="64"/>
        <v>830000</v>
      </c>
      <c r="AP47" s="335">
        <f t="shared" si="64"/>
        <v>0</v>
      </c>
      <c r="AQ47" s="335">
        <f t="shared" si="64"/>
        <v>0</v>
      </c>
      <c r="AR47" s="335">
        <v>0</v>
      </c>
      <c r="AS47" s="335">
        <f>SUM(AS49:AS51)</f>
        <v>414864.26</v>
      </c>
      <c r="AT47" s="335">
        <f>AS47/AO47*100</f>
        <v>49.98364578313253</v>
      </c>
      <c r="AU47" s="335"/>
      <c r="AV47" s="335"/>
      <c r="AW47" s="335"/>
      <c r="AX47" s="335">
        <f>SUM(AX49:AX51)</f>
        <v>283385.71999999997</v>
      </c>
      <c r="AY47" s="335">
        <f>SUM(AY49:AY51)</f>
        <v>1113385.72</v>
      </c>
      <c r="AZ47" s="335"/>
      <c r="BA47" s="335"/>
      <c r="BB47" s="335" t="e">
        <f>SUM(BB49:BB51)</f>
        <v>#REF!</v>
      </c>
      <c r="BC47" s="335">
        <f>SUM(BC49:BC51)</f>
        <v>1113385.72</v>
      </c>
      <c r="BD47" s="335">
        <f>SUM(BD49:BD51)</f>
        <v>831187.16</v>
      </c>
      <c r="BE47" s="335">
        <f>SUM(BE49:BE51)</f>
        <v>0</v>
      </c>
      <c r="BF47" s="335">
        <f>IFERROR(BE47/BC47*100,0)</f>
        <v>0</v>
      </c>
      <c r="BG47" s="335">
        <f>SUM(BG49:BG51)</f>
        <v>0</v>
      </c>
      <c r="BH47" s="335">
        <f>SUM(BH49:BH51)</f>
        <v>0</v>
      </c>
      <c r="BI47" s="335">
        <f>IFERROR(BH47/BC47*100,0)</f>
        <v>0</v>
      </c>
      <c r="BJ47" s="335">
        <f>BD47/AY47*100</f>
        <v>74.65401657926779</v>
      </c>
      <c r="BK47" s="335">
        <f>SUM(BK49:BK51)</f>
        <v>0</v>
      </c>
      <c r="BL47" s="335">
        <f>SUM(BL49:BL51)</f>
        <v>0</v>
      </c>
    </row>
    <row r="48" spans="1:65" x14ac:dyDescent="0.35">
      <c r="A48" s="66"/>
      <c r="B48" s="321"/>
      <c r="C48" s="321"/>
      <c r="D48" s="321"/>
      <c r="E48" s="321"/>
      <c r="F48" s="321"/>
      <c r="G48" s="321"/>
      <c r="H48" s="322"/>
      <c r="I48" s="321"/>
      <c r="J48" s="323"/>
      <c r="K48" s="323"/>
      <c r="L48" s="343" t="s">
        <v>404</v>
      </c>
      <c r="M48" s="336"/>
      <c r="N48" s="336"/>
      <c r="O48" s="336"/>
      <c r="P48" s="336"/>
      <c r="Q48" s="336"/>
      <c r="R48" s="336"/>
      <c r="S48" s="336"/>
      <c r="T48" s="93"/>
      <c r="U48" s="93"/>
      <c r="V48" s="336"/>
      <c r="W48" s="336"/>
      <c r="X48" s="336"/>
      <c r="Y48" s="336"/>
      <c r="Z48" s="336"/>
      <c r="AA48" s="336"/>
      <c r="AB48" s="93"/>
      <c r="AC48" s="93"/>
      <c r="AD48" s="336"/>
      <c r="AE48" s="74"/>
      <c r="AF48" s="74"/>
      <c r="AG48" s="336"/>
      <c r="AH48" s="336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87"/>
      <c r="AW48" s="387"/>
      <c r="AX48" s="335"/>
      <c r="AY48" s="335"/>
      <c r="AZ48" s="387"/>
      <c r="BA48" s="387"/>
      <c r="BB48" s="336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</row>
    <row r="49" spans="1:64" ht="50.25" customHeight="1" x14ac:dyDescent="0.35">
      <c r="A49" s="69"/>
      <c r="B49" s="338"/>
      <c r="C49" s="338"/>
      <c r="D49" s="338"/>
      <c r="E49" s="338"/>
      <c r="F49" s="338"/>
      <c r="G49" s="338"/>
      <c r="H49" s="339"/>
      <c r="I49" s="340"/>
      <c r="J49" s="347"/>
      <c r="K49" s="388" t="s">
        <v>515</v>
      </c>
      <c r="L49" s="389" t="s">
        <v>541</v>
      </c>
      <c r="M49" s="390">
        <v>0</v>
      </c>
      <c r="N49" s="390">
        <v>0</v>
      </c>
      <c r="O49" s="390">
        <v>0</v>
      </c>
      <c r="P49" s="390">
        <v>0</v>
      </c>
      <c r="Q49" s="390">
        <v>0</v>
      </c>
      <c r="R49" s="390">
        <v>0</v>
      </c>
      <c r="S49" s="390">
        <v>0</v>
      </c>
      <c r="T49" s="122">
        <v>0</v>
      </c>
      <c r="U49" s="122">
        <f>(V49-R49)</f>
        <v>0</v>
      </c>
      <c r="V49" s="390">
        <v>0</v>
      </c>
      <c r="W49" s="390">
        <v>0</v>
      </c>
      <c r="X49" s="390">
        <v>0</v>
      </c>
      <c r="Y49" s="390">
        <v>0</v>
      </c>
      <c r="Z49" s="390">
        <v>0</v>
      </c>
      <c r="AA49" s="390"/>
      <c r="AB49" s="122">
        <v>0</v>
      </c>
      <c r="AC49" s="122">
        <f>(AD49-Z49)</f>
        <v>0</v>
      </c>
      <c r="AD49" s="390">
        <v>0</v>
      </c>
      <c r="AE49" s="123"/>
      <c r="AF49" s="123"/>
      <c r="AG49" s="390">
        <v>0</v>
      </c>
      <c r="AH49" s="390">
        <v>0</v>
      </c>
      <c r="AI49" s="390">
        <v>0</v>
      </c>
      <c r="AJ49" s="390">
        <v>0</v>
      </c>
      <c r="AK49" s="390">
        <v>0</v>
      </c>
      <c r="AL49" s="390">
        <v>0</v>
      </c>
      <c r="AM49" s="390">
        <v>0</v>
      </c>
      <c r="AN49" s="390">
        <v>0</v>
      </c>
      <c r="AO49" s="390">
        <v>0</v>
      </c>
      <c r="AP49" s="390">
        <v>0</v>
      </c>
      <c r="AQ49" s="390">
        <v>0</v>
      </c>
      <c r="AR49" s="390" t="e">
        <f>AI49/AF49*100</f>
        <v>#DIV/0!</v>
      </c>
      <c r="AS49" s="390">
        <v>0</v>
      </c>
      <c r="AT49" s="390">
        <v>0</v>
      </c>
      <c r="AU49" s="390"/>
      <c r="AV49" s="391"/>
      <c r="AW49" s="391"/>
      <c r="AX49" s="390">
        <f>AY49-AO49</f>
        <v>283385.71999999997</v>
      </c>
      <c r="AY49" s="390">
        <v>283385.71999999997</v>
      </c>
      <c r="AZ49" s="353"/>
      <c r="BA49" s="353"/>
      <c r="BB49" s="332">
        <v>0</v>
      </c>
      <c r="BC49" s="390">
        <v>283385.71999999997</v>
      </c>
      <c r="BD49" s="390">
        <v>0</v>
      </c>
      <c r="BE49" s="390">
        <v>0</v>
      </c>
      <c r="BF49" s="390">
        <f>IFERROR(BE49/BC49*100,0)</f>
        <v>0</v>
      </c>
      <c r="BG49" s="390"/>
      <c r="BH49" s="390"/>
      <c r="BI49" s="390">
        <f>IFERROR(BH49/BC49*100,0)</f>
        <v>0</v>
      </c>
      <c r="BJ49" s="390">
        <f>BD49/AY49*100</f>
        <v>0</v>
      </c>
      <c r="BK49" s="390"/>
      <c r="BL49" s="390"/>
    </row>
    <row r="50" spans="1:64" ht="45" thickBot="1" x14ac:dyDescent="0.4">
      <c r="A50" s="85"/>
      <c r="B50" s="384"/>
      <c r="C50" s="384"/>
      <c r="D50" s="384"/>
      <c r="E50" s="384"/>
      <c r="F50" s="384"/>
      <c r="G50" s="321"/>
      <c r="H50" s="322"/>
      <c r="I50" s="321" t="s">
        <v>7</v>
      </c>
      <c r="J50" s="323"/>
      <c r="K50" s="385" t="s">
        <v>402</v>
      </c>
      <c r="L50" s="386" t="s">
        <v>401</v>
      </c>
      <c r="M50" s="332">
        <v>4263303.07</v>
      </c>
      <c r="N50" s="332">
        <v>4200000</v>
      </c>
      <c r="O50" s="332">
        <v>4200000</v>
      </c>
      <c r="P50" s="332">
        <v>4203663</v>
      </c>
      <c r="Q50" s="332">
        <v>4200000</v>
      </c>
      <c r="R50" s="332">
        <v>4200000</v>
      </c>
      <c r="S50" s="332">
        <v>2318591.9700000002</v>
      </c>
      <c r="T50" s="77">
        <f>(S50/R50)*100</f>
        <v>55.204570714285715</v>
      </c>
      <c r="U50" s="77">
        <f>(V50-R50)</f>
        <v>-3400000</v>
      </c>
      <c r="V50" s="332">
        <v>800000</v>
      </c>
      <c r="W50" s="332">
        <v>800000</v>
      </c>
      <c r="X50" s="332">
        <v>3800000</v>
      </c>
      <c r="Y50" s="332">
        <v>3754164.11</v>
      </c>
      <c r="Z50" s="332">
        <v>800000</v>
      </c>
      <c r="AA50" s="332">
        <v>404444.55</v>
      </c>
      <c r="AB50" s="77">
        <f>(AA50/Z50)*100</f>
        <v>50.555568749999999</v>
      </c>
      <c r="AC50" s="77">
        <f>(AD50-Z50)</f>
        <v>15000</v>
      </c>
      <c r="AD50" s="332">
        <v>815000</v>
      </c>
      <c r="AE50" s="68"/>
      <c r="AF50" s="68"/>
      <c r="AG50" s="332">
        <v>815000</v>
      </c>
      <c r="AH50" s="332"/>
      <c r="AI50" s="332">
        <v>0</v>
      </c>
      <c r="AJ50" s="332">
        <v>0</v>
      </c>
      <c r="AK50" s="332">
        <v>830000</v>
      </c>
      <c r="AL50" s="332">
        <v>830000</v>
      </c>
      <c r="AM50" s="332">
        <v>830000</v>
      </c>
      <c r="AN50" s="332">
        <v>27623</v>
      </c>
      <c r="AO50" s="332">
        <v>0</v>
      </c>
      <c r="AP50" s="332"/>
      <c r="AQ50" s="332"/>
      <c r="AR50" s="332">
        <v>0</v>
      </c>
      <c r="AS50" s="332">
        <v>207432.13</v>
      </c>
      <c r="AT50" s="332" t="e">
        <f>AS50/AO50*100</f>
        <v>#DIV/0!</v>
      </c>
      <c r="AU50" s="332"/>
      <c r="AV50" s="353"/>
      <c r="AW50" s="353"/>
      <c r="AX50" s="332">
        <f>AY50-AO50</f>
        <v>0</v>
      </c>
      <c r="AY50" s="332">
        <v>0</v>
      </c>
      <c r="AZ50" s="353"/>
      <c r="BA50" s="353"/>
      <c r="BB50" s="332" t="e">
        <f>#REF!-AJ50</f>
        <v>#REF!</v>
      </c>
      <c r="BC50" s="332">
        <v>0</v>
      </c>
      <c r="BD50" s="332">
        <v>415593.58</v>
      </c>
      <c r="BE50" s="332">
        <v>0</v>
      </c>
      <c r="BF50" s="332">
        <f>IFERROR(BE50/BC50*100,0)</f>
        <v>0</v>
      </c>
      <c r="BG50" s="332"/>
      <c r="BH50" s="332"/>
      <c r="BI50" s="332">
        <f>IFERROR(BH50/BC50*100,0)</f>
        <v>0</v>
      </c>
      <c r="BJ50" s="332">
        <v>0</v>
      </c>
      <c r="BK50" s="332"/>
      <c r="BL50" s="332"/>
    </row>
    <row r="51" spans="1:64" ht="45" thickBot="1" x14ac:dyDescent="0.4">
      <c r="A51" s="85"/>
      <c r="B51" s="384"/>
      <c r="C51" s="384"/>
      <c r="D51" s="384"/>
      <c r="E51" s="384"/>
      <c r="F51" s="384"/>
      <c r="G51" s="384"/>
      <c r="H51" s="392"/>
      <c r="I51" s="384" t="s">
        <v>5</v>
      </c>
      <c r="J51" s="298"/>
      <c r="K51" s="393" t="s">
        <v>402</v>
      </c>
      <c r="L51" s="394" t="s">
        <v>401</v>
      </c>
      <c r="M51" s="395">
        <v>4263303.07</v>
      </c>
      <c r="N51" s="395">
        <v>4200000</v>
      </c>
      <c r="O51" s="395">
        <v>4200000</v>
      </c>
      <c r="P51" s="395">
        <v>4203663</v>
      </c>
      <c r="Q51" s="395">
        <v>4200000</v>
      </c>
      <c r="R51" s="395">
        <v>4200000</v>
      </c>
      <c r="S51" s="395">
        <v>2318591.9700000002</v>
      </c>
      <c r="T51" s="86">
        <f>(S51/R51)*100</f>
        <v>55.204570714285715</v>
      </c>
      <c r="U51" s="86">
        <f>(V51-R51)</f>
        <v>-3400000</v>
      </c>
      <c r="V51" s="395">
        <v>800000</v>
      </c>
      <c r="W51" s="395">
        <v>800000</v>
      </c>
      <c r="X51" s="395">
        <v>3800000</v>
      </c>
      <c r="Y51" s="395">
        <v>3754164.11</v>
      </c>
      <c r="Z51" s="395">
        <v>800000</v>
      </c>
      <c r="AA51" s="395">
        <v>404444.55</v>
      </c>
      <c r="AB51" s="86">
        <f>(AA51/Z51)*100</f>
        <v>50.555568749999999</v>
      </c>
      <c r="AC51" s="86">
        <f>(AD51-Z51)</f>
        <v>15000</v>
      </c>
      <c r="AD51" s="395">
        <v>815000</v>
      </c>
      <c r="AE51" s="87"/>
      <c r="AF51" s="87"/>
      <c r="AG51" s="395">
        <v>815000</v>
      </c>
      <c r="AH51" s="395"/>
      <c r="AI51" s="395">
        <v>0</v>
      </c>
      <c r="AJ51" s="395">
        <v>0</v>
      </c>
      <c r="AK51" s="395">
        <v>830000</v>
      </c>
      <c r="AL51" s="395">
        <v>830000</v>
      </c>
      <c r="AM51" s="395">
        <v>830000</v>
      </c>
      <c r="AN51" s="395">
        <v>824149.88</v>
      </c>
      <c r="AO51" s="395">
        <v>830000</v>
      </c>
      <c r="AP51" s="395"/>
      <c r="AQ51" s="395"/>
      <c r="AR51" s="395">
        <v>0</v>
      </c>
      <c r="AS51" s="395">
        <v>207432.13</v>
      </c>
      <c r="AT51" s="395">
        <f>AS51/AO51*100</f>
        <v>24.991822891566265</v>
      </c>
      <c r="AU51" s="395"/>
      <c r="AV51" s="396"/>
      <c r="AW51" s="396"/>
      <c r="AX51" s="395">
        <f>AY51-AO51</f>
        <v>0</v>
      </c>
      <c r="AY51" s="395">
        <v>830000</v>
      </c>
      <c r="AZ51" s="396"/>
      <c r="BA51" s="396"/>
      <c r="BB51" s="395" t="e">
        <f>#REF!-AJ51</f>
        <v>#REF!</v>
      </c>
      <c r="BC51" s="395">
        <v>830000</v>
      </c>
      <c r="BD51" s="395">
        <v>415593.58</v>
      </c>
      <c r="BE51" s="395">
        <v>0</v>
      </c>
      <c r="BF51" s="395">
        <f>IFERROR(BE51/BC51*100,0)</f>
        <v>0</v>
      </c>
      <c r="BG51" s="395"/>
      <c r="BH51" s="395"/>
      <c r="BI51" s="395">
        <f>IFERROR(BH51/BC51*100,0)</f>
        <v>0</v>
      </c>
      <c r="BJ51" s="395">
        <f>BD51/AY51*100</f>
        <v>50.071515662650597</v>
      </c>
      <c r="BK51" s="395"/>
      <c r="BL51" s="395"/>
    </row>
    <row r="52" spans="1:64" x14ac:dyDescent="0.35">
      <c r="A52" s="54"/>
      <c r="B52" s="186"/>
      <c r="C52" s="186"/>
      <c r="D52" s="186"/>
      <c r="E52" s="186"/>
      <c r="F52" s="186"/>
      <c r="G52" s="186"/>
      <c r="H52" s="149"/>
      <c r="I52" s="397"/>
      <c r="J52" s="228"/>
      <c r="K52" s="228"/>
      <c r="L52" s="398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x14ac:dyDescent="0.35">
      <c r="A53" s="54"/>
      <c r="B53" s="186"/>
      <c r="C53" s="186"/>
      <c r="D53" s="186"/>
      <c r="E53" s="186"/>
      <c r="F53" s="186"/>
      <c r="G53" s="1041" t="s">
        <v>125</v>
      </c>
      <c r="H53" s="1041"/>
      <c r="I53" s="1041"/>
      <c r="J53" s="1041"/>
      <c r="K53" s="1041"/>
      <c r="L53" s="1041"/>
      <c r="M53" s="1041"/>
      <c r="N53" s="1041"/>
      <c r="O53" s="1041"/>
      <c r="P53" s="1041"/>
      <c r="Q53" s="1041"/>
      <c r="R53" s="1041"/>
      <c r="S53" s="1041"/>
      <c r="T53" s="1041"/>
      <c r="U53" s="1041"/>
      <c r="V53" s="1041"/>
      <c r="W53" s="1041"/>
      <c r="X53" s="1041"/>
      <c r="Y53" s="1041"/>
      <c r="Z53" s="1041"/>
      <c r="AA53" s="1041"/>
      <c r="AB53" s="1041"/>
      <c r="AC53" s="1041"/>
      <c r="AD53" s="1041"/>
      <c r="AE53" s="1041"/>
      <c r="AF53" s="1041"/>
      <c r="AG53" s="1041"/>
      <c r="AH53" s="1041"/>
      <c r="AI53" s="1041"/>
      <c r="AJ53" s="1041"/>
      <c r="AK53" s="1041"/>
      <c r="AL53" s="1041"/>
      <c r="AM53" s="1041"/>
      <c r="AN53" s="1041"/>
      <c r="AO53" s="1041"/>
      <c r="AP53" s="1041"/>
      <c r="AQ53" s="1041"/>
      <c r="AR53" s="1041"/>
      <c r="AS53" s="1041"/>
      <c r="AT53" s="1041"/>
      <c r="AU53" s="1041"/>
      <c r="AV53" s="1041"/>
      <c r="AW53" s="1041"/>
      <c r="AX53" s="1041"/>
      <c r="AY53" s="1041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K53" s="13"/>
      <c r="BL53" s="13"/>
    </row>
    <row r="54" spans="1:64" x14ac:dyDescent="0.35">
      <c r="A54" s="45"/>
      <c r="B54" s="399"/>
      <c r="C54" s="399"/>
      <c r="D54" s="399"/>
      <c r="E54" s="399"/>
      <c r="F54" s="399"/>
      <c r="G54" s="1036" t="s">
        <v>212</v>
      </c>
      <c r="H54" s="1036"/>
      <c r="I54" s="1036"/>
      <c r="J54" s="1036"/>
      <c r="K54" s="1036"/>
      <c r="L54" s="1036"/>
      <c r="M54" s="1036"/>
      <c r="N54" s="1036"/>
      <c r="O54" s="1036"/>
      <c r="P54" s="1036"/>
      <c r="Q54" s="1036"/>
      <c r="R54" s="1036"/>
      <c r="S54" s="1036"/>
      <c r="T54" s="1036"/>
      <c r="U54" s="1036"/>
      <c r="V54" s="1036"/>
      <c r="W54" s="1036"/>
      <c r="X54" s="1036"/>
      <c r="Y54" s="1036"/>
      <c r="Z54" s="1036"/>
      <c r="AA54" s="1036"/>
      <c r="AB54" s="1036"/>
      <c r="AC54" s="1036"/>
      <c r="AD54" s="1036"/>
      <c r="AE54" s="1036"/>
      <c r="AF54" s="1036"/>
      <c r="AG54" s="1036"/>
      <c r="AH54" s="1036"/>
      <c r="AI54" s="1036"/>
      <c r="AJ54" s="1036"/>
      <c r="AK54" s="1036"/>
      <c r="AL54" s="1036"/>
      <c r="AM54" s="1036"/>
      <c r="AN54" s="1036"/>
      <c r="AO54" s="1036"/>
      <c r="AP54" s="1036"/>
      <c r="AQ54" s="1036"/>
      <c r="AR54" s="1036"/>
      <c r="AS54" s="1036"/>
      <c r="AT54" s="1036"/>
      <c r="AU54" s="1036"/>
      <c r="AV54" s="1036"/>
      <c r="AW54" s="1036"/>
      <c r="AX54" s="1036"/>
      <c r="AY54" s="1036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K54" s="13"/>
      <c r="BL54" s="13"/>
    </row>
    <row r="55" spans="1:64" ht="87.75" customHeight="1" x14ac:dyDescent="0.35">
      <c r="A55" s="19"/>
      <c r="B55" s="235"/>
      <c r="C55" s="235"/>
      <c r="D55" s="235"/>
      <c r="E55" s="235"/>
      <c r="F55" s="235"/>
      <c r="G55" s="1042" t="s">
        <v>556</v>
      </c>
      <c r="H55" s="1042"/>
      <c r="I55" s="1042"/>
      <c r="J55" s="1042"/>
      <c r="K55" s="1042"/>
      <c r="L55" s="1042"/>
      <c r="M55" s="1042"/>
      <c r="N55" s="1042"/>
      <c r="O55" s="1042"/>
      <c r="P55" s="1042"/>
      <c r="Q55" s="1042"/>
      <c r="R55" s="1042"/>
      <c r="S55" s="1042"/>
      <c r="T55" s="1042"/>
      <c r="U55" s="1042"/>
      <c r="V55" s="1042"/>
      <c r="W55" s="1042"/>
      <c r="X55" s="1042"/>
      <c r="Y55" s="1042"/>
      <c r="Z55" s="1042"/>
      <c r="AA55" s="1042"/>
      <c r="AB55" s="1042"/>
      <c r="AC55" s="1042"/>
      <c r="AD55" s="1042"/>
      <c r="AE55" s="1042"/>
      <c r="AF55" s="1042"/>
      <c r="AG55" s="1042"/>
      <c r="AH55" s="1042"/>
      <c r="AI55" s="1042"/>
      <c r="AJ55" s="1042"/>
      <c r="AK55" s="1042"/>
      <c r="AL55" s="1042"/>
      <c r="AM55" s="1042"/>
      <c r="AN55" s="1042"/>
      <c r="AO55" s="1042"/>
      <c r="AP55" s="1042"/>
      <c r="AQ55" s="1042"/>
      <c r="AR55" s="1042"/>
      <c r="AS55" s="1042"/>
      <c r="AT55" s="1042"/>
      <c r="AU55" s="1042"/>
      <c r="AV55" s="1042"/>
      <c r="AW55" s="1042"/>
      <c r="AX55" s="1042"/>
      <c r="AY55" s="1042"/>
      <c r="AZ55" s="1042"/>
      <c r="BA55" s="1042"/>
      <c r="BB55" s="1042"/>
      <c r="BC55" s="1042"/>
      <c r="BD55" s="1042"/>
      <c r="BE55" s="1042"/>
      <c r="BF55" s="1042"/>
      <c r="BG55" s="1042"/>
      <c r="BH55" s="1042"/>
      <c r="BI55" s="1042"/>
      <c r="BJ55" s="1042"/>
      <c r="BK55" s="400"/>
      <c r="BL55" s="400"/>
    </row>
    <row r="56" spans="1:64" ht="50.25" customHeight="1" x14ac:dyDescent="0.35">
      <c r="A56" s="55"/>
      <c r="B56" s="401"/>
      <c r="C56" s="401"/>
      <c r="D56" s="401"/>
      <c r="E56" s="401"/>
      <c r="F56" s="401"/>
      <c r="G56" s="401"/>
      <c r="H56" s="401"/>
      <c r="I56" s="402"/>
      <c r="J56" s="403"/>
      <c r="K56" s="228"/>
      <c r="M56" s="13"/>
      <c r="N56" s="13">
        <v>9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397" t="s">
        <v>155</v>
      </c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64" x14ac:dyDescent="0.35">
      <c r="A57" s="55"/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 x14ac:dyDescent="0.35">
      <c r="A58" s="11"/>
      <c r="B58" s="404"/>
      <c r="C58" s="404"/>
      <c r="D58" s="404"/>
      <c r="E58" s="404"/>
      <c r="F58" s="404"/>
      <c r="G58" s="404"/>
      <c r="H58" s="404"/>
      <c r="I58" s="405"/>
      <c r="J58" s="406"/>
      <c r="K58" s="405"/>
      <c r="L58" s="404"/>
    </row>
    <row r="64" spans="1:64" x14ac:dyDescent="0.35">
      <c r="AN64" s="12">
        <v>5536612.8899999997</v>
      </c>
    </row>
    <row r="68" spans="40:40" x14ac:dyDescent="0.35">
      <c r="AN68" s="12">
        <v>0</v>
      </c>
    </row>
    <row r="72" spans="40:40" x14ac:dyDescent="0.35">
      <c r="AN72" s="12">
        <v>818933</v>
      </c>
    </row>
    <row r="77" spans="40:40" x14ac:dyDescent="0.35">
      <c r="AN77" s="12">
        <v>210408.35</v>
      </c>
    </row>
    <row r="78" spans="40:40" x14ac:dyDescent="0.35">
      <c r="AN78" s="12">
        <v>0</v>
      </c>
    </row>
    <row r="81" spans="42:42" ht="24" thickBot="1" x14ac:dyDescent="0.4"/>
    <row r="82" spans="42:42" x14ac:dyDescent="0.35">
      <c r="AP82" s="144" t="s">
        <v>103</v>
      </c>
    </row>
    <row r="83" spans="42:42" x14ac:dyDescent="0.35">
      <c r="AP83" s="145" t="s">
        <v>364</v>
      </c>
    </row>
    <row r="84" spans="42:42" ht="24" thickBot="1" x14ac:dyDescent="0.4">
      <c r="AP84" s="305"/>
    </row>
    <row r="108" spans="14:40" x14ac:dyDescent="0.35">
      <c r="N108" s="12" t="s">
        <v>546</v>
      </c>
    </row>
    <row r="109" spans="14:40" x14ac:dyDescent="0.35">
      <c r="AN109" s="12">
        <v>0</v>
      </c>
    </row>
    <row r="124" spans="40:40" x14ac:dyDescent="0.35">
      <c r="AN124" s="12">
        <v>0</v>
      </c>
    </row>
    <row r="126" spans="40:40" x14ac:dyDescent="0.35">
      <c r="AN126" s="12">
        <v>0</v>
      </c>
    </row>
    <row r="130" spans="40:40" x14ac:dyDescent="0.35">
      <c r="AN130" s="12">
        <v>25218.59</v>
      </c>
    </row>
    <row r="131" spans="40:40" x14ac:dyDescent="0.35">
      <c r="AN131" s="12">
        <v>0</v>
      </c>
    </row>
    <row r="135" spans="40:40" x14ac:dyDescent="0.35">
      <c r="AN135" s="12">
        <v>0</v>
      </c>
    </row>
    <row r="142" spans="40:40" x14ac:dyDescent="0.35">
      <c r="AN142" s="27">
        <v>8258220</v>
      </c>
    </row>
    <row r="143" spans="40:40" x14ac:dyDescent="0.35">
      <c r="AN143" s="27">
        <v>5315893</v>
      </c>
    </row>
    <row r="144" spans="40:40" x14ac:dyDescent="0.35">
      <c r="AN144" s="27">
        <v>4264024.03</v>
      </c>
    </row>
    <row r="146" spans="40:53" ht="24" thickBot="1" x14ac:dyDescent="0.4"/>
    <row r="147" spans="40:53" x14ac:dyDescent="0.35">
      <c r="AN147" s="27">
        <v>281629.11</v>
      </c>
      <c r="AP147" s="144" t="s">
        <v>103</v>
      </c>
    </row>
    <row r="148" spans="40:53" x14ac:dyDescent="0.35">
      <c r="AN148" s="27">
        <v>0</v>
      </c>
      <c r="AP148" s="145" t="s">
        <v>364</v>
      </c>
    </row>
    <row r="149" spans="40:53" ht="24" thickBot="1" x14ac:dyDescent="0.4">
      <c r="AN149" s="27">
        <v>3771537.37</v>
      </c>
      <c r="AP149" s="305"/>
    </row>
    <row r="150" spans="40:53" x14ac:dyDescent="0.35">
      <c r="AN150" s="27">
        <v>0</v>
      </c>
    </row>
    <row r="151" spans="40:53" x14ac:dyDescent="0.35">
      <c r="BA151" s="12">
        <v>0</v>
      </c>
    </row>
    <row r="163" spans="14:40" x14ac:dyDescent="0.35">
      <c r="AN163" s="12">
        <v>0</v>
      </c>
    </row>
    <row r="164" spans="14:40" x14ac:dyDescent="0.35">
      <c r="AN164" s="12">
        <v>547747.74</v>
      </c>
    </row>
    <row r="165" spans="14:40" x14ac:dyDescent="0.35">
      <c r="AN165" s="12">
        <v>1200</v>
      </c>
    </row>
    <row r="166" spans="14:40" x14ac:dyDescent="0.35">
      <c r="AN166" s="12">
        <v>0</v>
      </c>
    </row>
    <row r="173" spans="14:40" x14ac:dyDescent="0.35">
      <c r="N173" s="12" t="s">
        <v>547</v>
      </c>
    </row>
    <row r="187" spans="40:42" ht="24" thickBot="1" x14ac:dyDescent="0.4"/>
    <row r="188" spans="40:42" x14ac:dyDescent="0.35">
      <c r="AP188" s="144" t="s">
        <v>103</v>
      </c>
    </row>
    <row r="189" spans="40:42" x14ac:dyDescent="0.35">
      <c r="AP189" s="145" t="s">
        <v>364</v>
      </c>
    </row>
    <row r="190" spans="40:42" ht="24" thickBot="1" x14ac:dyDescent="0.4">
      <c r="AN190" s="12">
        <v>7762.04</v>
      </c>
      <c r="AP190" s="305"/>
    </row>
    <row r="192" spans="40:42" x14ac:dyDescent="0.35">
      <c r="AN192" s="12">
        <v>3421.83</v>
      </c>
    </row>
    <row r="194" spans="40:44" x14ac:dyDescent="0.35">
      <c r="AQ194" s="12">
        <v>14055940</v>
      </c>
      <c r="AR194" s="12">
        <v>14055940</v>
      </c>
    </row>
    <row r="195" spans="40:44" x14ac:dyDescent="0.35">
      <c r="AR195" s="12">
        <v>8000000</v>
      </c>
    </row>
    <row r="197" spans="40:44" x14ac:dyDescent="0.35">
      <c r="AN197" s="12">
        <v>999742.54</v>
      </c>
    </row>
    <row r="238" spans="67:67" x14ac:dyDescent="0.35">
      <c r="BO238" s="146"/>
    </row>
    <row r="283" spans="68:72" x14ac:dyDescent="0.35">
      <c r="BT283" s="24">
        <f>IF(BT$8=$M283,$BB283,0)</f>
        <v>0</v>
      </c>
    </row>
    <row r="288" spans="68:72" x14ac:dyDescent="0.35">
      <c r="BP288" s="135"/>
    </row>
    <row r="292" spans="71:149" x14ac:dyDescent="0.35">
      <c r="BS292" s="24">
        <f t="shared" ref="BS292:CX292" si="65">SUM(BS16:BS291)</f>
        <v>0</v>
      </c>
      <c r="BT292" s="24">
        <f t="shared" si="65"/>
        <v>0</v>
      </c>
      <c r="BU292" s="24">
        <f t="shared" si="65"/>
        <v>0</v>
      </c>
      <c r="BV292" s="24">
        <f t="shared" si="65"/>
        <v>0</v>
      </c>
      <c r="BW292" s="24">
        <f t="shared" si="65"/>
        <v>0</v>
      </c>
      <c r="BX292" s="24">
        <f t="shared" si="65"/>
        <v>0</v>
      </c>
      <c r="BY292" s="24">
        <f t="shared" si="65"/>
        <v>0</v>
      </c>
      <c r="BZ292" s="24">
        <f t="shared" si="65"/>
        <v>0</v>
      </c>
      <c r="CA292" s="24">
        <f t="shared" si="65"/>
        <v>0</v>
      </c>
      <c r="CB292" s="24">
        <f t="shared" si="65"/>
        <v>0</v>
      </c>
      <c r="CC292" s="24">
        <f t="shared" si="65"/>
        <v>0</v>
      </c>
      <c r="CD292" s="24">
        <f t="shared" si="65"/>
        <v>0</v>
      </c>
      <c r="CE292" s="24">
        <f t="shared" si="65"/>
        <v>0</v>
      </c>
      <c r="CF292" s="24">
        <f t="shared" si="65"/>
        <v>0</v>
      </c>
      <c r="CG292" s="24">
        <f t="shared" si="65"/>
        <v>0</v>
      </c>
      <c r="CH292" s="24">
        <f t="shared" si="65"/>
        <v>0</v>
      </c>
      <c r="CI292" s="24">
        <f t="shared" si="65"/>
        <v>0</v>
      </c>
      <c r="CJ292" s="24">
        <f t="shared" si="65"/>
        <v>0</v>
      </c>
      <c r="CK292" s="24">
        <f t="shared" si="65"/>
        <v>0</v>
      </c>
      <c r="CL292" s="24">
        <f t="shared" si="65"/>
        <v>0</v>
      </c>
      <c r="CM292" s="24">
        <f t="shared" si="65"/>
        <v>0</v>
      </c>
      <c r="CN292" s="24">
        <f t="shared" si="65"/>
        <v>0</v>
      </c>
      <c r="CO292" s="24">
        <f t="shared" si="65"/>
        <v>0</v>
      </c>
      <c r="CP292" s="24">
        <f t="shared" si="65"/>
        <v>0</v>
      </c>
      <c r="CQ292" s="24">
        <f t="shared" si="65"/>
        <v>0</v>
      </c>
      <c r="CR292" s="24">
        <f t="shared" si="65"/>
        <v>0</v>
      </c>
      <c r="CS292" s="24">
        <f t="shared" si="65"/>
        <v>0</v>
      </c>
      <c r="CT292" s="24">
        <f t="shared" si="65"/>
        <v>0</v>
      </c>
      <c r="CU292" s="24">
        <f t="shared" si="65"/>
        <v>0</v>
      </c>
      <c r="CV292" s="24">
        <f t="shared" si="65"/>
        <v>0</v>
      </c>
      <c r="CW292" s="24">
        <f t="shared" si="65"/>
        <v>0</v>
      </c>
      <c r="CX292" s="24">
        <f t="shared" si="65"/>
        <v>0</v>
      </c>
      <c r="CY292" s="24">
        <f t="shared" ref="CY292:ED292" si="66">SUM(CY16:CY291)</f>
        <v>0</v>
      </c>
      <c r="CZ292" s="24">
        <f t="shared" si="66"/>
        <v>0</v>
      </c>
      <c r="DA292" s="24">
        <f t="shared" si="66"/>
        <v>0</v>
      </c>
      <c r="DB292" s="24">
        <f t="shared" si="66"/>
        <v>0</v>
      </c>
      <c r="DC292" s="24">
        <f t="shared" si="66"/>
        <v>0</v>
      </c>
      <c r="DD292" s="24">
        <f t="shared" si="66"/>
        <v>0</v>
      </c>
      <c r="DE292" s="24">
        <f t="shared" si="66"/>
        <v>0</v>
      </c>
      <c r="DF292" s="24">
        <f t="shared" si="66"/>
        <v>0</v>
      </c>
      <c r="DG292" s="24">
        <f t="shared" si="66"/>
        <v>0</v>
      </c>
      <c r="DH292" s="24">
        <f t="shared" si="66"/>
        <v>0</v>
      </c>
      <c r="DI292" s="24">
        <f t="shared" si="66"/>
        <v>0</v>
      </c>
      <c r="DJ292" s="24">
        <f t="shared" si="66"/>
        <v>0</v>
      </c>
      <c r="DK292" s="24">
        <f t="shared" si="66"/>
        <v>0</v>
      </c>
      <c r="DL292" s="24">
        <f t="shared" si="66"/>
        <v>0</v>
      </c>
      <c r="DM292" s="24">
        <f t="shared" si="66"/>
        <v>0</v>
      </c>
      <c r="DN292" s="24">
        <f t="shared" si="66"/>
        <v>0</v>
      </c>
      <c r="DO292" s="24">
        <f t="shared" si="66"/>
        <v>0</v>
      </c>
      <c r="DP292" s="24">
        <f t="shared" si="66"/>
        <v>0</v>
      </c>
      <c r="DQ292" s="24">
        <f t="shared" si="66"/>
        <v>0</v>
      </c>
      <c r="DR292" s="24">
        <f t="shared" si="66"/>
        <v>0</v>
      </c>
      <c r="DS292" s="24">
        <f t="shared" si="66"/>
        <v>0</v>
      </c>
      <c r="DT292" s="24">
        <f t="shared" si="66"/>
        <v>0</v>
      </c>
      <c r="DU292" s="24">
        <f t="shared" si="66"/>
        <v>0</v>
      </c>
      <c r="DV292" s="24">
        <f t="shared" si="66"/>
        <v>0</v>
      </c>
      <c r="DW292" s="24">
        <f t="shared" si="66"/>
        <v>0</v>
      </c>
      <c r="DX292" s="24">
        <f t="shared" si="66"/>
        <v>0</v>
      </c>
      <c r="DY292" s="24">
        <f t="shared" si="66"/>
        <v>0</v>
      </c>
      <c r="DZ292" s="24">
        <f t="shared" si="66"/>
        <v>0</v>
      </c>
      <c r="EA292" s="24">
        <f t="shared" si="66"/>
        <v>0</v>
      </c>
      <c r="EB292" s="24">
        <f t="shared" si="66"/>
        <v>0</v>
      </c>
      <c r="EC292" s="24">
        <f t="shared" si="66"/>
        <v>0</v>
      </c>
      <c r="ED292" s="24">
        <f t="shared" si="66"/>
        <v>0</v>
      </c>
      <c r="EE292" s="24">
        <f t="shared" ref="EE292:ES292" si="67">SUM(EE16:EE291)</f>
        <v>0</v>
      </c>
      <c r="EF292" s="24">
        <f t="shared" si="67"/>
        <v>0</v>
      </c>
      <c r="EG292" s="24">
        <f t="shared" si="67"/>
        <v>0</v>
      </c>
      <c r="EH292" s="24">
        <f t="shared" si="67"/>
        <v>0</v>
      </c>
      <c r="EI292" s="24">
        <f t="shared" si="67"/>
        <v>0</v>
      </c>
      <c r="EJ292" s="24">
        <f t="shared" si="67"/>
        <v>0</v>
      </c>
      <c r="EK292" s="24">
        <f t="shared" si="67"/>
        <v>0</v>
      </c>
      <c r="EL292" s="24">
        <f t="shared" si="67"/>
        <v>0</v>
      </c>
      <c r="EM292" s="24">
        <f t="shared" si="67"/>
        <v>0</v>
      </c>
      <c r="EN292" s="24">
        <f t="shared" si="67"/>
        <v>0</v>
      </c>
      <c r="EO292" s="24">
        <f t="shared" si="67"/>
        <v>0</v>
      </c>
      <c r="EP292" s="24">
        <f t="shared" si="67"/>
        <v>0</v>
      </c>
      <c r="EQ292" s="24">
        <f t="shared" si="67"/>
        <v>0</v>
      </c>
      <c r="ER292" s="24">
        <f t="shared" si="67"/>
        <v>0</v>
      </c>
      <c r="ES292" s="24">
        <f t="shared" si="67"/>
        <v>0</v>
      </c>
    </row>
    <row r="306" spans="53:53" x14ac:dyDescent="0.35">
      <c r="BA306" s="12">
        <v>0</v>
      </c>
    </row>
    <row r="420" spans="71:149" x14ac:dyDescent="0.35">
      <c r="BS420" s="24">
        <f>SUM(BS298:BS419)</f>
        <v>0</v>
      </c>
      <c r="BT420" s="24">
        <f t="shared" ref="BT420:EE420" si="68">SUM(BT298:BT419)</f>
        <v>0</v>
      </c>
      <c r="BU420" s="24">
        <f t="shared" si="68"/>
        <v>0</v>
      </c>
      <c r="BV420" s="24">
        <f t="shared" si="68"/>
        <v>0</v>
      </c>
      <c r="BW420" s="24">
        <f t="shared" si="68"/>
        <v>0</v>
      </c>
      <c r="BX420" s="24">
        <f t="shared" si="68"/>
        <v>0</v>
      </c>
      <c r="BY420" s="24">
        <f t="shared" si="68"/>
        <v>0</v>
      </c>
      <c r="BZ420" s="24">
        <f t="shared" si="68"/>
        <v>0</v>
      </c>
      <c r="CA420" s="24">
        <f t="shared" si="68"/>
        <v>0</v>
      </c>
      <c r="CB420" s="24">
        <f t="shared" si="68"/>
        <v>0</v>
      </c>
      <c r="CC420" s="24">
        <f t="shared" si="68"/>
        <v>0</v>
      </c>
      <c r="CD420" s="24">
        <f t="shared" si="68"/>
        <v>0</v>
      </c>
      <c r="CE420" s="24">
        <f t="shared" si="68"/>
        <v>0</v>
      </c>
      <c r="CF420" s="24">
        <f t="shared" si="68"/>
        <v>0</v>
      </c>
      <c r="CG420" s="24">
        <f t="shared" si="68"/>
        <v>0</v>
      </c>
      <c r="CH420" s="24">
        <f t="shared" si="68"/>
        <v>0</v>
      </c>
      <c r="CI420" s="24">
        <f t="shared" si="68"/>
        <v>0</v>
      </c>
      <c r="CJ420" s="24">
        <f t="shared" si="68"/>
        <v>0</v>
      </c>
      <c r="CK420" s="24">
        <f t="shared" si="68"/>
        <v>0</v>
      </c>
      <c r="CL420" s="24">
        <f t="shared" si="68"/>
        <v>0</v>
      </c>
      <c r="CM420" s="24">
        <f t="shared" si="68"/>
        <v>0</v>
      </c>
      <c r="CN420" s="24">
        <f t="shared" si="68"/>
        <v>0</v>
      </c>
      <c r="CO420" s="24">
        <f t="shared" si="68"/>
        <v>0</v>
      </c>
      <c r="CP420" s="24">
        <f t="shared" si="68"/>
        <v>0</v>
      </c>
      <c r="CQ420" s="24">
        <f t="shared" si="68"/>
        <v>0</v>
      </c>
      <c r="CR420" s="24">
        <f t="shared" si="68"/>
        <v>0</v>
      </c>
      <c r="CS420" s="24">
        <f t="shared" si="68"/>
        <v>0</v>
      </c>
      <c r="CT420" s="24">
        <f t="shared" si="68"/>
        <v>0</v>
      </c>
      <c r="CU420" s="24">
        <f t="shared" si="68"/>
        <v>0</v>
      </c>
      <c r="CV420" s="24">
        <f t="shared" si="68"/>
        <v>0</v>
      </c>
      <c r="CW420" s="24">
        <f t="shared" si="68"/>
        <v>0</v>
      </c>
      <c r="CX420" s="24">
        <f t="shared" si="68"/>
        <v>0</v>
      </c>
      <c r="CY420" s="24">
        <f t="shared" si="68"/>
        <v>0</v>
      </c>
      <c r="CZ420" s="24">
        <f t="shared" si="68"/>
        <v>0</v>
      </c>
      <c r="DA420" s="24">
        <f t="shared" si="68"/>
        <v>0</v>
      </c>
      <c r="DB420" s="24">
        <f t="shared" si="68"/>
        <v>0</v>
      </c>
      <c r="DC420" s="24">
        <f t="shared" si="68"/>
        <v>0</v>
      </c>
      <c r="DD420" s="24">
        <f t="shared" si="68"/>
        <v>0</v>
      </c>
      <c r="DE420" s="24">
        <f t="shared" si="68"/>
        <v>0</v>
      </c>
      <c r="DF420" s="24">
        <f t="shared" si="68"/>
        <v>0</v>
      </c>
      <c r="DG420" s="24">
        <f t="shared" si="68"/>
        <v>0</v>
      </c>
      <c r="DH420" s="24">
        <f t="shared" si="68"/>
        <v>0</v>
      </c>
      <c r="DI420" s="24">
        <f t="shared" si="68"/>
        <v>0</v>
      </c>
      <c r="DJ420" s="24">
        <f t="shared" si="68"/>
        <v>0</v>
      </c>
      <c r="DK420" s="24">
        <f t="shared" si="68"/>
        <v>0</v>
      </c>
      <c r="DL420" s="24">
        <f t="shared" si="68"/>
        <v>0</v>
      </c>
      <c r="DM420" s="24">
        <f t="shared" si="68"/>
        <v>0</v>
      </c>
      <c r="DN420" s="24">
        <f t="shared" si="68"/>
        <v>0</v>
      </c>
      <c r="DO420" s="24">
        <f t="shared" si="68"/>
        <v>0</v>
      </c>
      <c r="DP420" s="24">
        <f t="shared" si="68"/>
        <v>0</v>
      </c>
      <c r="DQ420" s="24">
        <f t="shared" si="68"/>
        <v>0</v>
      </c>
      <c r="DR420" s="24">
        <f t="shared" si="68"/>
        <v>0</v>
      </c>
      <c r="DS420" s="24">
        <f t="shared" si="68"/>
        <v>0</v>
      </c>
      <c r="DT420" s="24">
        <f t="shared" si="68"/>
        <v>0</v>
      </c>
      <c r="DU420" s="24">
        <f t="shared" si="68"/>
        <v>0</v>
      </c>
      <c r="DV420" s="24">
        <f t="shared" si="68"/>
        <v>0</v>
      </c>
      <c r="DW420" s="24">
        <f t="shared" si="68"/>
        <v>0</v>
      </c>
      <c r="DX420" s="24">
        <f t="shared" si="68"/>
        <v>0</v>
      </c>
      <c r="DY420" s="24">
        <f t="shared" si="68"/>
        <v>0</v>
      </c>
      <c r="DZ420" s="24">
        <f t="shared" si="68"/>
        <v>0</v>
      </c>
      <c r="EA420" s="24">
        <f t="shared" si="68"/>
        <v>0</v>
      </c>
      <c r="EB420" s="24">
        <f t="shared" si="68"/>
        <v>0</v>
      </c>
      <c r="EC420" s="24">
        <f t="shared" si="68"/>
        <v>0</v>
      </c>
      <c r="ED420" s="24">
        <f t="shared" si="68"/>
        <v>0</v>
      </c>
      <c r="EE420" s="24">
        <f t="shared" si="68"/>
        <v>0</v>
      </c>
      <c r="EF420" s="24">
        <f t="shared" ref="EF420:ES420" si="69">SUM(EF298:EF419)</f>
        <v>0</v>
      </c>
      <c r="EG420" s="24">
        <f t="shared" si="69"/>
        <v>0</v>
      </c>
      <c r="EH420" s="24">
        <f t="shared" si="69"/>
        <v>0</v>
      </c>
      <c r="EI420" s="24">
        <f t="shared" si="69"/>
        <v>0</v>
      </c>
      <c r="EJ420" s="24">
        <f t="shared" si="69"/>
        <v>0</v>
      </c>
      <c r="EK420" s="24">
        <f t="shared" si="69"/>
        <v>0</v>
      </c>
      <c r="EL420" s="24">
        <f t="shared" si="69"/>
        <v>0</v>
      </c>
      <c r="EM420" s="24">
        <f t="shared" si="69"/>
        <v>0</v>
      </c>
      <c r="EN420" s="24">
        <f t="shared" si="69"/>
        <v>0</v>
      </c>
      <c r="EO420" s="24">
        <f t="shared" si="69"/>
        <v>0</v>
      </c>
      <c r="EP420" s="24">
        <f t="shared" si="69"/>
        <v>0</v>
      </c>
      <c r="EQ420" s="24">
        <f t="shared" si="69"/>
        <v>0</v>
      </c>
      <c r="ER420" s="24">
        <f t="shared" si="69"/>
        <v>0</v>
      </c>
      <c r="ES420" s="24">
        <f t="shared" si="69"/>
        <v>0</v>
      </c>
    </row>
    <row r="520" spans="71:149" x14ac:dyDescent="0.35">
      <c r="BS520" s="24">
        <f>SUM(BS427:BS519)</f>
        <v>0</v>
      </c>
      <c r="BT520" s="24">
        <f t="shared" ref="BT520:EE520" si="70">SUM(BT427:BT519)</f>
        <v>0</v>
      </c>
      <c r="BU520" s="24">
        <f t="shared" si="70"/>
        <v>0</v>
      </c>
      <c r="BV520" s="24">
        <f t="shared" si="70"/>
        <v>0</v>
      </c>
      <c r="BW520" s="24">
        <f t="shared" si="70"/>
        <v>0</v>
      </c>
      <c r="BX520" s="24">
        <f t="shared" si="70"/>
        <v>0</v>
      </c>
      <c r="BY520" s="24">
        <f t="shared" si="70"/>
        <v>0</v>
      </c>
      <c r="BZ520" s="24">
        <f t="shared" si="70"/>
        <v>0</v>
      </c>
      <c r="CA520" s="24">
        <f t="shared" si="70"/>
        <v>0</v>
      </c>
      <c r="CB520" s="24">
        <f t="shared" si="70"/>
        <v>0</v>
      </c>
      <c r="CC520" s="24">
        <f t="shared" si="70"/>
        <v>0</v>
      </c>
      <c r="CD520" s="24">
        <f t="shared" si="70"/>
        <v>0</v>
      </c>
      <c r="CE520" s="24">
        <f t="shared" si="70"/>
        <v>0</v>
      </c>
      <c r="CF520" s="24">
        <f t="shared" si="70"/>
        <v>0</v>
      </c>
      <c r="CG520" s="24">
        <f t="shared" si="70"/>
        <v>0</v>
      </c>
      <c r="CH520" s="24">
        <f t="shared" si="70"/>
        <v>0</v>
      </c>
      <c r="CI520" s="24">
        <f t="shared" si="70"/>
        <v>0</v>
      </c>
      <c r="CJ520" s="24">
        <f t="shared" si="70"/>
        <v>0</v>
      </c>
      <c r="CK520" s="24">
        <f t="shared" si="70"/>
        <v>0</v>
      </c>
      <c r="CL520" s="24">
        <f t="shared" si="70"/>
        <v>0</v>
      </c>
      <c r="CM520" s="24">
        <f t="shared" si="70"/>
        <v>0</v>
      </c>
      <c r="CN520" s="24">
        <f t="shared" si="70"/>
        <v>0</v>
      </c>
      <c r="CO520" s="24">
        <f t="shared" si="70"/>
        <v>0</v>
      </c>
      <c r="CP520" s="24">
        <f t="shared" si="70"/>
        <v>0</v>
      </c>
      <c r="CQ520" s="24">
        <f t="shared" si="70"/>
        <v>0</v>
      </c>
      <c r="CR520" s="24">
        <f t="shared" si="70"/>
        <v>0</v>
      </c>
      <c r="CS520" s="24">
        <f t="shared" si="70"/>
        <v>0</v>
      </c>
      <c r="CT520" s="24">
        <f t="shared" si="70"/>
        <v>0</v>
      </c>
      <c r="CU520" s="24">
        <f t="shared" si="70"/>
        <v>0</v>
      </c>
      <c r="CV520" s="24">
        <f t="shared" si="70"/>
        <v>0</v>
      </c>
      <c r="CW520" s="24">
        <f t="shared" si="70"/>
        <v>0</v>
      </c>
      <c r="CX520" s="24">
        <f t="shared" si="70"/>
        <v>0</v>
      </c>
      <c r="CY520" s="24">
        <f t="shared" si="70"/>
        <v>0</v>
      </c>
      <c r="CZ520" s="24">
        <f t="shared" si="70"/>
        <v>0</v>
      </c>
      <c r="DA520" s="24">
        <f t="shared" si="70"/>
        <v>0</v>
      </c>
      <c r="DB520" s="24">
        <f t="shared" si="70"/>
        <v>0</v>
      </c>
      <c r="DC520" s="24">
        <f t="shared" si="70"/>
        <v>0</v>
      </c>
      <c r="DD520" s="24">
        <f t="shared" si="70"/>
        <v>0</v>
      </c>
      <c r="DE520" s="24">
        <f t="shared" si="70"/>
        <v>0</v>
      </c>
      <c r="DF520" s="24">
        <f t="shared" si="70"/>
        <v>0</v>
      </c>
      <c r="DG520" s="24">
        <f t="shared" si="70"/>
        <v>0</v>
      </c>
      <c r="DH520" s="24">
        <f t="shared" si="70"/>
        <v>0</v>
      </c>
      <c r="DI520" s="24">
        <f t="shared" si="70"/>
        <v>0</v>
      </c>
      <c r="DJ520" s="24">
        <f t="shared" si="70"/>
        <v>0</v>
      </c>
      <c r="DK520" s="24">
        <f t="shared" si="70"/>
        <v>0</v>
      </c>
      <c r="DL520" s="24">
        <f t="shared" si="70"/>
        <v>0</v>
      </c>
      <c r="DM520" s="24">
        <f t="shared" si="70"/>
        <v>0</v>
      </c>
      <c r="DN520" s="24">
        <f t="shared" si="70"/>
        <v>0</v>
      </c>
      <c r="DO520" s="24">
        <f t="shared" si="70"/>
        <v>0</v>
      </c>
      <c r="DP520" s="24">
        <f t="shared" si="70"/>
        <v>0</v>
      </c>
      <c r="DQ520" s="24">
        <f t="shared" si="70"/>
        <v>0</v>
      </c>
      <c r="DR520" s="24">
        <f t="shared" si="70"/>
        <v>0</v>
      </c>
      <c r="DS520" s="24">
        <f t="shared" si="70"/>
        <v>0</v>
      </c>
      <c r="DT520" s="24">
        <f t="shared" si="70"/>
        <v>0</v>
      </c>
      <c r="DU520" s="24">
        <f t="shared" si="70"/>
        <v>0</v>
      </c>
      <c r="DV520" s="24">
        <f t="shared" si="70"/>
        <v>0</v>
      </c>
      <c r="DW520" s="24">
        <f t="shared" si="70"/>
        <v>0</v>
      </c>
      <c r="DX520" s="24">
        <f t="shared" si="70"/>
        <v>0</v>
      </c>
      <c r="DY520" s="24">
        <f t="shared" si="70"/>
        <v>0</v>
      </c>
      <c r="DZ520" s="24">
        <f t="shared" si="70"/>
        <v>0</v>
      </c>
      <c r="EA520" s="24">
        <f t="shared" si="70"/>
        <v>0</v>
      </c>
      <c r="EB520" s="24">
        <f t="shared" si="70"/>
        <v>0</v>
      </c>
      <c r="EC520" s="24">
        <f t="shared" si="70"/>
        <v>0</v>
      </c>
      <c r="ED520" s="24">
        <f t="shared" si="70"/>
        <v>0</v>
      </c>
      <c r="EE520" s="24">
        <f t="shared" si="70"/>
        <v>0</v>
      </c>
      <c r="EF520" s="24">
        <f t="shared" ref="EF520:ES520" si="71">SUM(EF427:EF519)</f>
        <v>0</v>
      </c>
      <c r="EG520" s="24">
        <f t="shared" si="71"/>
        <v>0</v>
      </c>
      <c r="EH520" s="24">
        <f t="shared" si="71"/>
        <v>0</v>
      </c>
      <c r="EI520" s="24">
        <f t="shared" si="71"/>
        <v>0</v>
      </c>
      <c r="EJ520" s="24">
        <f t="shared" si="71"/>
        <v>0</v>
      </c>
      <c r="EK520" s="24">
        <f t="shared" si="71"/>
        <v>0</v>
      </c>
      <c r="EL520" s="24">
        <f t="shared" si="71"/>
        <v>0</v>
      </c>
      <c r="EM520" s="24">
        <f t="shared" si="71"/>
        <v>0</v>
      </c>
      <c r="EN520" s="24">
        <f t="shared" si="71"/>
        <v>0</v>
      </c>
      <c r="EO520" s="24">
        <f t="shared" si="71"/>
        <v>0</v>
      </c>
      <c r="EP520" s="24">
        <f t="shared" si="71"/>
        <v>0</v>
      </c>
      <c r="EQ520" s="24">
        <f t="shared" si="71"/>
        <v>0</v>
      </c>
      <c r="ER520" s="24">
        <f t="shared" si="71"/>
        <v>0</v>
      </c>
      <c r="ES520" s="24">
        <f t="shared" si="71"/>
        <v>0</v>
      </c>
    </row>
    <row r="7916" spans="71:149" x14ac:dyDescent="0.35">
      <c r="BS7916" s="24">
        <f>IF(BS$8=$M7916,$BB7916,0)</f>
        <v>0</v>
      </c>
    </row>
    <row r="7917" spans="71:149" x14ac:dyDescent="0.35">
      <c r="BS7917" s="24">
        <f>SUM(BS5897:BS7916)</f>
        <v>0</v>
      </c>
      <c r="BT7917" s="24">
        <f t="shared" ref="BT7917:EE7917" si="72">SUM(BT5897:BT7916)</f>
        <v>0</v>
      </c>
      <c r="BU7917" s="24">
        <f t="shared" si="72"/>
        <v>0</v>
      </c>
      <c r="BV7917" s="24">
        <f t="shared" si="72"/>
        <v>0</v>
      </c>
      <c r="BW7917" s="24">
        <f t="shared" si="72"/>
        <v>0</v>
      </c>
      <c r="BX7917" s="24">
        <f t="shared" si="72"/>
        <v>0</v>
      </c>
      <c r="BY7917" s="24">
        <f t="shared" si="72"/>
        <v>0</v>
      </c>
      <c r="BZ7917" s="24">
        <f t="shared" si="72"/>
        <v>0</v>
      </c>
      <c r="CA7917" s="24">
        <f t="shared" si="72"/>
        <v>0</v>
      </c>
      <c r="CB7917" s="24">
        <f t="shared" si="72"/>
        <v>0</v>
      </c>
      <c r="CC7917" s="24">
        <f t="shared" si="72"/>
        <v>0</v>
      </c>
      <c r="CD7917" s="24">
        <f t="shared" si="72"/>
        <v>0</v>
      </c>
      <c r="CE7917" s="24">
        <f t="shared" si="72"/>
        <v>0</v>
      </c>
      <c r="CF7917" s="24">
        <f t="shared" si="72"/>
        <v>0</v>
      </c>
      <c r="CG7917" s="24">
        <f t="shared" si="72"/>
        <v>0</v>
      </c>
      <c r="CH7917" s="24">
        <f t="shared" si="72"/>
        <v>0</v>
      </c>
      <c r="CI7917" s="24">
        <f t="shared" si="72"/>
        <v>0</v>
      </c>
      <c r="CJ7917" s="24">
        <f t="shared" si="72"/>
        <v>0</v>
      </c>
      <c r="CK7917" s="24">
        <f t="shared" si="72"/>
        <v>0</v>
      </c>
      <c r="CL7917" s="24">
        <f t="shared" si="72"/>
        <v>0</v>
      </c>
      <c r="CM7917" s="24">
        <f t="shared" si="72"/>
        <v>0</v>
      </c>
      <c r="CN7917" s="24">
        <f t="shared" si="72"/>
        <v>0</v>
      </c>
      <c r="CO7917" s="24">
        <f t="shared" si="72"/>
        <v>0</v>
      </c>
      <c r="CP7917" s="24">
        <f t="shared" si="72"/>
        <v>0</v>
      </c>
      <c r="CQ7917" s="24">
        <f t="shared" si="72"/>
        <v>0</v>
      </c>
      <c r="CR7917" s="24">
        <f t="shared" si="72"/>
        <v>0</v>
      </c>
      <c r="CS7917" s="24">
        <f t="shared" si="72"/>
        <v>0</v>
      </c>
      <c r="CT7917" s="24">
        <f t="shared" si="72"/>
        <v>0</v>
      </c>
      <c r="CU7917" s="24">
        <f t="shared" si="72"/>
        <v>0</v>
      </c>
      <c r="CV7917" s="24">
        <f t="shared" si="72"/>
        <v>0</v>
      </c>
      <c r="CW7917" s="24">
        <f t="shared" si="72"/>
        <v>0</v>
      </c>
      <c r="CX7917" s="24">
        <f t="shared" si="72"/>
        <v>0</v>
      </c>
      <c r="CY7917" s="24">
        <f t="shared" si="72"/>
        <v>0</v>
      </c>
      <c r="CZ7917" s="24">
        <f t="shared" si="72"/>
        <v>0</v>
      </c>
      <c r="DA7917" s="24">
        <f t="shared" si="72"/>
        <v>0</v>
      </c>
      <c r="DB7917" s="24">
        <f t="shared" si="72"/>
        <v>0</v>
      </c>
      <c r="DC7917" s="24">
        <f t="shared" si="72"/>
        <v>0</v>
      </c>
      <c r="DD7917" s="24">
        <f t="shared" si="72"/>
        <v>0</v>
      </c>
      <c r="DE7917" s="24">
        <f t="shared" si="72"/>
        <v>0</v>
      </c>
      <c r="DF7917" s="24">
        <f t="shared" si="72"/>
        <v>0</v>
      </c>
      <c r="DG7917" s="24">
        <f t="shared" si="72"/>
        <v>0</v>
      </c>
      <c r="DH7917" s="24">
        <f t="shared" si="72"/>
        <v>0</v>
      </c>
      <c r="DI7917" s="24">
        <f t="shared" si="72"/>
        <v>0</v>
      </c>
      <c r="DJ7917" s="24">
        <f t="shared" si="72"/>
        <v>0</v>
      </c>
      <c r="DK7917" s="24">
        <f t="shared" si="72"/>
        <v>0</v>
      </c>
      <c r="DL7917" s="24">
        <f t="shared" si="72"/>
        <v>0</v>
      </c>
      <c r="DM7917" s="24">
        <f t="shared" si="72"/>
        <v>0</v>
      </c>
      <c r="DN7917" s="24">
        <f t="shared" si="72"/>
        <v>0</v>
      </c>
      <c r="DO7917" s="24">
        <f t="shared" si="72"/>
        <v>0</v>
      </c>
      <c r="DP7917" s="24">
        <f t="shared" si="72"/>
        <v>0</v>
      </c>
      <c r="DQ7917" s="24">
        <f t="shared" si="72"/>
        <v>0</v>
      </c>
      <c r="DR7917" s="24">
        <f t="shared" si="72"/>
        <v>0</v>
      </c>
      <c r="DS7917" s="24">
        <f t="shared" si="72"/>
        <v>0</v>
      </c>
      <c r="DT7917" s="24">
        <f t="shared" si="72"/>
        <v>0</v>
      </c>
      <c r="DU7917" s="24">
        <f t="shared" si="72"/>
        <v>0</v>
      </c>
      <c r="DV7917" s="24">
        <f t="shared" si="72"/>
        <v>0</v>
      </c>
      <c r="DW7917" s="24">
        <f t="shared" si="72"/>
        <v>0</v>
      </c>
      <c r="DX7917" s="24">
        <f t="shared" si="72"/>
        <v>0</v>
      </c>
      <c r="DY7917" s="24">
        <f t="shared" si="72"/>
        <v>0</v>
      </c>
      <c r="DZ7917" s="24">
        <f t="shared" si="72"/>
        <v>0</v>
      </c>
      <c r="EA7917" s="24">
        <f t="shared" si="72"/>
        <v>0</v>
      </c>
      <c r="EB7917" s="24">
        <f t="shared" si="72"/>
        <v>0</v>
      </c>
      <c r="EC7917" s="24">
        <f t="shared" si="72"/>
        <v>0</v>
      </c>
      <c r="ED7917" s="24">
        <f t="shared" si="72"/>
        <v>0</v>
      </c>
      <c r="EE7917" s="24">
        <f t="shared" si="72"/>
        <v>0</v>
      </c>
      <c r="EF7917" s="24">
        <f t="shared" ref="EF7917:ES7917" si="73">SUM(EF5897:EF7916)</f>
        <v>0</v>
      </c>
      <c r="EG7917" s="24">
        <f t="shared" si="73"/>
        <v>0</v>
      </c>
      <c r="EH7917" s="24">
        <f t="shared" si="73"/>
        <v>0</v>
      </c>
      <c r="EI7917" s="24">
        <f t="shared" si="73"/>
        <v>0</v>
      </c>
      <c r="EJ7917" s="24">
        <f t="shared" si="73"/>
        <v>0</v>
      </c>
      <c r="EK7917" s="24">
        <f t="shared" si="73"/>
        <v>0</v>
      </c>
      <c r="EL7917" s="24">
        <f t="shared" si="73"/>
        <v>0</v>
      </c>
      <c r="EM7917" s="24">
        <f t="shared" si="73"/>
        <v>0</v>
      </c>
      <c r="EN7917" s="24">
        <f t="shared" si="73"/>
        <v>0</v>
      </c>
      <c r="EO7917" s="24">
        <f t="shared" si="73"/>
        <v>0</v>
      </c>
      <c r="EP7917" s="24">
        <f t="shared" si="73"/>
        <v>0</v>
      </c>
      <c r="EQ7917" s="24">
        <f t="shared" si="73"/>
        <v>0</v>
      </c>
      <c r="ER7917" s="24">
        <f t="shared" si="73"/>
        <v>0</v>
      </c>
      <c r="ES7917" s="24">
        <f t="shared" si="73"/>
        <v>0</v>
      </c>
    </row>
    <row r="7985" spans="1:11" x14ac:dyDescent="0.35">
      <c r="A7985" s="12">
        <v>160</v>
      </c>
      <c r="K7985" s="12" t="s">
        <v>467</v>
      </c>
    </row>
    <row r="9019" spans="71:149" x14ac:dyDescent="0.35">
      <c r="BS9019" s="24">
        <f>IF(BS$8=$M9019,$BB9019,0)</f>
        <v>0</v>
      </c>
    </row>
    <row r="9022" spans="71:149" x14ac:dyDescent="0.35">
      <c r="BS9022" s="24">
        <f>SUM(BS7981:BS9021)</f>
        <v>0</v>
      </c>
      <c r="BT9022" s="24">
        <f t="shared" ref="BT9022:EE9022" si="74">SUM(BT7981:BT9021)</f>
        <v>0</v>
      </c>
      <c r="BU9022" s="24">
        <f t="shared" si="74"/>
        <v>0</v>
      </c>
      <c r="BV9022" s="24">
        <f t="shared" si="74"/>
        <v>0</v>
      </c>
      <c r="BW9022" s="24">
        <f t="shared" si="74"/>
        <v>0</v>
      </c>
      <c r="BX9022" s="24">
        <f t="shared" si="74"/>
        <v>0</v>
      </c>
      <c r="BY9022" s="24">
        <f t="shared" si="74"/>
        <v>0</v>
      </c>
      <c r="BZ9022" s="24">
        <f t="shared" si="74"/>
        <v>0</v>
      </c>
      <c r="CA9022" s="24">
        <f t="shared" si="74"/>
        <v>0</v>
      </c>
      <c r="CB9022" s="24">
        <f t="shared" si="74"/>
        <v>0</v>
      </c>
      <c r="CC9022" s="24">
        <f t="shared" si="74"/>
        <v>0</v>
      </c>
      <c r="CD9022" s="24">
        <f t="shared" si="74"/>
        <v>0</v>
      </c>
      <c r="CE9022" s="24">
        <f t="shared" si="74"/>
        <v>0</v>
      </c>
      <c r="CF9022" s="24">
        <f t="shared" si="74"/>
        <v>0</v>
      </c>
      <c r="CG9022" s="24">
        <f t="shared" si="74"/>
        <v>0</v>
      </c>
      <c r="CH9022" s="24">
        <f t="shared" si="74"/>
        <v>0</v>
      </c>
      <c r="CI9022" s="24">
        <f t="shared" si="74"/>
        <v>0</v>
      </c>
      <c r="CJ9022" s="24">
        <f t="shared" si="74"/>
        <v>0</v>
      </c>
      <c r="CK9022" s="24">
        <f t="shared" si="74"/>
        <v>0</v>
      </c>
      <c r="CL9022" s="24">
        <f t="shared" si="74"/>
        <v>0</v>
      </c>
      <c r="CM9022" s="24">
        <f t="shared" si="74"/>
        <v>0</v>
      </c>
      <c r="CN9022" s="24">
        <f t="shared" si="74"/>
        <v>0</v>
      </c>
      <c r="CO9022" s="24">
        <f t="shared" si="74"/>
        <v>0</v>
      </c>
      <c r="CP9022" s="24">
        <f t="shared" si="74"/>
        <v>0</v>
      </c>
      <c r="CQ9022" s="24">
        <f t="shared" si="74"/>
        <v>0</v>
      </c>
      <c r="CR9022" s="24">
        <f t="shared" si="74"/>
        <v>0</v>
      </c>
      <c r="CS9022" s="24">
        <f t="shared" si="74"/>
        <v>0</v>
      </c>
      <c r="CT9022" s="24">
        <f t="shared" si="74"/>
        <v>0</v>
      </c>
      <c r="CU9022" s="24">
        <f t="shared" si="74"/>
        <v>0</v>
      </c>
      <c r="CV9022" s="24">
        <f t="shared" si="74"/>
        <v>0</v>
      </c>
      <c r="CW9022" s="24">
        <f t="shared" si="74"/>
        <v>0</v>
      </c>
      <c r="CX9022" s="24">
        <f t="shared" si="74"/>
        <v>0</v>
      </c>
      <c r="CY9022" s="24">
        <f t="shared" si="74"/>
        <v>0</v>
      </c>
      <c r="CZ9022" s="24">
        <f t="shared" si="74"/>
        <v>0</v>
      </c>
      <c r="DA9022" s="24">
        <f t="shared" si="74"/>
        <v>0</v>
      </c>
      <c r="DB9022" s="24">
        <f t="shared" si="74"/>
        <v>0</v>
      </c>
      <c r="DC9022" s="24">
        <f t="shared" si="74"/>
        <v>0</v>
      </c>
      <c r="DD9022" s="24">
        <f t="shared" si="74"/>
        <v>0</v>
      </c>
      <c r="DE9022" s="24">
        <f t="shared" si="74"/>
        <v>0</v>
      </c>
      <c r="DF9022" s="24">
        <f t="shared" si="74"/>
        <v>0</v>
      </c>
      <c r="DG9022" s="24">
        <f t="shared" si="74"/>
        <v>0</v>
      </c>
      <c r="DH9022" s="24">
        <f t="shared" si="74"/>
        <v>0</v>
      </c>
      <c r="DI9022" s="24">
        <f t="shared" si="74"/>
        <v>0</v>
      </c>
      <c r="DJ9022" s="24">
        <f t="shared" si="74"/>
        <v>0</v>
      </c>
      <c r="DK9022" s="24">
        <f t="shared" si="74"/>
        <v>0</v>
      </c>
      <c r="DL9022" s="24">
        <f t="shared" si="74"/>
        <v>0</v>
      </c>
      <c r="DM9022" s="24">
        <f t="shared" si="74"/>
        <v>0</v>
      </c>
      <c r="DN9022" s="24">
        <f t="shared" si="74"/>
        <v>0</v>
      </c>
      <c r="DO9022" s="24">
        <f t="shared" si="74"/>
        <v>0</v>
      </c>
      <c r="DP9022" s="24">
        <f t="shared" si="74"/>
        <v>0</v>
      </c>
      <c r="DQ9022" s="24">
        <f t="shared" si="74"/>
        <v>0</v>
      </c>
      <c r="DR9022" s="24">
        <f t="shared" si="74"/>
        <v>0</v>
      </c>
      <c r="DS9022" s="24">
        <f t="shared" si="74"/>
        <v>0</v>
      </c>
      <c r="DT9022" s="24">
        <f t="shared" si="74"/>
        <v>0</v>
      </c>
      <c r="DU9022" s="24">
        <f t="shared" si="74"/>
        <v>0</v>
      </c>
      <c r="DV9022" s="24">
        <f t="shared" si="74"/>
        <v>0</v>
      </c>
      <c r="DW9022" s="24">
        <f t="shared" si="74"/>
        <v>0</v>
      </c>
      <c r="DX9022" s="24">
        <f t="shared" si="74"/>
        <v>0</v>
      </c>
      <c r="DY9022" s="24">
        <f t="shared" si="74"/>
        <v>0</v>
      </c>
      <c r="DZ9022" s="24">
        <f t="shared" si="74"/>
        <v>0</v>
      </c>
      <c r="EA9022" s="24">
        <f t="shared" si="74"/>
        <v>0</v>
      </c>
      <c r="EB9022" s="24">
        <f t="shared" si="74"/>
        <v>0</v>
      </c>
      <c r="EC9022" s="24">
        <f t="shared" si="74"/>
        <v>0</v>
      </c>
      <c r="ED9022" s="24">
        <f t="shared" si="74"/>
        <v>0</v>
      </c>
      <c r="EE9022" s="24">
        <f t="shared" si="74"/>
        <v>0</v>
      </c>
      <c r="EF9022" s="24">
        <f t="shared" ref="EF9022:ES9022" si="75">SUM(EF7981:EF9021)</f>
        <v>0</v>
      </c>
      <c r="EG9022" s="24">
        <f t="shared" si="75"/>
        <v>0</v>
      </c>
      <c r="EH9022" s="24">
        <f t="shared" si="75"/>
        <v>0</v>
      </c>
      <c r="EI9022" s="24">
        <f t="shared" si="75"/>
        <v>0</v>
      </c>
      <c r="EJ9022" s="24">
        <f t="shared" si="75"/>
        <v>0</v>
      </c>
      <c r="EK9022" s="24">
        <f t="shared" si="75"/>
        <v>0</v>
      </c>
      <c r="EL9022" s="24">
        <f t="shared" si="75"/>
        <v>0</v>
      </c>
      <c r="EM9022" s="24">
        <f t="shared" si="75"/>
        <v>0</v>
      </c>
      <c r="EN9022" s="24">
        <f t="shared" si="75"/>
        <v>0</v>
      </c>
      <c r="EO9022" s="24">
        <f t="shared" si="75"/>
        <v>0</v>
      </c>
      <c r="EP9022" s="24">
        <f t="shared" si="75"/>
        <v>0</v>
      </c>
      <c r="EQ9022" s="24">
        <f t="shared" si="75"/>
        <v>0</v>
      </c>
      <c r="ER9022" s="24">
        <f t="shared" si="75"/>
        <v>0</v>
      </c>
      <c r="ES9022" s="24">
        <f t="shared" si="75"/>
        <v>0</v>
      </c>
    </row>
  </sheetData>
  <mergeCells count="63">
    <mergeCell ref="X2:X3"/>
    <mergeCell ref="AD2:AD3"/>
    <mergeCell ref="BG2:BG3"/>
    <mergeCell ref="BJ2:BJ3"/>
    <mergeCell ref="BI2:BI3"/>
    <mergeCell ref="BD2:BD3"/>
    <mergeCell ref="AN2:AN3"/>
    <mergeCell ref="AV2:AW2"/>
    <mergeCell ref="AR2:AR3"/>
    <mergeCell ref="AT2:AT3"/>
    <mergeCell ref="AZ2:BA2"/>
    <mergeCell ref="BC2:BC3"/>
    <mergeCell ref="BH2:BH3"/>
    <mergeCell ref="Z2:Z3"/>
    <mergeCell ref="AA2:AA3"/>
    <mergeCell ref="AB2:AB3"/>
    <mergeCell ref="T2:T3"/>
    <mergeCell ref="G55:BJ55"/>
    <mergeCell ref="G2:G3"/>
    <mergeCell ref="K25:L25"/>
    <mergeCell ref="H2:K3"/>
    <mergeCell ref="L2:L3"/>
    <mergeCell ref="P2:P3"/>
    <mergeCell ref="A5:L5"/>
    <mergeCell ref="J7:L7"/>
    <mergeCell ref="I6:L6"/>
    <mergeCell ref="Q2:Q3"/>
    <mergeCell ref="J22:L22"/>
    <mergeCell ref="U2:U3"/>
    <mergeCell ref="R2:R3"/>
    <mergeCell ref="W2:W3"/>
    <mergeCell ref="AM2:AM3"/>
    <mergeCell ref="G54:AY54"/>
    <mergeCell ref="J27:L27"/>
    <mergeCell ref="K30:L30"/>
    <mergeCell ref="J38:L38"/>
    <mergeCell ref="K39:L39"/>
    <mergeCell ref="K45:L45"/>
    <mergeCell ref="J41:L41"/>
    <mergeCell ref="K34:L34"/>
    <mergeCell ref="I32:L32"/>
    <mergeCell ref="G53:AY53"/>
    <mergeCell ref="AC2:AC3"/>
    <mergeCell ref="V2:V3"/>
    <mergeCell ref="S2:S3"/>
    <mergeCell ref="Y2:Y3"/>
    <mergeCell ref="BL2:BL3"/>
    <mergeCell ref="BK2:BK3"/>
    <mergeCell ref="AE2:AF2"/>
    <mergeCell ref="AS2:AS3"/>
    <mergeCell ref="AH2:AH3"/>
    <mergeCell ref="AJ2:AJ3"/>
    <mergeCell ref="AI2:AI3"/>
    <mergeCell ref="AP2:AQ2"/>
    <mergeCell ref="AK2:AK3"/>
    <mergeCell ref="AL2:AL3"/>
    <mergeCell ref="BB2:BB3"/>
    <mergeCell ref="AY2:AY3"/>
    <mergeCell ref="AX2:AX3"/>
    <mergeCell ref="AG2:AG3"/>
    <mergeCell ref="AO2:AO3"/>
    <mergeCell ref="BE2:BE3"/>
    <mergeCell ref="BF2:BF3"/>
  </mergeCells>
  <printOptions horizontalCentered="1" verticalCentered="1"/>
  <pageMargins left="0" right="0" top="0" bottom="0" header="0" footer="0"/>
  <pageSetup paperSize="9" scale="38" orientation="landscape" r:id="rId1"/>
  <headerFooter>
    <oddFooter>&amp;C&amp;"-,Podebljano"&amp;14 &amp;18 8</oddFooter>
  </headerFooter>
  <rowBreaks count="1" manualBreakCount="1">
    <brk id="56" min="1" max="46" man="1"/>
  </rowBreaks>
  <colBreaks count="1" manualBreakCount="1">
    <brk id="5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Q7979"/>
  <sheetViews>
    <sheetView view="pageBreakPreview" topLeftCell="L160" zoomScale="60" zoomScaleNormal="60" workbookViewId="0">
      <selection activeCell="AU8" sqref="AU8"/>
    </sheetView>
  </sheetViews>
  <sheetFormatPr defaultColWidth="9.140625" defaultRowHeight="20.25" x14ac:dyDescent="0.3"/>
  <cols>
    <col min="1" max="1" width="8.5703125" style="13" hidden="1" customWidth="1"/>
    <col min="2" max="8" width="5.85546875" style="13" hidden="1" customWidth="1"/>
    <col min="9" max="9" width="10.140625" style="13" hidden="1" customWidth="1"/>
    <col min="10" max="10" width="3" style="13" customWidth="1"/>
    <col min="11" max="11" width="4.85546875" style="13" customWidth="1"/>
    <col min="12" max="12" width="7.140625" style="13" customWidth="1"/>
    <col min="13" max="13" width="8.5703125" style="13" customWidth="1"/>
    <col min="14" max="14" width="74.7109375" style="13" customWidth="1"/>
    <col min="15" max="20" width="23.7109375" style="13" hidden="1" customWidth="1"/>
    <col min="21" max="21" width="11.85546875" style="13" hidden="1" customWidth="1"/>
    <col min="22" max="24" width="26" style="13" hidden="1" customWidth="1"/>
    <col min="25" max="26" width="23.7109375" style="13" hidden="1" customWidth="1"/>
    <col min="27" max="27" width="11.85546875" style="13" hidden="1" customWidth="1"/>
    <col min="28" max="28" width="26" style="13" hidden="1" customWidth="1"/>
    <col min="29" max="29" width="23.7109375" style="13" hidden="1" customWidth="1"/>
    <col min="30" max="30" width="24.85546875" style="13" hidden="1" customWidth="1"/>
    <col min="31" max="31" width="29" style="13" hidden="1" customWidth="1"/>
    <col min="32" max="32" width="23.7109375" style="13" hidden="1" customWidth="1"/>
    <col min="33" max="33" width="48.42578125" style="13" hidden="1" customWidth="1"/>
    <col min="34" max="38" width="24.28515625" style="13" hidden="1" customWidth="1"/>
    <col min="39" max="39" width="24.28515625" style="13" customWidth="1"/>
    <col min="40" max="41" width="23.7109375" style="13" hidden="1" customWidth="1"/>
    <col min="42" max="42" width="16.140625" style="13" hidden="1" customWidth="1"/>
    <col min="43" max="44" width="27.85546875" style="13" customWidth="1"/>
    <col min="45" max="45" width="24.28515625" style="13" hidden="1" customWidth="1"/>
    <col min="46" max="46" width="24.28515625" style="13" customWidth="1"/>
    <col min="47" max="47" width="16" style="13" customWidth="1"/>
    <col min="48" max="48" width="27.85546875" style="13" customWidth="1"/>
    <col min="49" max="49" width="27.7109375" style="13" hidden="1" customWidth="1"/>
    <col min="50" max="50" width="27.85546875" style="13" customWidth="1"/>
    <col min="51" max="51" width="16" style="13" hidden="1" customWidth="1"/>
    <col min="52" max="52" width="13.5703125" style="13" hidden="1" customWidth="1"/>
    <col min="53" max="53" width="40.42578125" style="13" hidden="1" customWidth="1"/>
    <col min="54" max="55" width="23.7109375" style="13" hidden="1" customWidth="1"/>
    <col min="56" max="56" width="26.5703125" style="13" hidden="1" customWidth="1"/>
    <col min="57" max="58" width="27.85546875" style="13" customWidth="1"/>
    <col min="59" max="59" width="25.140625" style="13" bestFit="1" customWidth="1"/>
    <col min="60" max="60" width="23.85546875" style="151" customWidth="1"/>
    <col min="61" max="61" width="24.85546875" style="13" bestFit="1" customWidth="1"/>
    <col min="62" max="62" width="29.42578125" style="91" bestFit="1" customWidth="1"/>
    <col min="63" max="65" width="9.140625" style="13"/>
    <col min="66" max="66" width="36" style="13" customWidth="1"/>
    <col min="67" max="67" width="14.42578125" style="13" bestFit="1" customWidth="1"/>
    <col min="68" max="16384" width="9.140625" style="13"/>
  </cols>
  <sheetData>
    <row r="1" spans="1:69" ht="18" customHeight="1" x14ac:dyDescent="0.3">
      <c r="A1" s="1053" t="s">
        <v>0</v>
      </c>
      <c r="B1" s="1057" t="s">
        <v>1</v>
      </c>
      <c r="C1" s="1057"/>
      <c r="D1" s="1057"/>
      <c r="E1" s="1057"/>
      <c r="F1" s="1057"/>
      <c r="G1" s="1057"/>
      <c r="H1" s="1057"/>
      <c r="I1" s="1047" t="s">
        <v>2</v>
      </c>
      <c r="J1" s="1047" t="s">
        <v>3</v>
      </c>
      <c r="K1" s="1047"/>
      <c r="L1" s="1047"/>
      <c r="M1" s="1047"/>
      <c r="N1" s="1052" t="s">
        <v>4</v>
      </c>
      <c r="O1" s="51"/>
      <c r="P1" s="1047" t="s">
        <v>249</v>
      </c>
      <c r="Q1" s="51" t="s">
        <v>263</v>
      </c>
      <c r="R1" s="51" t="s">
        <v>102</v>
      </c>
      <c r="S1" s="1047" t="s">
        <v>313</v>
      </c>
      <c r="T1" s="51" t="s">
        <v>303</v>
      </c>
      <c r="U1" s="1047" t="s">
        <v>316</v>
      </c>
      <c r="V1" s="1047" t="s">
        <v>304</v>
      </c>
      <c r="W1" s="1047" t="s">
        <v>345</v>
      </c>
      <c r="X1" s="1047" t="s">
        <v>374</v>
      </c>
      <c r="Y1" s="1047" t="s">
        <v>361</v>
      </c>
      <c r="Z1" s="1047" t="s">
        <v>356</v>
      </c>
      <c r="AA1" s="1047" t="s">
        <v>352</v>
      </c>
      <c r="AB1" s="1047" t="s">
        <v>304</v>
      </c>
      <c r="AC1" s="1047" t="s">
        <v>367</v>
      </c>
      <c r="AD1" s="1052" t="s">
        <v>297</v>
      </c>
      <c r="AE1" s="1052"/>
      <c r="AF1" s="1047" t="s">
        <v>368</v>
      </c>
      <c r="AG1" s="1047" t="s">
        <v>373</v>
      </c>
      <c r="AH1" s="1047" t="s">
        <v>418</v>
      </c>
      <c r="AI1" s="1047" t="s">
        <v>383</v>
      </c>
      <c r="AJ1" s="1047" t="s">
        <v>423</v>
      </c>
      <c r="AK1" s="1047" t="s">
        <v>475</v>
      </c>
      <c r="AL1" s="1047" t="s">
        <v>567</v>
      </c>
      <c r="AM1" s="1047" t="s">
        <v>464</v>
      </c>
      <c r="AN1" s="1047" t="s">
        <v>424</v>
      </c>
      <c r="AO1" s="1047"/>
      <c r="AP1" s="1050" t="s">
        <v>479</v>
      </c>
      <c r="AQ1" s="1047" t="s">
        <v>555</v>
      </c>
      <c r="AR1" s="1047" t="s">
        <v>562</v>
      </c>
      <c r="AS1" s="1047" t="s">
        <v>558</v>
      </c>
      <c r="AT1" s="1047" t="s">
        <v>571</v>
      </c>
      <c r="AU1" s="1047" t="s">
        <v>568</v>
      </c>
      <c r="AV1" s="1047" t="s">
        <v>569</v>
      </c>
      <c r="AW1" s="1047" t="s">
        <v>540</v>
      </c>
      <c r="AX1" s="1047" t="s">
        <v>563</v>
      </c>
      <c r="AY1" s="1047" t="s">
        <v>568</v>
      </c>
      <c r="AZ1" s="1047" t="s">
        <v>559</v>
      </c>
      <c r="BA1" s="1047" t="s">
        <v>408</v>
      </c>
      <c r="BB1" s="1049" t="s">
        <v>103</v>
      </c>
      <c r="BC1" s="1049"/>
      <c r="BD1" s="1047"/>
      <c r="BE1" s="1047" t="s">
        <v>564</v>
      </c>
      <c r="BF1" s="1047" t="s">
        <v>565</v>
      </c>
    </row>
    <row r="2" spans="1:69" ht="46.5" customHeight="1" thickBot="1" x14ac:dyDescent="0.35">
      <c r="A2" s="1054"/>
      <c r="B2" s="195" t="s">
        <v>5</v>
      </c>
      <c r="C2" s="195" t="s">
        <v>6</v>
      </c>
      <c r="D2" s="195" t="s">
        <v>7</v>
      </c>
      <c r="E2" s="195" t="s">
        <v>8</v>
      </c>
      <c r="F2" s="195" t="s">
        <v>9</v>
      </c>
      <c r="G2" s="195" t="s">
        <v>10</v>
      </c>
      <c r="H2" s="195" t="s">
        <v>11</v>
      </c>
      <c r="I2" s="1055"/>
      <c r="J2" s="1048"/>
      <c r="K2" s="1048"/>
      <c r="L2" s="1048"/>
      <c r="M2" s="1048"/>
      <c r="N2" s="1056"/>
      <c r="O2" s="196" t="s">
        <v>284</v>
      </c>
      <c r="P2" s="1048"/>
      <c r="Q2" s="196" t="s">
        <v>104</v>
      </c>
      <c r="R2" s="196" t="s">
        <v>105</v>
      </c>
      <c r="S2" s="1048"/>
      <c r="T2" s="196" t="s">
        <v>324</v>
      </c>
      <c r="U2" s="1048"/>
      <c r="V2" s="1048"/>
      <c r="W2" s="1048"/>
      <c r="X2" s="1048"/>
      <c r="Y2" s="1048"/>
      <c r="Z2" s="1048"/>
      <c r="AA2" s="1048"/>
      <c r="AB2" s="1048"/>
      <c r="AC2" s="1048"/>
      <c r="AD2" s="197" t="s">
        <v>286</v>
      </c>
      <c r="AE2" s="197" t="s">
        <v>323</v>
      </c>
      <c r="AF2" s="1048"/>
      <c r="AG2" s="1048"/>
      <c r="AH2" s="1048"/>
      <c r="AI2" s="1048"/>
      <c r="AJ2" s="1048"/>
      <c r="AK2" s="1048"/>
      <c r="AL2" s="1048"/>
      <c r="AM2" s="1048"/>
      <c r="AN2" s="196" t="s">
        <v>364</v>
      </c>
      <c r="AO2" s="196" t="s">
        <v>419</v>
      </c>
      <c r="AP2" s="1051"/>
      <c r="AQ2" s="1048"/>
      <c r="AR2" s="1048"/>
      <c r="AS2" s="1048"/>
      <c r="AT2" s="1048"/>
      <c r="AU2" s="1048"/>
      <c r="AV2" s="1048"/>
      <c r="AW2" s="1048"/>
      <c r="AX2" s="1048"/>
      <c r="AY2" s="1048"/>
      <c r="AZ2" s="1048"/>
      <c r="BA2" s="1048"/>
      <c r="BB2" s="198" t="s">
        <v>364</v>
      </c>
      <c r="BC2" s="198" t="s">
        <v>419</v>
      </c>
      <c r="BD2" s="1048"/>
      <c r="BE2" s="1048"/>
      <c r="BF2" s="1048"/>
    </row>
    <row r="3" spans="1:69" ht="21.75" customHeight="1" thickBot="1" x14ac:dyDescent="0.35">
      <c r="A3" s="14">
        <v>1</v>
      </c>
      <c r="B3" s="199">
        <v>2</v>
      </c>
      <c r="C3" s="199">
        <v>3</v>
      </c>
      <c r="D3" s="199">
        <v>4</v>
      </c>
      <c r="E3" s="199">
        <v>5</v>
      </c>
      <c r="F3" s="199">
        <v>6</v>
      </c>
      <c r="G3" s="199">
        <v>7</v>
      </c>
      <c r="H3" s="199">
        <v>8</v>
      </c>
      <c r="I3" s="200">
        <v>9</v>
      </c>
      <c r="J3" s="200">
        <v>1</v>
      </c>
      <c r="K3" s="200">
        <v>2</v>
      </c>
      <c r="L3" s="200">
        <v>3</v>
      </c>
      <c r="M3" s="200">
        <v>4</v>
      </c>
      <c r="N3" s="200">
        <v>5</v>
      </c>
      <c r="O3" s="200">
        <v>15</v>
      </c>
      <c r="P3" s="200">
        <v>16</v>
      </c>
      <c r="Q3" s="200">
        <v>6</v>
      </c>
      <c r="R3" s="200">
        <v>7</v>
      </c>
      <c r="S3" s="200">
        <v>8</v>
      </c>
      <c r="T3" s="200">
        <v>9</v>
      </c>
      <c r="U3" s="200">
        <v>10</v>
      </c>
      <c r="V3" s="200">
        <v>11</v>
      </c>
      <c r="W3" s="200">
        <v>9</v>
      </c>
      <c r="X3" s="200">
        <v>6</v>
      </c>
      <c r="Y3" s="200">
        <v>7</v>
      </c>
      <c r="Z3" s="200">
        <v>7</v>
      </c>
      <c r="AA3" s="200">
        <v>8</v>
      </c>
      <c r="AB3" s="200">
        <v>9</v>
      </c>
      <c r="AC3" s="200">
        <v>8</v>
      </c>
      <c r="AD3" s="201">
        <v>11</v>
      </c>
      <c r="AE3" s="201">
        <v>12</v>
      </c>
      <c r="AF3" s="200">
        <v>9</v>
      </c>
      <c r="AG3" s="200">
        <v>10</v>
      </c>
      <c r="AH3" s="200">
        <v>6</v>
      </c>
      <c r="AI3" s="200">
        <v>7</v>
      </c>
      <c r="AJ3" s="200">
        <v>8</v>
      </c>
      <c r="AK3" s="200">
        <v>9</v>
      </c>
      <c r="AL3" s="200">
        <v>6</v>
      </c>
      <c r="AM3" s="200">
        <v>7</v>
      </c>
      <c r="AN3" s="200">
        <v>10</v>
      </c>
      <c r="AO3" s="200">
        <v>11</v>
      </c>
      <c r="AP3" s="163">
        <v>10</v>
      </c>
      <c r="AQ3" s="200">
        <v>8</v>
      </c>
      <c r="AR3" s="200">
        <v>9</v>
      </c>
      <c r="AS3" s="200">
        <v>9</v>
      </c>
      <c r="AT3" s="200">
        <v>9</v>
      </c>
      <c r="AU3" s="200">
        <v>11</v>
      </c>
      <c r="AV3" s="200">
        <v>9</v>
      </c>
      <c r="AW3" s="200">
        <v>9</v>
      </c>
      <c r="AX3" s="200">
        <v>10</v>
      </c>
      <c r="AY3" s="200">
        <v>11</v>
      </c>
      <c r="AZ3" s="200">
        <v>11</v>
      </c>
      <c r="BA3" s="200">
        <v>9</v>
      </c>
      <c r="BB3" s="200">
        <v>12</v>
      </c>
      <c r="BC3" s="200">
        <v>13</v>
      </c>
      <c r="BD3" s="200"/>
      <c r="BE3" s="200">
        <v>12</v>
      </c>
      <c r="BF3" s="200">
        <v>13</v>
      </c>
      <c r="BH3" s="13"/>
    </row>
    <row r="4" spans="1:69" x14ac:dyDescent="0.3">
      <c r="A4" s="25"/>
      <c r="B4" s="202"/>
      <c r="C4" s="202"/>
      <c r="D4" s="203"/>
      <c r="E4" s="204"/>
      <c r="F4" s="204"/>
      <c r="G4" s="204"/>
      <c r="H4" s="205"/>
      <c r="I4" s="205"/>
      <c r="J4" s="206" t="s">
        <v>12</v>
      </c>
      <c r="K4" s="206"/>
      <c r="L4" s="206"/>
      <c r="M4" s="206"/>
      <c r="N4" s="207"/>
      <c r="O4" s="208" t="e">
        <f>SUM(O5+O109+O151)</f>
        <v>#REF!</v>
      </c>
      <c r="P4" s="208" t="e">
        <f>SUM(P5+P109+P151)</f>
        <v>#REF!</v>
      </c>
      <c r="Q4" s="208">
        <v>139751999.38999999</v>
      </c>
      <c r="R4" s="208">
        <f>SUM(R5+R109+R151)</f>
        <v>147175000</v>
      </c>
      <c r="S4" s="208">
        <f>SUM(S5+S109+S151)</f>
        <v>157607000</v>
      </c>
      <c r="T4" s="208">
        <f>SUM(T5+T109+T151)</f>
        <v>97749318.337000012</v>
      </c>
      <c r="U4" s="208">
        <f>(T4/S4)*100</f>
        <v>62.020924411352297</v>
      </c>
      <c r="V4" s="208">
        <f>SUM(V5+V109+V151)</f>
        <v>-8582999.9999999981</v>
      </c>
      <c r="W4" s="208">
        <f>SUM(W5+W109+W151)</f>
        <v>162562999.99999997</v>
      </c>
      <c r="X4" s="208" t="e">
        <f>SUM(X5+X109+X151)</f>
        <v>#REF!</v>
      </c>
      <c r="Y4" s="208" t="e">
        <f>SUM(Y5+Y109+Y151)</f>
        <v>#REF!</v>
      </c>
      <c r="Z4" s="208">
        <f>SUM(Z5+Z109+Z151)</f>
        <v>44908242.599999994</v>
      </c>
      <c r="AA4" s="208" t="e">
        <f>(Z4/Y4)*100</f>
        <v>#REF!</v>
      </c>
      <c r="AB4" s="208">
        <f>SUM(AB5+AB109+AB151)</f>
        <v>10847999.999999996</v>
      </c>
      <c r="AC4" s="208">
        <f>SUM(AC5+AC109+AC151)</f>
        <v>159872000</v>
      </c>
      <c r="AD4" s="208">
        <f>SUM(AC5+AD109+AD151)</f>
        <v>152425500.60999998</v>
      </c>
      <c r="AE4" s="208">
        <f t="shared" ref="AE4:AO4" si="0">SUM(AE5+AE109+AE151)</f>
        <v>134800000</v>
      </c>
      <c r="AF4" s="208">
        <f t="shared" si="0"/>
        <v>159872000</v>
      </c>
      <c r="AG4" s="208">
        <f t="shared" si="0"/>
        <v>0</v>
      </c>
      <c r="AH4" s="208">
        <f t="shared" si="0"/>
        <v>150839955.12</v>
      </c>
      <c r="AI4" s="208">
        <f t="shared" si="0"/>
        <v>151780000</v>
      </c>
      <c r="AJ4" s="208">
        <f t="shared" si="0"/>
        <v>191407000</v>
      </c>
      <c r="AK4" s="208">
        <f t="shared" si="0"/>
        <v>195463000</v>
      </c>
      <c r="AL4" s="208">
        <f>SUM(AL5+AL109+AL151)</f>
        <v>162787426.19</v>
      </c>
      <c r="AM4" s="208">
        <f t="shared" si="0"/>
        <v>327912000</v>
      </c>
      <c r="AN4" s="208">
        <f t="shared" si="0"/>
        <v>0</v>
      </c>
      <c r="AO4" s="208">
        <f t="shared" si="0"/>
        <v>23066972.539999999</v>
      </c>
      <c r="AP4" s="208">
        <f>AM4/AH4*100</f>
        <v>217.39067725068679</v>
      </c>
      <c r="AQ4" s="208">
        <f t="shared" ref="AQ4:AX4" si="1">SUM(AQ5+AQ109+AQ151)</f>
        <v>585150000</v>
      </c>
      <c r="AR4" s="208">
        <f t="shared" si="1"/>
        <v>591150000</v>
      </c>
      <c r="AS4" s="208">
        <f t="shared" si="1"/>
        <v>246185670.53999999</v>
      </c>
      <c r="AT4" s="208">
        <f>SUM(AT5+AT109+AT151)</f>
        <v>0</v>
      </c>
      <c r="AU4" s="208">
        <f>IFERROR(AT4/AN4*100,0)</f>
        <v>0</v>
      </c>
      <c r="AV4" s="208">
        <f t="shared" si="1"/>
        <v>0</v>
      </c>
      <c r="AW4" s="208">
        <f t="shared" si="1"/>
        <v>257187999.99999997</v>
      </c>
      <c r="AX4" s="208">
        <f t="shared" si="1"/>
        <v>0</v>
      </c>
      <c r="AY4" s="208">
        <f>IFERROR(AX4/AR4*100,0)</f>
        <v>0</v>
      </c>
      <c r="AZ4" s="208">
        <f>IFERROR(AS4/AQ4*100,0)</f>
        <v>42.072232853114585</v>
      </c>
      <c r="BA4" s="208">
        <f>SUM(BA5+BA109+BA151)</f>
        <v>39627000.000000007</v>
      </c>
      <c r="BB4" s="208">
        <f>SUM(BB5+BB109+BB151)</f>
        <v>297332000</v>
      </c>
      <c r="BC4" s="208">
        <f>SUM(BC5+BC109+BC151)</f>
        <v>296202000</v>
      </c>
      <c r="BD4" s="208">
        <f t="shared" ref="BD4:BD35" si="2">AM4-AK4</f>
        <v>132449000</v>
      </c>
      <c r="BE4" s="208">
        <f>SUM(BE5+BE109+BE151)</f>
        <v>0</v>
      </c>
      <c r="BF4" s="208">
        <f>SUM(BF5+BF109+BF151)</f>
        <v>0</v>
      </c>
      <c r="BI4" s="90"/>
    </row>
    <row r="5" spans="1:69" x14ac:dyDescent="0.3">
      <c r="A5" s="15"/>
      <c r="B5" s="209"/>
      <c r="C5" s="209"/>
      <c r="D5" s="210"/>
      <c r="E5" s="211"/>
      <c r="F5" s="211"/>
      <c r="G5" s="211"/>
      <c r="H5" s="212"/>
      <c r="I5" s="212"/>
      <c r="J5" s="213">
        <v>3</v>
      </c>
      <c r="K5" s="213"/>
      <c r="L5" s="213"/>
      <c r="M5" s="213"/>
      <c r="N5" s="214" t="s">
        <v>237</v>
      </c>
      <c r="O5" s="208" t="e">
        <f xml:space="preserve"> SUM(O6+O18+O60+O69+O75+O82+O88)</f>
        <v>#REF!</v>
      </c>
      <c r="P5" s="208" t="e">
        <f xml:space="preserve"> SUM(P6+P18+P60+P69+P75+P82+P88)</f>
        <v>#REF!</v>
      </c>
      <c r="Q5" s="208">
        <v>119405220.5</v>
      </c>
      <c r="R5" s="208">
        <f xml:space="preserve"> SUM(R6+R18+R60+R69+R75+R82+R88)</f>
        <v>126812298</v>
      </c>
      <c r="S5" s="208">
        <f xml:space="preserve"> SUM(S6+S18+S60+S69+S75+S82+S88)</f>
        <v>134937844</v>
      </c>
      <c r="T5" s="208">
        <f xml:space="preserve"> SUM(T6+T18+T60+T69+T75+T82+T88)</f>
        <v>91864862.15700002</v>
      </c>
      <c r="U5" s="208">
        <f t="shared" ref="U5:U50" si="3">(T5/S5)*100</f>
        <v>68.07939080233119</v>
      </c>
      <c r="V5" s="208">
        <f xml:space="preserve"> SUM(V6+V18+V60+V69+V75+V82+V88)</f>
        <v>-6174428.4999999981</v>
      </c>
      <c r="W5" s="208">
        <f xml:space="preserve"> SUM(W6+W18+W60+W69+W75+W82+W88)</f>
        <v>140403371.58999997</v>
      </c>
      <c r="X5" s="208" t="e">
        <f xml:space="preserve"> SUM(X6+X18+X60+X69+X75+X82+X88)</f>
        <v>#REF!</v>
      </c>
      <c r="Y5" s="208" t="e">
        <f xml:space="preserve"> SUM(Y6+Y18+Y60+Y69+Y75+Y82+Y88)</f>
        <v>#REF!</v>
      </c>
      <c r="Z5" s="208">
        <f xml:space="preserve"> SUM(Z6+Z18+Z60+Z69+Z75+Z82+Z88)</f>
        <v>42705802.629999995</v>
      </c>
      <c r="AA5" s="208" t="e">
        <f>(Z5/Y5)*100</f>
        <v>#REF!</v>
      </c>
      <c r="AB5" s="208">
        <f xml:space="preserve"> SUM(AB6+AB18+AB60+AB69+AB75+AB82+AB88)</f>
        <v>4124338.6099999966</v>
      </c>
      <c r="AC5" s="208">
        <f xml:space="preserve"> SUM(AC6+AC18+AC60+AC69+AC75+AC82+AC88)</f>
        <v>132887754.10999998</v>
      </c>
      <c r="AD5" s="208">
        <f xml:space="preserve"> SUM(AC6+AD18+AD60+AD69+AD75+AD82+AD88)</f>
        <v>126008298.84</v>
      </c>
      <c r="AE5" s="208">
        <f t="shared" ref="AE5:AO5" si="4" xml:space="preserve"> SUM(AE6+AE18+AE60+AE69+AE75+AE82+AE88)</f>
        <v>117213003.5</v>
      </c>
      <c r="AF5" s="208">
        <f t="shared" si="4"/>
        <v>131387754.10999998</v>
      </c>
      <c r="AG5" s="208">
        <f t="shared" si="4"/>
        <v>0</v>
      </c>
      <c r="AH5" s="208">
        <f t="shared" si="4"/>
        <v>127972694.8</v>
      </c>
      <c r="AI5" s="208">
        <f t="shared" si="4"/>
        <v>131526434.00000001</v>
      </c>
      <c r="AJ5" s="208">
        <f t="shared" si="4"/>
        <v>166305524.19</v>
      </c>
      <c r="AK5" s="208">
        <f t="shared" si="4"/>
        <v>169870517.22999999</v>
      </c>
      <c r="AL5" s="208">
        <f xml:space="preserve"> SUM(AL6+AL18+AL60+AL69+AL75+AL82+AL88)</f>
        <v>142225407.14000002</v>
      </c>
      <c r="AM5" s="208">
        <f t="shared" si="4"/>
        <v>293901268</v>
      </c>
      <c r="AN5" s="208">
        <f t="shared" si="4"/>
        <v>0</v>
      </c>
      <c r="AO5" s="208">
        <f t="shared" si="4"/>
        <v>10519509.92</v>
      </c>
      <c r="AP5" s="208">
        <f t="shared" ref="AP5:AP50" si="5">AM5/AH5*100</f>
        <v>229.65935698964435</v>
      </c>
      <c r="AQ5" s="208">
        <f t="shared" ref="AQ5:AX5" si="6" xml:space="preserve"> SUM(AQ6+AQ18+AQ60+AQ69+AQ75+AQ82+AQ88)</f>
        <v>508215198.15999997</v>
      </c>
      <c r="AR5" s="208">
        <f t="shared" si="6"/>
        <v>514215198.15999997</v>
      </c>
      <c r="AS5" s="208">
        <f t="shared" si="6"/>
        <v>239967011.10999998</v>
      </c>
      <c r="AT5" s="208">
        <f xml:space="preserve"> SUM(AT6+AT18+AT60+AT69+AT75+AT82+AT88)</f>
        <v>0</v>
      </c>
      <c r="AU5" s="208">
        <f t="shared" ref="AU5:AU50" si="7">IFERROR(AT5/AN5*100,0)</f>
        <v>0</v>
      </c>
      <c r="AV5" s="208">
        <f t="shared" si="6"/>
        <v>0</v>
      </c>
      <c r="AW5" s="208">
        <f t="shared" si="6"/>
        <v>214313930.15999997</v>
      </c>
      <c r="AX5" s="208">
        <f t="shared" si="6"/>
        <v>0</v>
      </c>
      <c r="AY5" s="208">
        <f t="shared" ref="AY5:AY50" si="8">IFERROR(AX5/AR5*100,0)</f>
        <v>0</v>
      </c>
      <c r="AZ5" s="208">
        <f t="shared" ref="AZ5:AZ50" si="9">IFERROR(AS5/AQ5*100,0)</f>
        <v>47.217598367542692</v>
      </c>
      <c r="BA5" s="208">
        <f xml:space="preserve"> SUM(BA6+BA18+BA60+BA69+BA75+BA82+BA88)</f>
        <v>34779090.190000005</v>
      </c>
      <c r="BB5" s="208">
        <f xml:space="preserve"> SUM(BB6+BB18+BB60+BB69+BB75+BB82+BB88)</f>
        <v>270028868</v>
      </c>
      <c r="BC5" s="208">
        <f xml:space="preserve"> SUM(BC6+BC18+BC60+BC69+BC75+BC82+BC88)</f>
        <v>268898868</v>
      </c>
      <c r="BD5" s="208">
        <f t="shared" si="2"/>
        <v>124030750.77000001</v>
      </c>
      <c r="BE5" s="208">
        <f xml:space="preserve"> SUM(BE6+BE18+BE60+BE69+BE75+BE82+BE88)</f>
        <v>0</v>
      </c>
      <c r="BF5" s="208">
        <f xml:space="preserve"> SUM(BF6+BF18+BF60+BF69+BF75+BF82+BF88)</f>
        <v>0</v>
      </c>
      <c r="BG5" s="90"/>
      <c r="BH5" s="215"/>
    </row>
    <row r="6" spans="1:69" x14ac:dyDescent="0.3">
      <c r="A6" s="3"/>
      <c r="B6" s="31"/>
      <c r="C6" s="31"/>
      <c r="D6" s="216"/>
      <c r="E6" s="189"/>
      <c r="F6" s="189"/>
      <c r="G6" s="189"/>
      <c r="H6" s="217"/>
      <c r="I6" s="217"/>
      <c r="J6" s="148"/>
      <c r="K6" s="179">
        <v>31</v>
      </c>
      <c r="L6" s="179"/>
      <c r="M6" s="179"/>
      <c r="N6" s="218" t="s">
        <v>13</v>
      </c>
      <c r="O6" s="219">
        <f>SUM(O7+O12+O14)</f>
        <v>13395460.390000001</v>
      </c>
      <c r="P6" s="219" t="e">
        <f>SUM(P7+P12+P14)</f>
        <v>#REF!</v>
      </c>
      <c r="Q6" s="219">
        <v>23155473.780000001</v>
      </c>
      <c r="R6" s="219">
        <f>SUM(R7+R12+R14)</f>
        <v>22926303.41</v>
      </c>
      <c r="S6" s="219">
        <f>SUM(S7+S12+S14)</f>
        <v>25846035</v>
      </c>
      <c r="T6" s="219">
        <f>SUM(T7+T12+T14)</f>
        <v>18395060.460000001</v>
      </c>
      <c r="U6" s="219">
        <f>(T6/S6)*100</f>
        <v>71.171692137691537</v>
      </c>
      <c r="V6" s="219">
        <f>SUM(V7+V12+V14)</f>
        <v>2981151.2300000004</v>
      </c>
      <c r="W6" s="219">
        <f>SUM(W7+W12+W14)</f>
        <v>27099721.23</v>
      </c>
      <c r="X6" s="219">
        <f>SUM(X7+X12+X14)</f>
        <v>25524858.810000002</v>
      </c>
      <c r="Y6" s="219">
        <f>SUM(Y7+Y12+Y14)</f>
        <v>28827186.23</v>
      </c>
      <c r="Z6" s="219">
        <f>SUM(Z7+Z12+Z14)</f>
        <v>8374019.4100000001</v>
      </c>
      <c r="AA6" s="219">
        <f>(Z6/Y6)*100</f>
        <v>29.049034974094312</v>
      </c>
      <c r="AB6" s="219">
        <f>SUM(AB7+AB12+AB14)</f>
        <v>-272804.44999999925</v>
      </c>
      <c r="AC6" s="219">
        <f>SUM(AC7+AC12+AC14)</f>
        <v>28554381.780000001</v>
      </c>
      <c r="AD6" s="219">
        <v>29259086.440000001</v>
      </c>
      <c r="AE6" s="219">
        <v>27159086.440000001</v>
      </c>
      <c r="AF6" s="219">
        <f t="shared" ref="AF6:AO6" si="10">SUM(AF7+AF12+AF14)</f>
        <v>27677381.780000001</v>
      </c>
      <c r="AG6" s="219">
        <f t="shared" si="10"/>
        <v>0</v>
      </c>
      <c r="AH6" s="219">
        <f t="shared" si="10"/>
        <v>26856693.419999998</v>
      </c>
      <c r="AI6" s="219">
        <f t="shared" si="10"/>
        <v>28601467.190000001</v>
      </c>
      <c r="AJ6" s="219">
        <f t="shared" si="10"/>
        <v>27584475.190000001</v>
      </c>
      <c r="AK6" s="219">
        <f t="shared" si="10"/>
        <v>28899333.52</v>
      </c>
      <c r="AL6" s="219">
        <f t="shared" si="10"/>
        <v>28301661.289999999</v>
      </c>
      <c r="AM6" s="219">
        <f t="shared" si="10"/>
        <v>142449130</v>
      </c>
      <c r="AN6" s="219">
        <f t="shared" si="10"/>
        <v>0</v>
      </c>
      <c r="AO6" s="219">
        <f t="shared" si="10"/>
        <v>4708595.6900000004</v>
      </c>
      <c r="AP6" s="219">
        <f t="shared" si="5"/>
        <v>530.4045727904803</v>
      </c>
      <c r="AQ6" s="219">
        <f>SUM(AQ7+AQ12+AQ14)</f>
        <v>266687500.38999999</v>
      </c>
      <c r="AR6" s="219">
        <f>SUM(AR7+AR12+AR14)</f>
        <v>266687500.38999999</v>
      </c>
      <c r="AS6" s="219">
        <f>SUM(AS7+AS12+AS14)</f>
        <v>128704812.07000001</v>
      </c>
      <c r="AT6" s="219">
        <f>SUM(AT7+AT12+AT14)</f>
        <v>0</v>
      </c>
      <c r="AU6" s="219">
        <f t="shared" si="7"/>
        <v>0</v>
      </c>
      <c r="AV6" s="219">
        <f>SUM(AV7+AV12+AV14)</f>
        <v>0</v>
      </c>
      <c r="AW6" s="219">
        <f>SUM(AW7+AW12+AW14)</f>
        <v>124238370.38999999</v>
      </c>
      <c r="AX6" s="219">
        <f>SUM(AX7+AX12+AX14)</f>
        <v>0</v>
      </c>
      <c r="AY6" s="219">
        <f t="shared" si="8"/>
        <v>0</v>
      </c>
      <c r="AZ6" s="219">
        <f t="shared" si="9"/>
        <v>48.260534101442296</v>
      </c>
      <c r="BA6" s="219">
        <f>SUM(BA7+BA12+BA14)</f>
        <v>-1016992</v>
      </c>
      <c r="BB6" s="219">
        <v>139866430</v>
      </c>
      <c r="BC6" s="219">
        <v>139966430</v>
      </c>
      <c r="BD6" s="219">
        <f t="shared" si="2"/>
        <v>113549796.48</v>
      </c>
      <c r="BE6" s="219">
        <f>SUM(BE7+BE12+BE14)</f>
        <v>0</v>
      </c>
      <c r="BF6" s="219">
        <f>SUM(BF7+BF12+BF14)</f>
        <v>0</v>
      </c>
      <c r="BG6" s="94"/>
      <c r="BI6" s="90"/>
    </row>
    <row r="7" spans="1:69" x14ac:dyDescent="0.3">
      <c r="A7" s="1"/>
      <c r="B7" s="32"/>
      <c r="C7" s="32"/>
      <c r="D7" s="220"/>
      <c r="E7" s="150"/>
      <c r="F7" s="150"/>
      <c r="G7" s="150"/>
      <c r="H7" s="221"/>
      <c r="I7" s="221"/>
      <c r="J7" s="148"/>
      <c r="K7" s="148"/>
      <c r="L7" s="178">
        <v>311</v>
      </c>
      <c r="M7" s="178"/>
      <c r="N7" s="191" t="s">
        <v>14</v>
      </c>
      <c r="O7" s="170">
        <f>SUM(O8:O11)</f>
        <v>10323787.359999999</v>
      </c>
      <c r="P7" s="170" t="e">
        <f>SUM(P8:P11)</f>
        <v>#REF!</v>
      </c>
      <c r="Q7" s="170">
        <v>19324945.359999999</v>
      </c>
      <c r="R7" s="170">
        <f>SUM(R8:R11)</f>
        <v>19925203.41</v>
      </c>
      <c r="S7" s="170">
        <f>SUM(S8:S11)</f>
        <v>22426435</v>
      </c>
      <c r="T7" s="170">
        <f>SUM(T8:T11)</f>
        <v>16202335.869999999</v>
      </c>
      <c r="U7" s="170">
        <f t="shared" si="3"/>
        <v>72.246595903450554</v>
      </c>
      <c r="V7" s="170">
        <f>SUM(V8:V11)</f>
        <v>2322551.2300000004</v>
      </c>
      <c r="W7" s="170">
        <f>SUM(W8:W11)</f>
        <v>23372421.23</v>
      </c>
      <c r="X7" s="170">
        <f>SUM(X8:X11)</f>
        <v>22297915.129999999</v>
      </c>
      <c r="Y7" s="170">
        <f>SUM(Y8:Y11)</f>
        <v>24748986.23</v>
      </c>
      <c r="Z7" s="170">
        <f>SUM(Z8:Z11)</f>
        <v>7373686.3499999996</v>
      </c>
      <c r="AA7" s="170">
        <f>(Z7/Y7)*100</f>
        <v>29.793892491086488</v>
      </c>
      <c r="AB7" s="170">
        <f>SUM(AB8:AB11)</f>
        <v>-479304.44999999925</v>
      </c>
      <c r="AC7" s="170">
        <f>SUM(AC8:AC11)</f>
        <v>24269681.780000001</v>
      </c>
      <c r="AD7" s="170"/>
      <c r="AE7" s="174"/>
      <c r="AF7" s="170">
        <f t="shared" ref="AF7:AO7" si="11">SUM(AF8:AF11)</f>
        <v>23509681.780000001</v>
      </c>
      <c r="AG7" s="170">
        <f t="shared" si="11"/>
        <v>0</v>
      </c>
      <c r="AH7" s="170">
        <f t="shared" si="11"/>
        <v>23084452.009999998</v>
      </c>
      <c r="AI7" s="170">
        <f t="shared" si="11"/>
        <v>24369767.190000001</v>
      </c>
      <c r="AJ7" s="170">
        <f t="shared" si="11"/>
        <v>23648311.190000001</v>
      </c>
      <c r="AK7" s="170">
        <f t="shared" si="11"/>
        <v>24776869.52</v>
      </c>
      <c r="AL7" s="170">
        <f t="shared" si="11"/>
        <v>24282325.469999999</v>
      </c>
      <c r="AM7" s="170">
        <f t="shared" si="11"/>
        <v>119615755</v>
      </c>
      <c r="AN7" s="170">
        <f t="shared" si="11"/>
        <v>0</v>
      </c>
      <c r="AO7" s="170">
        <f t="shared" si="11"/>
        <v>0</v>
      </c>
      <c r="AP7" s="170">
        <f t="shared" si="5"/>
        <v>518.16588476167169</v>
      </c>
      <c r="AQ7" s="170">
        <f>SUM(AQ8:AQ11)</f>
        <v>223749183.41</v>
      </c>
      <c r="AR7" s="170">
        <f>SUM(AR8:AR11)</f>
        <v>223749183.41</v>
      </c>
      <c r="AS7" s="170">
        <f>SUM(AS8:AS11)</f>
        <v>109421797.90000001</v>
      </c>
      <c r="AT7" s="170">
        <f>SUM(AT8:AT11)</f>
        <v>0</v>
      </c>
      <c r="AU7" s="170">
        <f t="shared" si="7"/>
        <v>0</v>
      </c>
      <c r="AV7" s="170">
        <f>SUM(AV8:AV11)</f>
        <v>0</v>
      </c>
      <c r="AW7" s="170">
        <f>SUM(AW8:AW11)</f>
        <v>104133428.41</v>
      </c>
      <c r="AX7" s="170">
        <f>SUM(AX8:AX11)</f>
        <v>0</v>
      </c>
      <c r="AY7" s="170">
        <f t="shared" si="8"/>
        <v>0</v>
      </c>
      <c r="AZ7" s="170">
        <f t="shared" si="9"/>
        <v>48.903775304285482</v>
      </c>
      <c r="BA7" s="170">
        <f>SUM(BA8:BA11)</f>
        <v>-721456</v>
      </c>
      <c r="BB7" s="170"/>
      <c r="BC7" s="170"/>
      <c r="BD7" s="170">
        <f t="shared" si="2"/>
        <v>94838885.480000004</v>
      </c>
      <c r="BE7" s="170">
        <f>SUM(BE8:BE11)</f>
        <v>0</v>
      </c>
      <c r="BF7" s="170">
        <f>SUM(BF8:BF11)</f>
        <v>0</v>
      </c>
      <c r="BH7" s="105"/>
    </row>
    <row r="8" spans="1:69" x14ac:dyDescent="0.3">
      <c r="A8" s="1"/>
      <c r="B8" s="32"/>
      <c r="C8" s="32"/>
      <c r="D8" s="220"/>
      <c r="E8" s="150"/>
      <c r="F8" s="150"/>
      <c r="G8" s="150"/>
      <c r="H8" s="221"/>
      <c r="I8" s="221"/>
      <c r="J8" s="148"/>
      <c r="K8" s="148"/>
      <c r="L8" s="149"/>
      <c r="M8" s="149">
        <v>3111</v>
      </c>
      <c r="N8" s="150" t="s">
        <v>15</v>
      </c>
      <c r="O8" s="32">
        <v>10088427.359999999</v>
      </c>
      <c r="P8" s="32" t="e">
        <f>SUM(#REF!+#REF!+#REF!+#REF!+#REF!)</f>
        <v>#REF!</v>
      </c>
      <c r="Q8" s="32">
        <v>18435811.02</v>
      </c>
      <c r="R8" s="32">
        <v>19072203.41</v>
      </c>
      <c r="S8" s="32">
        <v>21541435</v>
      </c>
      <c r="T8" s="32">
        <v>15533287.439999999</v>
      </c>
      <c r="U8" s="32">
        <f t="shared" si="3"/>
        <v>72.108879654489115</v>
      </c>
      <c r="V8" s="32">
        <f>(Y8-S8)</f>
        <v>2272551.2300000004</v>
      </c>
      <c r="W8" s="32">
        <v>22492421.23</v>
      </c>
      <c r="X8" s="32">
        <v>21314957.350000001</v>
      </c>
      <c r="Y8" s="32">
        <v>23813986.23</v>
      </c>
      <c r="Z8" s="32">
        <v>6892005.0999999996</v>
      </c>
      <c r="AA8" s="32">
        <f>(Z8/Y8)*100</f>
        <v>28.940997250253297</v>
      </c>
      <c r="AB8" s="32">
        <f>(AC8-Y8)</f>
        <v>-613604.44999999925</v>
      </c>
      <c r="AC8" s="32">
        <v>23200381.780000001</v>
      </c>
      <c r="AD8" s="32"/>
      <c r="AE8" s="32"/>
      <c r="AF8" s="32">
        <v>22440381.780000001</v>
      </c>
      <c r="AG8" s="32"/>
      <c r="AH8" s="32">
        <v>21989264.649999995</v>
      </c>
      <c r="AI8" s="32">
        <v>23434767.190000001</v>
      </c>
      <c r="AJ8" s="32">
        <v>22813311.190000001</v>
      </c>
      <c r="AK8" s="32">
        <v>23919869.52</v>
      </c>
      <c r="AL8" s="32">
        <v>23447579.079999998</v>
      </c>
      <c r="AM8" s="32">
        <v>118795755</v>
      </c>
      <c r="AN8" s="32"/>
      <c r="AO8" s="32"/>
      <c r="AP8" s="32">
        <f t="shared" si="5"/>
        <v>540.24432781566452</v>
      </c>
      <c r="AQ8" s="32">
        <v>203498922.41</v>
      </c>
      <c r="AR8" s="32">
        <v>203498922.41</v>
      </c>
      <c r="AS8" s="32">
        <v>100851099.79000001</v>
      </c>
      <c r="AT8" s="32">
        <v>0</v>
      </c>
      <c r="AU8" s="32">
        <f>IFERROR(AT8/AR88*100,0)</f>
        <v>0</v>
      </c>
      <c r="AV8" s="32"/>
      <c r="AW8" s="32">
        <f>AQ8-AM8</f>
        <v>84703167.409999996</v>
      </c>
      <c r="AX8" s="32"/>
      <c r="AY8" s="32">
        <f>IFERROR(AX8/AR8*100,0)</f>
        <v>0</v>
      </c>
      <c r="AZ8" s="32">
        <f t="shared" si="9"/>
        <v>49.558542421571147</v>
      </c>
      <c r="BA8" s="32">
        <f>AJ8-AI8</f>
        <v>-621456</v>
      </c>
      <c r="BB8" s="32"/>
      <c r="BC8" s="32"/>
      <c r="BD8" s="32">
        <f t="shared" si="2"/>
        <v>94875885.480000004</v>
      </c>
      <c r="BE8" s="32"/>
      <c r="BF8" s="32"/>
      <c r="BG8" s="90"/>
      <c r="BH8" s="215"/>
      <c r="BI8" s="90"/>
      <c r="BK8" s="90"/>
      <c r="BL8" s="90"/>
      <c r="BM8" s="90"/>
      <c r="BN8" s="90"/>
      <c r="BO8" s="90"/>
      <c r="BP8" s="90"/>
      <c r="BQ8" s="90"/>
    </row>
    <row r="9" spans="1:69" ht="20.25" customHeight="1" x14ac:dyDescent="0.3">
      <c r="A9" s="1"/>
      <c r="B9" s="32"/>
      <c r="C9" s="32"/>
      <c r="D9" s="220"/>
      <c r="E9" s="150"/>
      <c r="F9" s="150"/>
      <c r="G9" s="150"/>
      <c r="H9" s="221"/>
      <c r="I9" s="221"/>
      <c r="J9" s="148"/>
      <c r="K9" s="148"/>
      <c r="L9" s="149"/>
      <c r="M9" s="149">
        <v>3112</v>
      </c>
      <c r="N9" s="150" t="s">
        <v>330</v>
      </c>
      <c r="O9" s="32"/>
      <c r="P9" s="32"/>
      <c r="Q9" s="32">
        <v>0</v>
      </c>
      <c r="R9" s="32">
        <v>0</v>
      </c>
      <c r="S9" s="32">
        <v>0</v>
      </c>
      <c r="T9" s="32">
        <v>2000</v>
      </c>
      <c r="U9" s="32">
        <v>0</v>
      </c>
      <c r="V9" s="32">
        <f>(Y9-S9)</f>
        <v>0</v>
      </c>
      <c r="W9" s="32">
        <v>0</v>
      </c>
      <c r="X9" s="32">
        <v>2000</v>
      </c>
      <c r="Y9" s="32">
        <v>0</v>
      </c>
      <c r="Z9" s="32"/>
      <c r="AA9" s="32">
        <v>0</v>
      </c>
      <c r="AB9" s="32">
        <f>(AC9-Y9)</f>
        <v>0</v>
      </c>
      <c r="AC9" s="32">
        <v>0</v>
      </c>
      <c r="AD9" s="32"/>
      <c r="AE9" s="32"/>
      <c r="AF9" s="32">
        <v>0</v>
      </c>
      <c r="AG9" s="32"/>
      <c r="AH9" s="32">
        <v>0</v>
      </c>
      <c r="AI9" s="32">
        <v>0</v>
      </c>
      <c r="AJ9" s="32">
        <v>0</v>
      </c>
      <c r="AK9" s="32">
        <v>0</v>
      </c>
      <c r="AL9" s="32"/>
      <c r="AM9" s="32">
        <v>0</v>
      </c>
      <c r="AN9" s="32"/>
      <c r="AO9" s="32"/>
      <c r="AP9" s="32" t="e">
        <f t="shared" si="5"/>
        <v>#DIV/0!</v>
      </c>
      <c r="AQ9" s="32">
        <v>5000</v>
      </c>
      <c r="AR9" s="32">
        <v>5000</v>
      </c>
      <c r="AS9" s="32">
        <v>0</v>
      </c>
      <c r="AT9" s="32">
        <v>0</v>
      </c>
      <c r="AU9" s="32">
        <f>IFERROR(AT9/AN9*100,0)</f>
        <v>0</v>
      </c>
      <c r="AV9" s="32"/>
      <c r="AW9" s="32">
        <f>AQ9-AM9</f>
        <v>5000</v>
      </c>
      <c r="AX9" s="32"/>
      <c r="AY9" s="32">
        <f t="shared" si="8"/>
        <v>0</v>
      </c>
      <c r="AZ9" s="32">
        <f t="shared" si="9"/>
        <v>0</v>
      </c>
      <c r="BA9" s="32">
        <f>AJ9-AI9</f>
        <v>0</v>
      </c>
      <c r="BB9" s="32"/>
      <c r="BC9" s="32"/>
      <c r="BD9" s="32">
        <f t="shared" si="2"/>
        <v>0</v>
      </c>
      <c r="BE9" s="32"/>
      <c r="BF9" s="32"/>
    </row>
    <row r="10" spans="1:69" x14ac:dyDescent="0.3">
      <c r="A10" s="1"/>
      <c r="B10" s="32"/>
      <c r="C10" s="32"/>
      <c r="D10" s="220"/>
      <c r="E10" s="150"/>
      <c r="F10" s="150"/>
      <c r="G10" s="150"/>
      <c r="H10" s="221"/>
      <c r="I10" s="221"/>
      <c r="J10" s="148"/>
      <c r="K10" s="148"/>
      <c r="L10" s="149"/>
      <c r="M10" s="149">
        <v>3113</v>
      </c>
      <c r="N10" s="150" t="s">
        <v>267</v>
      </c>
      <c r="O10" s="32">
        <v>360</v>
      </c>
      <c r="P10" s="32">
        <v>0</v>
      </c>
      <c r="Q10" s="32">
        <v>726</v>
      </c>
      <c r="R10" s="32">
        <v>3000</v>
      </c>
      <c r="S10" s="32">
        <v>35000</v>
      </c>
      <c r="T10" s="32">
        <v>0</v>
      </c>
      <c r="U10" s="32">
        <f t="shared" si="3"/>
        <v>0</v>
      </c>
      <c r="V10" s="32">
        <f>(Y10-S10)</f>
        <v>50000</v>
      </c>
      <c r="W10" s="32">
        <v>30000</v>
      </c>
      <c r="X10" s="32">
        <v>10696.06</v>
      </c>
      <c r="Y10" s="32">
        <v>85000</v>
      </c>
      <c r="Z10" s="32">
        <v>87843.62</v>
      </c>
      <c r="AA10" s="32">
        <f>(Z10/Y10)*100</f>
        <v>103.34543529411764</v>
      </c>
      <c r="AB10" s="32">
        <f>(AC10-Y10)</f>
        <v>100000</v>
      </c>
      <c r="AC10" s="32">
        <v>185000</v>
      </c>
      <c r="AD10" s="32"/>
      <c r="AE10" s="32"/>
      <c r="AF10" s="32">
        <v>185000</v>
      </c>
      <c r="AG10" s="32"/>
      <c r="AH10" s="32">
        <v>213376.35</v>
      </c>
      <c r="AI10" s="32">
        <v>35000</v>
      </c>
      <c r="AJ10" s="32">
        <v>35000</v>
      </c>
      <c r="AK10" s="32">
        <v>37000</v>
      </c>
      <c r="AL10" s="32">
        <v>2617.64</v>
      </c>
      <c r="AM10" s="32">
        <v>0</v>
      </c>
      <c r="AN10" s="32"/>
      <c r="AO10" s="32"/>
      <c r="AP10" s="32">
        <f t="shared" si="5"/>
        <v>0</v>
      </c>
      <c r="AQ10" s="32">
        <v>7380261</v>
      </c>
      <c r="AR10" s="32">
        <v>7380261</v>
      </c>
      <c r="AS10" s="32">
        <v>406797.32</v>
      </c>
      <c r="AT10" s="32">
        <v>0</v>
      </c>
      <c r="AU10" s="32">
        <f t="shared" si="7"/>
        <v>0</v>
      </c>
      <c r="AV10" s="32"/>
      <c r="AW10" s="32">
        <f>AQ10-AM10</f>
        <v>7380261</v>
      </c>
      <c r="AX10" s="32"/>
      <c r="AY10" s="32">
        <f t="shared" si="8"/>
        <v>0</v>
      </c>
      <c r="AZ10" s="32">
        <f t="shared" si="9"/>
        <v>5.5119638722803979</v>
      </c>
      <c r="BA10" s="32">
        <f>AJ10-AI10</f>
        <v>0</v>
      </c>
      <c r="BB10" s="32"/>
      <c r="BC10" s="32"/>
      <c r="BD10" s="32">
        <f t="shared" si="2"/>
        <v>-37000</v>
      </c>
      <c r="BE10" s="32"/>
      <c r="BF10" s="32"/>
    </row>
    <row r="11" spans="1:69" x14ac:dyDescent="0.3">
      <c r="A11" s="1"/>
      <c r="B11" s="32"/>
      <c r="C11" s="32"/>
      <c r="D11" s="220"/>
      <c r="E11" s="150"/>
      <c r="F11" s="150"/>
      <c r="G11" s="150"/>
      <c r="H11" s="221"/>
      <c r="I11" s="221"/>
      <c r="J11" s="148"/>
      <c r="K11" s="148"/>
      <c r="L11" s="149"/>
      <c r="M11" s="149">
        <v>3114</v>
      </c>
      <c r="N11" s="150" t="s">
        <v>243</v>
      </c>
      <c r="O11" s="32">
        <v>235000</v>
      </c>
      <c r="P11" s="32" t="e">
        <f>SUM(#REF!)</f>
        <v>#REF!</v>
      </c>
      <c r="Q11" s="32">
        <v>888408.61</v>
      </c>
      <c r="R11" s="32">
        <v>850000</v>
      </c>
      <c r="S11" s="32">
        <v>850000</v>
      </c>
      <c r="T11" s="32">
        <v>667048.43000000005</v>
      </c>
      <c r="U11" s="32">
        <f t="shared" si="3"/>
        <v>78.476285882352954</v>
      </c>
      <c r="V11" s="32">
        <f>(Y11-S11)</f>
        <v>0</v>
      </c>
      <c r="W11" s="32">
        <v>850000</v>
      </c>
      <c r="X11" s="32">
        <v>970261.72</v>
      </c>
      <c r="Y11" s="32">
        <v>850000</v>
      </c>
      <c r="Z11" s="32">
        <v>393837.63</v>
      </c>
      <c r="AA11" s="32">
        <f t="shared" ref="AA11:AA50" si="12">(Z11/Y11)*100</f>
        <v>46.333838823529412</v>
      </c>
      <c r="AB11" s="32">
        <f>(AC11-Y11)</f>
        <v>34300</v>
      </c>
      <c r="AC11" s="32">
        <v>884300</v>
      </c>
      <c r="AD11" s="32"/>
      <c r="AE11" s="32"/>
      <c r="AF11" s="32">
        <v>884300</v>
      </c>
      <c r="AG11" s="32"/>
      <c r="AH11" s="32">
        <v>881811.01</v>
      </c>
      <c r="AI11" s="32">
        <v>900000</v>
      </c>
      <c r="AJ11" s="32">
        <v>800000</v>
      </c>
      <c r="AK11" s="32">
        <v>820000</v>
      </c>
      <c r="AL11" s="32">
        <v>832128.75</v>
      </c>
      <c r="AM11" s="32">
        <v>820000</v>
      </c>
      <c r="AN11" s="32"/>
      <c r="AO11" s="32"/>
      <c r="AP11" s="32">
        <f t="shared" si="5"/>
        <v>92.990447011996366</v>
      </c>
      <c r="AQ11" s="32">
        <v>12865000</v>
      </c>
      <c r="AR11" s="32">
        <v>12865000</v>
      </c>
      <c r="AS11" s="32">
        <v>8163900.79</v>
      </c>
      <c r="AT11" s="32">
        <v>0</v>
      </c>
      <c r="AU11" s="32">
        <f t="shared" si="7"/>
        <v>0</v>
      </c>
      <c r="AV11" s="32"/>
      <c r="AW11" s="32">
        <f>AQ11-AM11</f>
        <v>12045000</v>
      </c>
      <c r="AX11" s="32"/>
      <c r="AY11" s="32">
        <f t="shared" si="8"/>
        <v>0</v>
      </c>
      <c r="AZ11" s="32">
        <f t="shared" si="9"/>
        <v>63.458226117372718</v>
      </c>
      <c r="BA11" s="32">
        <f>AJ11-AI11</f>
        <v>-100000</v>
      </c>
      <c r="BB11" s="32"/>
      <c r="BC11" s="32"/>
      <c r="BD11" s="32">
        <f t="shared" si="2"/>
        <v>0</v>
      </c>
      <c r="BE11" s="32"/>
      <c r="BF11" s="32"/>
    </row>
    <row r="12" spans="1:69" x14ac:dyDescent="0.3">
      <c r="A12" s="1"/>
      <c r="B12" s="32"/>
      <c r="C12" s="32"/>
      <c r="D12" s="220"/>
      <c r="E12" s="150"/>
      <c r="F12" s="150"/>
      <c r="G12" s="150"/>
      <c r="H12" s="221"/>
      <c r="I12" s="221"/>
      <c r="J12" s="148"/>
      <c r="K12" s="148"/>
      <c r="L12" s="179">
        <v>312</v>
      </c>
      <c r="M12" s="179"/>
      <c r="N12" s="183" t="s">
        <v>16</v>
      </c>
      <c r="O12" s="168">
        <f>SUM(O13)</f>
        <v>1284086.1499999999</v>
      </c>
      <c r="P12" s="168" t="e">
        <f>SUM(P13)</f>
        <v>#REF!</v>
      </c>
      <c r="Q12" s="168">
        <v>1643493.72</v>
      </c>
      <c r="R12" s="168">
        <f>SUM(R13)</f>
        <v>673500</v>
      </c>
      <c r="S12" s="168">
        <f>SUM(S13)</f>
        <v>905500</v>
      </c>
      <c r="T12" s="168">
        <f>SUM(T13)</f>
        <v>506841.9</v>
      </c>
      <c r="U12" s="168">
        <f t="shared" si="3"/>
        <v>55.973705135284376</v>
      </c>
      <c r="V12" s="168">
        <f>SUM(V13)</f>
        <v>387600</v>
      </c>
      <c r="W12" s="168">
        <f>SUM(W13)</f>
        <v>1166200</v>
      </c>
      <c r="X12" s="168">
        <f>SUM(X13)</f>
        <v>875090.76</v>
      </c>
      <c r="Y12" s="168">
        <f>SUM(Y13)</f>
        <v>1293100</v>
      </c>
      <c r="Z12" s="168">
        <f>SUM(Z13)</f>
        <v>179452.2</v>
      </c>
      <c r="AA12" s="168">
        <f t="shared" si="12"/>
        <v>13.877673807130153</v>
      </c>
      <c r="AB12" s="168">
        <f>SUM(AB13)</f>
        <v>-63600</v>
      </c>
      <c r="AC12" s="168">
        <f>SUM(AC13)</f>
        <v>1229500</v>
      </c>
      <c r="AD12" s="168"/>
      <c r="AE12" s="174"/>
      <c r="AF12" s="168">
        <f t="shared" ref="AF12:AN12" si="13">SUM(AF13)</f>
        <v>1227500</v>
      </c>
      <c r="AG12" s="168">
        <f t="shared" si="13"/>
        <v>0</v>
      </c>
      <c r="AH12" s="168">
        <f t="shared" si="13"/>
        <v>1007374.14</v>
      </c>
      <c r="AI12" s="168">
        <f t="shared" si="13"/>
        <v>1155400</v>
      </c>
      <c r="AJ12" s="168">
        <f t="shared" si="13"/>
        <v>987900</v>
      </c>
      <c r="AK12" s="168">
        <f>SUM(AK13)</f>
        <v>960900</v>
      </c>
      <c r="AL12" s="168">
        <f>SUM(AL13)</f>
        <v>991143.7</v>
      </c>
      <c r="AM12" s="168">
        <f t="shared" si="13"/>
        <v>3626340</v>
      </c>
      <c r="AN12" s="168">
        <f t="shared" si="13"/>
        <v>0</v>
      </c>
      <c r="AO12" s="168">
        <v>3477844.24</v>
      </c>
      <c r="AP12" s="168">
        <f t="shared" si="5"/>
        <v>359.97946105704079</v>
      </c>
      <c r="AQ12" s="168">
        <f>SUM(AQ13)</f>
        <v>4569084.63</v>
      </c>
      <c r="AR12" s="168">
        <f>SUM(AR13)</f>
        <v>4569084.63</v>
      </c>
      <c r="AS12" s="168">
        <f>SUM(AS13)</f>
        <v>1974831.14</v>
      </c>
      <c r="AT12" s="168">
        <f>SUM(AT13)</f>
        <v>0</v>
      </c>
      <c r="AU12" s="168">
        <f t="shared" si="7"/>
        <v>0</v>
      </c>
      <c r="AV12" s="168">
        <f>SUM(AV13)</f>
        <v>0</v>
      </c>
      <c r="AW12" s="168">
        <f>SUM(AW13)</f>
        <v>942744.62999999989</v>
      </c>
      <c r="AX12" s="168">
        <f>SUM(AX13)</f>
        <v>0</v>
      </c>
      <c r="AY12" s="168">
        <f t="shared" si="8"/>
        <v>0</v>
      </c>
      <c r="AZ12" s="168">
        <f t="shared" si="9"/>
        <v>43.221592505280427</v>
      </c>
      <c r="BA12" s="168">
        <f>SUM(BA13)</f>
        <v>-167500</v>
      </c>
      <c r="BB12" s="168"/>
      <c r="BC12" s="168"/>
      <c r="BD12" s="168">
        <f t="shared" si="2"/>
        <v>2665440</v>
      </c>
      <c r="BE12" s="168">
        <f>SUM(BE13)</f>
        <v>0</v>
      </c>
      <c r="BF12" s="168">
        <f>SUM(BF13)</f>
        <v>0</v>
      </c>
    </row>
    <row r="13" spans="1:69" x14ac:dyDescent="0.3">
      <c r="A13" s="3"/>
      <c r="B13" s="31"/>
      <c r="C13" s="31"/>
      <c r="D13" s="216"/>
      <c r="E13" s="189"/>
      <c r="F13" s="189"/>
      <c r="G13" s="189"/>
      <c r="H13" s="217"/>
      <c r="I13" s="217"/>
      <c r="J13" s="148"/>
      <c r="K13" s="148"/>
      <c r="L13" s="149"/>
      <c r="M13" s="149">
        <v>3121</v>
      </c>
      <c r="N13" s="150" t="s">
        <v>16</v>
      </c>
      <c r="O13" s="32">
        <v>1284086.1499999999</v>
      </c>
      <c r="P13" s="32" t="e">
        <f>SUM(#REF!+#REF!)</f>
        <v>#REF!</v>
      </c>
      <c r="Q13" s="32">
        <v>1643493.72</v>
      </c>
      <c r="R13" s="32">
        <v>673500</v>
      </c>
      <c r="S13" s="32">
        <v>905500</v>
      </c>
      <c r="T13" s="32">
        <v>506841.9</v>
      </c>
      <c r="U13" s="32">
        <f t="shared" si="3"/>
        <v>55.973705135284376</v>
      </c>
      <c r="V13" s="32">
        <f>(Y13-S13)</f>
        <v>387600</v>
      </c>
      <c r="W13" s="32">
        <v>1166200</v>
      </c>
      <c r="X13" s="32">
        <v>875090.76</v>
      </c>
      <c r="Y13" s="32">
        <v>1293100</v>
      </c>
      <c r="Z13" s="32">
        <v>179452.2</v>
      </c>
      <c r="AA13" s="32">
        <f t="shared" si="12"/>
        <v>13.877673807130153</v>
      </c>
      <c r="AB13" s="32">
        <f>(AC13-Y13)</f>
        <v>-63600</v>
      </c>
      <c r="AC13" s="32">
        <v>1229500</v>
      </c>
      <c r="AD13" s="32"/>
      <c r="AE13" s="32"/>
      <c r="AF13" s="32">
        <v>1227500</v>
      </c>
      <c r="AG13" s="32"/>
      <c r="AH13" s="32">
        <v>1007374.14</v>
      </c>
      <c r="AI13" s="32">
        <v>1155400</v>
      </c>
      <c r="AJ13" s="32">
        <v>987900</v>
      </c>
      <c r="AK13" s="32">
        <v>960900</v>
      </c>
      <c r="AL13" s="32">
        <v>991143.7</v>
      </c>
      <c r="AM13" s="32">
        <v>3626340</v>
      </c>
      <c r="AN13" s="32"/>
      <c r="AO13" s="32">
        <v>542979.09</v>
      </c>
      <c r="AP13" s="32">
        <f t="shared" si="5"/>
        <v>359.97946105704079</v>
      </c>
      <c r="AQ13" s="32">
        <v>4569084.63</v>
      </c>
      <c r="AR13" s="32">
        <v>4569084.63</v>
      </c>
      <c r="AS13" s="32">
        <v>1974831.14</v>
      </c>
      <c r="AT13" s="32">
        <v>0</v>
      </c>
      <c r="AU13" s="32">
        <f t="shared" si="7"/>
        <v>0</v>
      </c>
      <c r="AV13" s="32"/>
      <c r="AW13" s="32">
        <f>AQ13-AM13</f>
        <v>942744.62999999989</v>
      </c>
      <c r="AX13" s="32"/>
      <c r="AY13" s="32">
        <f t="shared" si="8"/>
        <v>0</v>
      </c>
      <c r="AZ13" s="32">
        <f t="shared" si="9"/>
        <v>43.221592505280427</v>
      </c>
      <c r="BA13" s="32">
        <f>AJ13-AI13</f>
        <v>-167500</v>
      </c>
      <c r="BB13" s="32"/>
      <c r="BC13" s="32"/>
      <c r="BD13" s="32">
        <f t="shared" si="2"/>
        <v>2665440</v>
      </c>
      <c r="BE13" s="32"/>
      <c r="BF13" s="32"/>
    </row>
    <row r="14" spans="1:69" x14ac:dyDescent="0.3">
      <c r="A14" s="1"/>
      <c r="B14" s="32"/>
      <c r="C14" s="32"/>
      <c r="D14" s="220"/>
      <c r="E14" s="150"/>
      <c r="F14" s="150"/>
      <c r="G14" s="150"/>
      <c r="H14" s="221"/>
      <c r="I14" s="221"/>
      <c r="J14" s="148"/>
      <c r="K14" s="148"/>
      <c r="L14" s="179">
        <v>313</v>
      </c>
      <c r="M14" s="179"/>
      <c r="N14" s="183" t="s">
        <v>17</v>
      </c>
      <c r="O14" s="168">
        <f>SUM(O16:O17)</f>
        <v>1787586.8800000001</v>
      </c>
      <c r="P14" s="168" t="e">
        <f>SUM(P16:P17)</f>
        <v>#REF!</v>
      </c>
      <c r="Q14" s="168">
        <v>2419190</v>
      </c>
      <c r="R14" s="168">
        <f>SUM(R15:R17)</f>
        <v>2327600</v>
      </c>
      <c r="S14" s="168">
        <f>SUM(S15:S17)</f>
        <v>2514100</v>
      </c>
      <c r="T14" s="168">
        <f>SUM(T15:T17)</f>
        <v>1685882.69</v>
      </c>
      <c r="U14" s="168">
        <f t="shared" si="3"/>
        <v>67.057105524839898</v>
      </c>
      <c r="V14" s="168">
        <f>SUM(V15:V17)</f>
        <v>271000</v>
      </c>
      <c r="W14" s="168">
        <f>SUM(W15:W17)</f>
        <v>2561100</v>
      </c>
      <c r="X14" s="168">
        <f>SUM(X15:X17)</f>
        <v>2351852.92</v>
      </c>
      <c r="Y14" s="168">
        <f>SUM(Y15:Y17)</f>
        <v>2785100</v>
      </c>
      <c r="Z14" s="168">
        <f>SUM(Z15:Z17)</f>
        <v>820880.8600000001</v>
      </c>
      <c r="AA14" s="168">
        <f t="shared" si="12"/>
        <v>29.474017450001799</v>
      </c>
      <c r="AB14" s="168">
        <f>SUM(AB15:AB17)</f>
        <v>270100</v>
      </c>
      <c r="AC14" s="168">
        <f>SUM(AC15:AC17)</f>
        <v>3055200</v>
      </c>
      <c r="AD14" s="168"/>
      <c r="AE14" s="174"/>
      <c r="AF14" s="168">
        <f t="shared" ref="AF14:AM14" si="14">SUM(AF15:AF17)</f>
        <v>2940200</v>
      </c>
      <c r="AG14" s="168">
        <f t="shared" si="14"/>
        <v>0</v>
      </c>
      <c r="AH14" s="168">
        <f t="shared" si="14"/>
        <v>2764867.2700000005</v>
      </c>
      <c r="AI14" s="168">
        <f t="shared" si="14"/>
        <v>3076300</v>
      </c>
      <c r="AJ14" s="168">
        <f t="shared" si="14"/>
        <v>2948264</v>
      </c>
      <c r="AK14" s="168">
        <f>SUM(AK15:AK17)</f>
        <v>3161564</v>
      </c>
      <c r="AL14" s="168">
        <f>SUM(AL15:AL17)</f>
        <v>3028192.12</v>
      </c>
      <c r="AM14" s="168">
        <f t="shared" si="14"/>
        <v>19207035</v>
      </c>
      <c r="AN14" s="168">
        <f>SUM(AN15:AN17)</f>
        <v>0</v>
      </c>
      <c r="AO14" s="168">
        <v>1230751.45</v>
      </c>
      <c r="AP14" s="168">
        <f t="shared" si="5"/>
        <v>694.68199100928257</v>
      </c>
      <c r="AQ14" s="168">
        <f>SUM(AQ15:AQ17)</f>
        <v>38369232.350000001</v>
      </c>
      <c r="AR14" s="168">
        <f>SUM(AR15:AR17)</f>
        <v>38369232.350000001</v>
      </c>
      <c r="AS14" s="168">
        <f>SUM(AS15:AS17)</f>
        <v>17308183.030000001</v>
      </c>
      <c r="AT14" s="168">
        <f>SUM(AT15:AT17)</f>
        <v>0</v>
      </c>
      <c r="AU14" s="168">
        <f t="shared" si="7"/>
        <v>0</v>
      </c>
      <c r="AV14" s="168">
        <f>SUM(AV15:AV17)</f>
        <v>0</v>
      </c>
      <c r="AW14" s="168">
        <f>SUM(AW15:AW17)</f>
        <v>19162197.349999998</v>
      </c>
      <c r="AX14" s="168">
        <f>SUM(AX15:AX17)</f>
        <v>0</v>
      </c>
      <c r="AY14" s="168">
        <f t="shared" si="8"/>
        <v>0</v>
      </c>
      <c r="AZ14" s="168">
        <f t="shared" si="9"/>
        <v>45.109536912588247</v>
      </c>
      <c r="BA14" s="168">
        <f>SUM(BA15:BA17)</f>
        <v>-128036</v>
      </c>
      <c r="BB14" s="168"/>
      <c r="BC14" s="168"/>
      <c r="BD14" s="168">
        <f t="shared" si="2"/>
        <v>16045471</v>
      </c>
      <c r="BE14" s="168">
        <f>SUM(BE15:BE17)</f>
        <v>0</v>
      </c>
      <c r="BF14" s="168">
        <f>SUM(BF15:BF17)</f>
        <v>0</v>
      </c>
    </row>
    <row r="15" spans="1:69" x14ac:dyDescent="0.3">
      <c r="A15" s="1"/>
      <c r="B15" s="32"/>
      <c r="C15" s="32"/>
      <c r="D15" s="220"/>
      <c r="E15" s="150"/>
      <c r="F15" s="150"/>
      <c r="G15" s="150"/>
      <c r="H15" s="221"/>
      <c r="I15" s="221"/>
      <c r="J15" s="148"/>
      <c r="K15" s="148"/>
      <c r="L15" s="148"/>
      <c r="M15" s="149">
        <v>3131</v>
      </c>
      <c r="N15" s="150" t="s">
        <v>311</v>
      </c>
      <c r="O15" s="32"/>
      <c r="P15" s="32"/>
      <c r="Q15" s="32">
        <v>0</v>
      </c>
      <c r="R15" s="32">
        <v>0</v>
      </c>
      <c r="S15" s="32">
        <v>186500</v>
      </c>
      <c r="T15" s="32">
        <v>0</v>
      </c>
      <c r="U15" s="32">
        <f t="shared" si="3"/>
        <v>0</v>
      </c>
      <c r="V15" s="32">
        <f>(Y15-S15)</f>
        <v>0</v>
      </c>
      <c r="W15" s="32">
        <v>187500</v>
      </c>
      <c r="X15" s="32">
        <v>0</v>
      </c>
      <c r="Y15" s="32">
        <v>186500</v>
      </c>
      <c r="Z15" s="32">
        <v>0</v>
      </c>
      <c r="AA15" s="32">
        <f t="shared" si="12"/>
        <v>0</v>
      </c>
      <c r="AB15" s="32">
        <f>(AC15-Y15)</f>
        <v>-176500</v>
      </c>
      <c r="AC15" s="32">
        <v>10000</v>
      </c>
      <c r="AD15" s="31"/>
      <c r="AE15" s="222"/>
      <c r="AF15" s="32">
        <v>10000</v>
      </c>
      <c r="AG15" s="32"/>
      <c r="AH15" s="32">
        <v>0</v>
      </c>
      <c r="AI15" s="32">
        <v>30000</v>
      </c>
      <c r="AJ15" s="32">
        <v>119380</v>
      </c>
      <c r="AK15" s="32">
        <v>260000</v>
      </c>
      <c r="AL15" s="32">
        <v>1982.74</v>
      </c>
      <c r="AM15" s="32">
        <v>342000</v>
      </c>
      <c r="AN15" s="32"/>
      <c r="AO15" s="32">
        <v>757383.12</v>
      </c>
      <c r="AP15" s="32">
        <v>0</v>
      </c>
      <c r="AQ15" s="32">
        <v>106882.51999999999</v>
      </c>
      <c r="AR15" s="32">
        <v>106882.51999999999</v>
      </c>
      <c r="AS15" s="32">
        <v>0</v>
      </c>
      <c r="AT15" s="32">
        <v>0</v>
      </c>
      <c r="AU15" s="32">
        <f t="shared" si="7"/>
        <v>0</v>
      </c>
      <c r="AV15" s="32"/>
      <c r="AW15" s="32">
        <f>AQ15-AM15</f>
        <v>-235117.48</v>
      </c>
      <c r="AX15" s="32"/>
      <c r="AY15" s="32">
        <f t="shared" si="8"/>
        <v>0</v>
      </c>
      <c r="AZ15" s="32">
        <f t="shared" si="9"/>
        <v>0</v>
      </c>
      <c r="BA15" s="32">
        <f>AJ15-AI15</f>
        <v>89380</v>
      </c>
      <c r="BB15" s="32"/>
      <c r="BC15" s="32"/>
      <c r="BD15" s="32">
        <f t="shared" si="2"/>
        <v>82000</v>
      </c>
      <c r="BE15" s="32"/>
      <c r="BF15" s="32"/>
    </row>
    <row r="16" spans="1:69" x14ac:dyDescent="0.3">
      <c r="A16" s="1"/>
      <c r="B16" s="32"/>
      <c r="C16" s="32"/>
      <c r="D16" s="220"/>
      <c r="E16" s="150"/>
      <c r="F16" s="150"/>
      <c r="G16" s="150"/>
      <c r="H16" s="221"/>
      <c r="I16" s="221"/>
      <c r="J16" s="148"/>
      <c r="K16" s="148"/>
      <c r="L16" s="149"/>
      <c r="M16" s="149">
        <v>3132</v>
      </c>
      <c r="N16" s="150" t="s">
        <v>18</v>
      </c>
      <c r="O16" s="32">
        <v>1602908.36</v>
      </c>
      <c r="P16" s="32" t="e">
        <f>SUM(#REF!+#REF!+#REF!+#REF!+#REF!)</f>
        <v>#REF!</v>
      </c>
      <c r="Q16" s="32">
        <v>1943539.66</v>
      </c>
      <c r="R16" s="32">
        <v>2069600</v>
      </c>
      <c r="S16" s="32">
        <v>2069600</v>
      </c>
      <c r="T16" s="32">
        <v>1488280.48</v>
      </c>
      <c r="U16" s="32">
        <f t="shared" si="3"/>
        <v>71.911503672207189</v>
      </c>
      <c r="V16" s="32">
        <f>(Y16-S16)</f>
        <v>205000</v>
      </c>
      <c r="W16" s="32">
        <v>2134600</v>
      </c>
      <c r="X16" s="32">
        <v>2076211.23</v>
      </c>
      <c r="Y16" s="32">
        <v>2274600</v>
      </c>
      <c r="Z16" s="32">
        <v>724894.18</v>
      </c>
      <c r="AA16" s="32">
        <f t="shared" si="12"/>
        <v>31.869083794952964</v>
      </c>
      <c r="AB16" s="32">
        <f>(AC16-Y16)</f>
        <v>309400</v>
      </c>
      <c r="AC16" s="32">
        <v>2584000</v>
      </c>
      <c r="AD16" s="32"/>
      <c r="AE16" s="32"/>
      <c r="AF16" s="32">
        <v>2489000</v>
      </c>
      <c r="AG16" s="32"/>
      <c r="AH16" s="32">
        <v>2468440.8600000003</v>
      </c>
      <c r="AI16" s="32">
        <v>2666100</v>
      </c>
      <c r="AJ16" s="32">
        <v>2517670.96</v>
      </c>
      <c r="AK16" s="32">
        <v>2539370.96</v>
      </c>
      <c r="AL16" s="32">
        <v>2721947.52</v>
      </c>
      <c r="AM16" s="32">
        <v>18531235</v>
      </c>
      <c r="AN16" s="32"/>
      <c r="AO16" s="32">
        <v>946730.58</v>
      </c>
      <c r="AP16" s="32">
        <f t="shared" si="5"/>
        <v>750.7263106963801</v>
      </c>
      <c r="AQ16" s="32">
        <v>34352027.539999999</v>
      </c>
      <c r="AR16" s="32">
        <v>34352027.539999999</v>
      </c>
      <c r="AS16" s="32">
        <v>16490843.85</v>
      </c>
      <c r="AT16" s="32">
        <v>0</v>
      </c>
      <c r="AU16" s="32">
        <f t="shared" si="7"/>
        <v>0</v>
      </c>
      <c r="AV16" s="32"/>
      <c r="AW16" s="32">
        <f>AQ16-AM16</f>
        <v>15820792.539999999</v>
      </c>
      <c r="AX16" s="32"/>
      <c r="AY16" s="32">
        <f t="shared" si="8"/>
        <v>0</v>
      </c>
      <c r="AZ16" s="32">
        <f t="shared" si="9"/>
        <v>48.005445474209118</v>
      </c>
      <c r="BA16" s="32">
        <f>AJ16-AI16</f>
        <v>-148429.04000000004</v>
      </c>
      <c r="BB16" s="32"/>
      <c r="BC16" s="32"/>
      <c r="BD16" s="32">
        <f t="shared" si="2"/>
        <v>15991864.039999999</v>
      </c>
      <c r="BE16" s="32"/>
      <c r="BF16" s="32"/>
    </row>
    <row r="17" spans="1:61" x14ac:dyDescent="0.3">
      <c r="A17" s="1"/>
      <c r="B17" s="32"/>
      <c r="C17" s="32"/>
      <c r="D17" s="220"/>
      <c r="E17" s="150"/>
      <c r="F17" s="150"/>
      <c r="G17" s="150"/>
      <c r="H17" s="221"/>
      <c r="I17" s="221"/>
      <c r="J17" s="148"/>
      <c r="K17" s="148"/>
      <c r="L17" s="149"/>
      <c r="M17" s="149">
        <v>3133</v>
      </c>
      <c r="N17" s="150" t="s">
        <v>19</v>
      </c>
      <c r="O17" s="32">
        <v>184678.52</v>
      </c>
      <c r="P17" s="32" t="e">
        <f>SUM(#REF!+#REF!+#REF!+#REF!+#REF!)</f>
        <v>#REF!</v>
      </c>
      <c r="Q17" s="32">
        <v>243494.77</v>
      </c>
      <c r="R17" s="32">
        <v>258000</v>
      </c>
      <c r="S17" s="32">
        <v>258000</v>
      </c>
      <c r="T17" s="32">
        <v>197602.21</v>
      </c>
      <c r="U17" s="32">
        <f t="shared" si="3"/>
        <v>76.590003875968989</v>
      </c>
      <c r="V17" s="32">
        <f>(Y17-S17)</f>
        <v>66000</v>
      </c>
      <c r="W17" s="32">
        <v>239000</v>
      </c>
      <c r="X17" s="32">
        <v>275641.69</v>
      </c>
      <c r="Y17" s="32">
        <v>324000</v>
      </c>
      <c r="Z17" s="32">
        <v>95986.68</v>
      </c>
      <c r="AA17" s="32">
        <f t="shared" si="12"/>
        <v>29.625518518518518</v>
      </c>
      <c r="AB17" s="32">
        <f>(AC17-Y17)</f>
        <v>137200</v>
      </c>
      <c r="AC17" s="32">
        <v>461200</v>
      </c>
      <c r="AD17" s="32"/>
      <c r="AE17" s="32"/>
      <c r="AF17" s="32">
        <v>441200</v>
      </c>
      <c r="AG17" s="32"/>
      <c r="AH17" s="32">
        <v>296426.40999999997</v>
      </c>
      <c r="AI17" s="32">
        <v>380200</v>
      </c>
      <c r="AJ17" s="32">
        <v>311213.04000000004</v>
      </c>
      <c r="AK17" s="32">
        <v>362193.04000000004</v>
      </c>
      <c r="AL17" s="32">
        <v>304261.86</v>
      </c>
      <c r="AM17" s="32">
        <v>333800</v>
      </c>
      <c r="AN17" s="32"/>
      <c r="AO17" s="32"/>
      <c r="AP17" s="32">
        <f t="shared" si="5"/>
        <v>112.60805000472125</v>
      </c>
      <c r="AQ17" s="32">
        <v>3910322.29</v>
      </c>
      <c r="AR17" s="32">
        <v>3910322.29</v>
      </c>
      <c r="AS17" s="32">
        <v>817339.18</v>
      </c>
      <c r="AT17" s="32">
        <v>0</v>
      </c>
      <c r="AU17" s="32">
        <f t="shared" si="7"/>
        <v>0</v>
      </c>
      <c r="AV17" s="32"/>
      <c r="AW17" s="32">
        <f>AQ17-AM17</f>
        <v>3576522.29</v>
      </c>
      <c r="AX17" s="32"/>
      <c r="AY17" s="32">
        <f t="shared" si="8"/>
        <v>0</v>
      </c>
      <c r="AZ17" s="32">
        <f t="shared" si="9"/>
        <v>20.902092446195788</v>
      </c>
      <c r="BA17" s="32">
        <f>AJ17-AI17</f>
        <v>-68986.959999999963</v>
      </c>
      <c r="BB17" s="32"/>
      <c r="BC17" s="32"/>
      <c r="BD17" s="32">
        <f t="shared" si="2"/>
        <v>-28393.040000000037</v>
      </c>
      <c r="BE17" s="32"/>
      <c r="BF17" s="32"/>
    </row>
    <row r="18" spans="1:61" ht="23.25" x14ac:dyDescent="0.35">
      <c r="A18" s="1"/>
      <c r="B18" s="32"/>
      <c r="C18" s="32"/>
      <c r="D18" s="220"/>
      <c r="E18" s="150"/>
      <c r="F18" s="150"/>
      <c r="G18" s="150"/>
      <c r="H18" s="221"/>
      <c r="I18" s="221"/>
      <c r="J18" s="148"/>
      <c r="K18" s="179">
        <v>32</v>
      </c>
      <c r="L18" s="179"/>
      <c r="M18" s="179"/>
      <c r="N18" s="183" t="s">
        <v>20</v>
      </c>
      <c r="O18" s="168">
        <f>SUM(O19+O24+O31+O43+O41)</f>
        <v>58733998.599999994</v>
      </c>
      <c r="P18" s="168" t="e">
        <f>SUM(P19+P24+P31+P43+P41)</f>
        <v>#REF!</v>
      </c>
      <c r="Q18" s="168">
        <v>63424876.880000003</v>
      </c>
      <c r="R18" s="168">
        <f>SUM(R19+R24+R31+R43+R41)</f>
        <v>69878858</v>
      </c>
      <c r="S18" s="168">
        <f>SUM(S19+S24+S31+S43+S41)</f>
        <v>66453060.740000002</v>
      </c>
      <c r="T18" s="168">
        <f>SUM(T19+T24+T31+T43+T41)</f>
        <v>50936398.196999997</v>
      </c>
      <c r="U18" s="168">
        <f t="shared" si="3"/>
        <v>76.650191322699939</v>
      </c>
      <c r="V18" s="168">
        <f>SUM(V19+V24+V31+V43+V41)</f>
        <v>-1444905.6799999992</v>
      </c>
      <c r="W18" s="168">
        <f>SUM(W19+W24+W31+W43+W41)</f>
        <v>72001027.979999989</v>
      </c>
      <c r="X18" s="168">
        <f>SUM(X19+X24+X31+X43+X41)</f>
        <v>68207518.289999992</v>
      </c>
      <c r="Y18" s="168">
        <f>SUM(Y19+Y24+Y31+Y43+Y41)</f>
        <v>65008155.06000001</v>
      </c>
      <c r="Z18" s="168">
        <f>SUM(Z19+Z24+Z31+Z43+Z41)</f>
        <v>26690308.989999998</v>
      </c>
      <c r="AA18" s="168">
        <f t="shared" si="12"/>
        <v>41.056862735707355</v>
      </c>
      <c r="AB18" s="168">
        <f>SUM(AB19+AB24+AB31+AB43+AB41)</f>
        <v>3996771.2699999968</v>
      </c>
      <c r="AC18" s="168">
        <f>SUM(AC19+AC24+AC31+AC43+AC41)</f>
        <v>69004926.329999983</v>
      </c>
      <c r="AD18" s="168">
        <v>58684685.060000002</v>
      </c>
      <c r="AE18" s="168">
        <v>57554685.060000002</v>
      </c>
      <c r="AF18" s="168">
        <f t="shared" ref="AF18:AN18" si="15">SUM(AF19+AF24+AF31+AF43+AF41)</f>
        <v>69004926.329999983</v>
      </c>
      <c r="AG18" s="168">
        <f t="shared" si="15"/>
        <v>0</v>
      </c>
      <c r="AH18" s="168">
        <f t="shared" si="15"/>
        <v>69988232.50999999</v>
      </c>
      <c r="AI18" s="168">
        <f t="shared" si="15"/>
        <v>66383621.210000001</v>
      </c>
      <c r="AJ18" s="168">
        <f t="shared" si="15"/>
        <v>69893151.079999998</v>
      </c>
      <c r="AK18" s="168">
        <f t="shared" si="15"/>
        <v>103096559.88999999</v>
      </c>
      <c r="AL18" s="168">
        <f t="shared" si="15"/>
        <v>84801040.390000001</v>
      </c>
      <c r="AM18" s="168">
        <f t="shared" si="15"/>
        <v>124407350.22</v>
      </c>
      <c r="AN18" s="168">
        <f t="shared" si="15"/>
        <v>0</v>
      </c>
      <c r="AO18" s="29">
        <v>63892.99</v>
      </c>
      <c r="AP18" s="168">
        <f t="shared" si="5"/>
        <v>177.75466783251676</v>
      </c>
      <c r="AQ18" s="168">
        <f>SUM(AQ19+AQ24+AQ31+AQ43+AQ41)</f>
        <v>210961710.58999997</v>
      </c>
      <c r="AR18" s="168">
        <f>SUM(AR19+AR24+AR31+AR43+AR41)</f>
        <v>210961710.58999997</v>
      </c>
      <c r="AS18" s="168">
        <f>SUM(AS19+AS24+AS31+AS43+AS41)</f>
        <v>103312071.44999999</v>
      </c>
      <c r="AT18" s="168">
        <f>SUM(AT19+AT24+AT31+AT43+AT41)</f>
        <v>0</v>
      </c>
      <c r="AU18" s="168">
        <f t="shared" si="7"/>
        <v>0</v>
      </c>
      <c r="AV18" s="168">
        <f>SUM(AV19+AV24+AV31+AV43+AV41)</f>
        <v>0</v>
      </c>
      <c r="AW18" s="168">
        <f>SUM(AW19+AW24+AW31+AW43+AW41)</f>
        <v>86554360.370000005</v>
      </c>
      <c r="AX18" s="168">
        <f>SUM(AX19+AX24+AX31+AX43+AX41)</f>
        <v>0</v>
      </c>
      <c r="AY18" s="168">
        <f t="shared" si="8"/>
        <v>0</v>
      </c>
      <c r="AZ18" s="168">
        <f t="shared" si="9"/>
        <v>48.971953801979268</v>
      </c>
      <c r="BA18" s="168">
        <f>SUM(BA19+BA24+BA31+BA43+BA41)</f>
        <v>3509529.8700000038</v>
      </c>
      <c r="BB18" s="168">
        <v>104924300.91</v>
      </c>
      <c r="BC18" s="168">
        <v>105244300.91</v>
      </c>
      <c r="BD18" s="168">
        <f t="shared" si="2"/>
        <v>21310790.330000013</v>
      </c>
      <c r="BE18" s="168">
        <f>SUM(BE19+BE24+BE31+BE43+BE41)</f>
        <v>0</v>
      </c>
      <c r="BF18" s="168">
        <f>SUM(BF19+BF24+BF31+BF43+BF41)</f>
        <v>0</v>
      </c>
      <c r="BG18" s="90"/>
      <c r="BH18" s="215"/>
      <c r="BI18" s="90"/>
    </row>
    <row r="19" spans="1:61" x14ac:dyDescent="0.3">
      <c r="A19" s="1"/>
      <c r="B19" s="32"/>
      <c r="C19" s="32"/>
      <c r="D19" s="220"/>
      <c r="E19" s="150"/>
      <c r="F19" s="150"/>
      <c r="G19" s="150"/>
      <c r="H19" s="221"/>
      <c r="I19" s="221"/>
      <c r="J19" s="148"/>
      <c r="K19" s="148"/>
      <c r="L19" s="178">
        <v>321</v>
      </c>
      <c r="M19" s="178"/>
      <c r="N19" s="191" t="s">
        <v>21</v>
      </c>
      <c r="O19" s="223">
        <f>SUM(O20:O23)</f>
        <v>5880486.8300000001</v>
      </c>
      <c r="P19" s="223" t="e">
        <f>SUM(P20:P23)</f>
        <v>#REF!</v>
      </c>
      <c r="Q19" s="223">
        <v>5399564.6500000004</v>
      </c>
      <c r="R19" s="223">
        <f>SUM(R20:R23)</f>
        <v>5916630.7700000005</v>
      </c>
      <c r="S19" s="223">
        <f>SUM(S20:S23)</f>
        <v>5769094.7700000005</v>
      </c>
      <c r="T19" s="223">
        <f>SUM(T20:T23)</f>
        <v>3985296.29</v>
      </c>
      <c r="U19" s="223">
        <f t="shared" si="3"/>
        <v>69.080097465620241</v>
      </c>
      <c r="V19" s="223">
        <f>SUM(V20:V23)</f>
        <v>203016</v>
      </c>
      <c r="W19" s="223">
        <f>SUM(W20:W23)</f>
        <v>5846245.0999999996</v>
      </c>
      <c r="X19" s="223">
        <f>SUM(X20:X23)</f>
        <v>5647130.7000000002</v>
      </c>
      <c r="Y19" s="223">
        <f>SUM(Y20:Y23)</f>
        <v>5972110.7700000005</v>
      </c>
      <c r="Z19" s="223">
        <f>SUM(Z20:Z23)</f>
        <v>2022463.79</v>
      </c>
      <c r="AA19" s="223">
        <f t="shared" si="12"/>
        <v>33.865141955496583</v>
      </c>
      <c r="AB19" s="223">
        <f>SUM(AB20:AB23)</f>
        <v>-46786.72000000003</v>
      </c>
      <c r="AC19" s="223">
        <f>SUM(AC20:AC23)</f>
        <v>5925324.0500000007</v>
      </c>
      <c r="AD19" s="223"/>
      <c r="AE19" s="223"/>
      <c r="AF19" s="223">
        <f t="shared" ref="AF19:AO19" si="16">SUM(AF20:AF23)</f>
        <v>5925324.0500000007</v>
      </c>
      <c r="AG19" s="223">
        <f t="shared" si="16"/>
        <v>0</v>
      </c>
      <c r="AH19" s="223">
        <f t="shared" si="16"/>
        <v>4756361.2600000007</v>
      </c>
      <c r="AI19" s="223">
        <f t="shared" si="16"/>
        <v>6183929.0500000007</v>
      </c>
      <c r="AJ19" s="223">
        <f t="shared" si="16"/>
        <v>4204806.93</v>
      </c>
      <c r="AK19" s="223">
        <f t="shared" si="16"/>
        <v>4755280.74</v>
      </c>
      <c r="AL19" s="223">
        <f t="shared" si="16"/>
        <v>4202052.18</v>
      </c>
      <c r="AM19" s="223">
        <f t="shared" si="16"/>
        <v>8777118.9299999997</v>
      </c>
      <c r="AN19" s="223">
        <f t="shared" si="16"/>
        <v>0</v>
      </c>
      <c r="AO19" s="223">
        <f t="shared" si="16"/>
        <v>454476.47</v>
      </c>
      <c r="AP19" s="223">
        <f t="shared" si="5"/>
        <v>184.53432046496818</v>
      </c>
      <c r="AQ19" s="223">
        <f>SUM(AQ20:AQ23)</f>
        <v>14269628.33</v>
      </c>
      <c r="AR19" s="223">
        <f>SUM(AR20:AR23)</f>
        <v>14269628.33</v>
      </c>
      <c r="AS19" s="223">
        <f>SUM(AS20:AS23)</f>
        <v>6929194.8900000006</v>
      </c>
      <c r="AT19" s="223">
        <f>SUM(AT20:AT23)</f>
        <v>0</v>
      </c>
      <c r="AU19" s="223">
        <f t="shared" si="7"/>
        <v>0</v>
      </c>
      <c r="AV19" s="223">
        <f>SUM(AV20:AV23)</f>
        <v>0</v>
      </c>
      <c r="AW19" s="223">
        <f>SUM(AW20:AW23)</f>
        <v>5492509.4000000004</v>
      </c>
      <c r="AX19" s="223">
        <f>SUM(AX20:AX23)</f>
        <v>0</v>
      </c>
      <c r="AY19" s="223">
        <f t="shared" si="8"/>
        <v>0</v>
      </c>
      <c r="AZ19" s="223">
        <f t="shared" si="9"/>
        <v>48.559042532539465</v>
      </c>
      <c r="BA19" s="223">
        <f>SUM(BA20:BA23)</f>
        <v>-1979122.12</v>
      </c>
      <c r="BB19" s="223"/>
      <c r="BC19" s="223"/>
      <c r="BD19" s="223">
        <f t="shared" si="2"/>
        <v>4021838.1899999995</v>
      </c>
      <c r="BE19" s="223">
        <f>SUM(BE20:BE23)</f>
        <v>0</v>
      </c>
      <c r="BF19" s="223">
        <f>SUM(BF20:BF23)</f>
        <v>0</v>
      </c>
    </row>
    <row r="20" spans="1:61" x14ac:dyDescent="0.3">
      <c r="A20" s="1"/>
      <c r="B20" s="224"/>
      <c r="C20" s="224"/>
      <c r="D20" s="224"/>
      <c r="E20" s="224"/>
      <c r="F20" s="224"/>
      <c r="G20" s="224"/>
      <c r="H20" s="224"/>
      <c r="I20" s="224"/>
      <c r="J20" s="148"/>
      <c r="K20" s="148"/>
      <c r="L20" s="149"/>
      <c r="M20" s="149">
        <v>3211</v>
      </c>
      <c r="N20" s="150" t="s">
        <v>22</v>
      </c>
      <c r="O20" s="32">
        <v>907981.94</v>
      </c>
      <c r="P20" s="32" t="e">
        <f>SUM(#REF!+#REF!+#REF!+#REF!+#REF!+#REF!+#REF!+#REF!+#REF!+#REF!+#REF!+#REF!+#REF!+#REF!+#REF!+#REF!+#REF!+#REF!+#REF!+#REF!+#REF!+#REF!+#REF!+#REF!+#REF!+#REF!+#REF!+#REF!+#REF!+#REF!+#REF!+#REF!+#REF!+#REF!+#REF!+#REF!+#REF!+#REF!+#REF!+#REF!+#REF!+#REF!)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20" s="32">
        <v>959743.47</v>
      </c>
      <c r="R20" s="32">
        <v>949576.48</v>
      </c>
      <c r="S20" s="32">
        <v>969090.48</v>
      </c>
      <c r="T20" s="32">
        <v>575403.14</v>
      </c>
      <c r="U20" s="32">
        <f t="shared" si="3"/>
        <v>59.375584826712981</v>
      </c>
      <c r="V20" s="32">
        <f>(Y20-S20)</f>
        <v>55116</v>
      </c>
      <c r="W20" s="32">
        <v>1139777.71</v>
      </c>
      <c r="X20" s="32">
        <v>882021.86</v>
      </c>
      <c r="Y20" s="32">
        <v>1024206.48</v>
      </c>
      <c r="Z20" s="32">
        <v>225391.95</v>
      </c>
      <c r="AA20" s="32">
        <f t="shared" si="12"/>
        <v>22.006495213738546</v>
      </c>
      <c r="AB20" s="32">
        <f>(AC20-Y20)</f>
        <v>-44861.119999999995</v>
      </c>
      <c r="AC20" s="32">
        <v>979345.36</v>
      </c>
      <c r="AD20" s="32"/>
      <c r="AE20" s="32"/>
      <c r="AF20" s="32">
        <v>979345.36</v>
      </c>
      <c r="AG20" s="32"/>
      <c r="AH20" s="32">
        <v>833413.42</v>
      </c>
      <c r="AI20" s="32">
        <v>901750.36</v>
      </c>
      <c r="AJ20" s="32">
        <v>953456.02</v>
      </c>
      <c r="AK20" s="32">
        <v>1082576.79</v>
      </c>
      <c r="AL20" s="32">
        <v>991983.96</v>
      </c>
      <c r="AM20" s="32">
        <v>5007282.0199999996</v>
      </c>
      <c r="AN20" s="32"/>
      <c r="AO20" s="32"/>
      <c r="AP20" s="32">
        <f t="shared" si="5"/>
        <v>600.81610156937472</v>
      </c>
      <c r="AQ20" s="32">
        <v>2130639.9299999997</v>
      </c>
      <c r="AR20" s="32">
        <v>2130639.9299999997</v>
      </c>
      <c r="AS20" s="32">
        <v>665670.34</v>
      </c>
      <c r="AT20" s="32">
        <v>0</v>
      </c>
      <c r="AU20" s="32">
        <f t="shared" si="7"/>
        <v>0</v>
      </c>
      <c r="AV20" s="32"/>
      <c r="AW20" s="32">
        <f>AQ20-AM20</f>
        <v>-2876642.09</v>
      </c>
      <c r="AX20" s="32"/>
      <c r="AY20" s="32">
        <f t="shared" si="8"/>
        <v>0</v>
      </c>
      <c r="AZ20" s="32">
        <f t="shared" si="9"/>
        <v>31.242742174647976</v>
      </c>
      <c r="BA20" s="32">
        <f>AJ20-AI20</f>
        <v>51705.660000000033</v>
      </c>
      <c r="BB20" s="32"/>
      <c r="BC20" s="32"/>
      <c r="BD20" s="32">
        <f t="shared" si="2"/>
        <v>3924705.2299999995</v>
      </c>
      <c r="BE20" s="32"/>
      <c r="BF20" s="32"/>
    </row>
    <row r="21" spans="1:61" ht="23.25" x14ac:dyDescent="0.35">
      <c r="A21" s="16"/>
      <c r="B21" s="225"/>
      <c r="C21" s="225"/>
      <c r="D21" s="225"/>
      <c r="E21" s="225"/>
      <c r="F21" s="225"/>
      <c r="G21" s="225"/>
      <c r="H21" s="225"/>
      <c r="I21" s="225"/>
      <c r="J21" s="148"/>
      <c r="K21" s="148"/>
      <c r="L21" s="149"/>
      <c r="M21" s="149">
        <v>3212</v>
      </c>
      <c r="N21" s="150" t="s">
        <v>23</v>
      </c>
      <c r="O21" s="32">
        <v>4615517.7</v>
      </c>
      <c r="P21" s="32" t="e">
        <f>SUM(#REF!+#REF!+#REF!+#REF!+#REF!+#REF!+#REF!+#REF!+#REF!+#REF!+#REF!+#REF!+#REF!+#REF!+#REF!+#REF!+#REF!)</f>
        <v>#REF!</v>
      </c>
      <c r="Q21" s="32">
        <v>4160624.17</v>
      </c>
      <c r="R21" s="32">
        <v>4616876.4000000004</v>
      </c>
      <c r="S21" s="32">
        <v>4481876.4000000004</v>
      </c>
      <c r="T21" s="32">
        <v>3233346.63</v>
      </c>
      <c r="U21" s="32">
        <f t="shared" si="3"/>
        <v>72.142699651422774</v>
      </c>
      <c r="V21" s="32">
        <f>(Y21-S21)</f>
        <v>130000</v>
      </c>
      <c r="W21" s="32">
        <v>4397000</v>
      </c>
      <c r="X21" s="32">
        <v>4471525.5</v>
      </c>
      <c r="Y21" s="32">
        <v>4611876.4000000004</v>
      </c>
      <c r="Z21" s="32">
        <v>1708613.03</v>
      </c>
      <c r="AA21" s="32">
        <f t="shared" si="12"/>
        <v>37.048109745525707</v>
      </c>
      <c r="AB21" s="32">
        <f>(AC21-Y21)</f>
        <v>-33000</v>
      </c>
      <c r="AC21" s="32">
        <v>4578876.4000000004</v>
      </c>
      <c r="AD21" s="32"/>
      <c r="AE21" s="32"/>
      <c r="AF21" s="32">
        <v>4578876.4000000004</v>
      </c>
      <c r="AG21" s="32"/>
      <c r="AH21" s="32">
        <v>3677067.44</v>
      </c>
      <c r="AI21" s="32">
        <v>4911076.4000000004</v>
      </c>
      <c r="AJ21" s="32">
        <v>2896400</v>
      </c>
      <c r="AK21" s="32">
        <v>3247395.07</v>
      </c>
      <c r="AL21" s="32">
        <v>2886016.6</v>
      </c>
      <c r="AM21" s="32">
        <v>3419946</v>
      </c>
      <c r="AN21" s="32"/>
      <c r="AO21" s="164">
        <v>328376.46999999997</v>
      </c>
      <c r="AP21" s="32">
        <f t="shared" si="5"/>
        <v>93.007432031216709</v>
      </c>
      <c r="AQ21" s="32">
        <v>10860044.4</v>
      </c>
      <c r="AR21" s="32">
        <v>10860044.4</v>
      </c>
      <c r="AS21" s="32">
        <v>3771108.22</v>
      </c>
      <c r="AT21" s="32">
        <v>0</v>
      </c>
      <c r="AU21" s="32">
        <f t="shared" si="7"/>
        <v>0</v>
      </c>
      <c r="AV21" s="32"/>
      <c r="AW21" s="32">
        <f>AQ21-AM21</f>
        <v>7440098.4000000004</v>
      </c>
      <c r="AX21" s="32"/>
      <c r="AY21" s="32">
        <f t="shared" si="8"/>
        <v>0</v>
      </c>
      <c r="AZ21" s="32">
        <f t="shared" si="9"/>
        <v>34.72461143897349</v>
      </c>
      <c r="BA21" s="32">
        <f>AJ21-AI21</f>
        <v>-2014676.4000000004</v>
      </c>
      <c r="BB21" s="32"/>
      <c r="BC21" s="32"/>
      <c r="BD21" s="32">
        <f t="shared" si="2"/>
        <v>172550.93000000017</v>
      </c>
      <c r="BE21" s="32"/>
      <c r="BF21" s="32"/>
      <c r="BI21" s="151"/>
    </row>
    <row r="22" spans="1:61" ht="23.25" x14ac:dyDescent="0.35">
      <c r="A22" s="17"/>
      <c r="B22" s="226"/>
      <c r="C22" s="226"/>
      <c r="D22" s="226"/>
      <c r="E22" s="226"/>
      <c r="F22" s="226"/>
      <c r="G22" s="226"/>
      <c r="H22" s="226"/>
      <c r="I22" s="226"/>
      <c r="J22" s="148"/>
      <c r="K22" s="148"/>
      <c r="L22" s="149"/>
      <c r="M22" s="149">
        <v>3213</v>
      </c>
      <c r="N22" s="150" t="s">
        <v>24</v>
      </c>
      <c r="O22" s="32">
        <v>292164.89</v>
      </c>
      <c r="P22" s="32" t="e">
        <f>SUM(#REF!+#REF!+#REF!+#REF!+#REF!+#REF!+#REF!+#REF!+#REF!+#REF!+#REF!+#REF!+#REF!+#REF!+#REF!+#REF!+#REF!+#REF!+#REF!+#REF!+#REF!+#REF!+#REF!+#REF!+#REF!+#REF!+#REF!+#REF!+#REF!+#REF!+#REF!+#REF!+#REF!+#REF!+#REF!+#REF!+#REF!)</f>
        <v>#REF!</v>
      </c>
      <c r="Q22" s="32">
        <v>230725.89</v>
      </c>
      <c r="R22" s="32">
        <v>284072.89</v>
      </c>
      <c r="S22" s="32">
        <v>252022.89</v>
      </c>
      <c r="T22" s="32">
        <v>139799.20000000001</v>
      </c>
      <c r="U22" s="32">
        <f t="shared" si="3"/>
        <v>55.470834415080319</v>
      </c>
      <c r="V22" s="32">
        <f>(Y22-S22)</f>
        <v>18700</v>
      </c>
      <c r="W22" s="32">
        <v>260064.39</v>
      </c>
      <c r="X22" s="32">
        <v>236417.27</v>
      </c>
      <c r="Y22" s="32">
        <v>270722.89</v>
      </c>
      <c r="Z22" s="32">
        <v>73098.559999999998</v>
      </c>
      <c r="AA22" s="32">
        <f t="shared" si="12"/>
        <v>27.001248398316076</v>
      </c>
      <c r="AB22" s="32">
        <f>(AC22-Y22)</f>
        <v>17018.399999999965</v>
      </c>
      <c r="AC22" s="32">
        <v>287741.28999999998</v>
      </c>
      <c r="AD22" s="32"/>
      <c r="AE22" s="32"/>
      <c r="AF22" s="32">
        <v>287741.28999999998</v>
      </c>
      <c r="AG22" s="32"/>
      <c r="AH22" s="32">
        <v>192094.73</v>
      </c>
      <c r="AI22" s="32">
        <v>283741.28999999998</v>
      </c>
      <c r="AJ22" s="32">
        <v>268474.91000000003</v>
      </c>
      <c r="AK22" s="32">
        <v>322892.98</v>
      </c>
      <c r="AL22" s="32">
        <v>271730.06</v>
      </c>
      <c r="AM22" s="32">
        <v>271414.91000000003</v>
      </c>
      <c r="AN22" s="32"/>
      <c r="AO22" s="10"/>
      <c r="AP22" s="32">
        <f t="shared" si="5"/>
        <v>141.29222077045009</v>
      </c>
      <c r="AQ22" s="32">
        <v>1149567</v>
      </c>
      <c r="AR22" s="32">
        <v>1149567</v>
      </c>
      <c r="AS22" s="32">
        <v>471864.04</v>
      </c>
      <c r="AT22" s="32">
        <v>0</v>
      </c>
      <c r="AU22" s="32">
        <f t="shared" si="7"/>
        <v>0</v>
      </c>
      <c r="AV22" s="32"/>
      <c r="AW22" s="32">
        <f>AQ22-AM22</f>
        <v>878152.09</v>
      </c>
      <c r="AX22" s="32"/>
      <c r="AY22" s="32">
        <f t="shared" si="8"/>
        <v>0</v>
      </c>
      <c r="AZ22" s="32">
        <f t="shared" si="9"/>
        <v>41.047110781711723</v>
      </c>
      <c r="BA22" s="32">
        <f>AJ22-AI22</f>
        <v>-15266.379999999946</v>
      </c>
      <c r="BB22" s="32"/>
      <c r="BC22" s="32"/>
      <c r="BD22" s="32">
        <f t="shared" si="2"/>
        <v>-51478.069999999949</v>
      </c>
      <c r="BE22" s="32"/>
      <c r="BF22" s="32"/>
      <c r="BH22" s="215"/>
      <c r="BI22" s="215"/>
    </row>
    <row r="23" spans="1:61" ht="23.25" x14ac:dyDescent="0.35">
      <c r="A23" s="17"/>
      <c r="B23" s="226"/>
      <c r="C23" s="226"/>
      <c r="D23" s="226"/>
      <c r="E23" s="226"/>
      <c r="F23" s="226"/>
      <c r="G23" s="226"/>
      <c r="H23" s="226"/>
      <c r="I23" s="226"/>
      <c r="J23" s="148"/>
      <c r="K23" s="148"/>
      <c r="L23" s="149"/>
      <c r="M23" s="149">
        <v>3214</v>
      </c>
      <c r="N23" s="150" t="s">
        <v>225</v>
      </c>
      <c r="O23" s="32">
        <v>64822.3</v>
      </c>
      <c r="P23" s="32" t="e">
        <f>SUM(#REF!+#REF!+#REF!+#REF!+#REF!+#REF!+#REF!+#REF!+#REF!+#REF!+#REF!+#REF!+#REF!+#REF!+#REF!+#REF!+#REF!+#REF!+#REF!+#REF!+#REF!+#REF!+#REF!+#REF!+#REF!+#REF!+#REF!+#REF!+#REF!+#REF!+#REF!+#REF!)</f>
        <v>#REF!</v>
      </c>
      <c r="Q23" s="32">
        <v>48471.12</v>
      </c>
      <c r="R23" s="32">
        <v>66105</v>
      </c>
      <c r="S23" s="32">
        <v>66105</v>
      </c>
      <c r="T23" s="32">
        <v>36747.32</v>
      </c>
      <c r="U23" s="32">
        <f t="shared" si="3"/>
        <v>55.589320021178423</v>
      </c>
      <c r="V23" s="32">
        <f>(Y23-S23)</f>
        <v>-800</v>
      </c>
      <c r="W23" s="32">
        <v>49403</v>
      </c>
      <c r="X23" s="32">
        <v>57166.07</v>
      </c>
      <c r="Y23" s="32">
        <v>65305</v>
      </c>
      <c r="Z23" s="32">
        <v>15360.25</v>
      </c>
      <c r="AA23" s="32">
        <f t="shared" si="12"/>
        <v>23.520787076027869</v>
      </c>
      <c r="AB23" s="32">
        <f>(AC23-Y23)</f>
        <v>14056</v>
      </c>
      <c r="AC23" s="32">
        <v>79361</v>
      </c>
      <c r="AD23" s="32"/>
      <c r="AE23" s="32"/>
      <c r="AF23" s="32">
        <v>79361</v>
      </c>
      <c r="AG23" s="32"/>
      <c r="AH23" s="32">
        <v>53785.67</v>
      </c>
      <c r="AI23" s="32">
        <v>87361</v>
      </c>
      <c r="AJ23" s="32">
        <v>86476</v>
      </c>
      <c r="AK23" s="32">
        <v>102415.9</v>
      </c>
      <c r="AL23" s="32">
        <v>52321.56</v>
      </c>
      <c r="AM23" s="32">
        <v>78476</v>
      </c>
      <c r="AN23" s="32"/>
      <c r="AO23" s="29">
        <v>126100</v>
      </c>
      <c r="AP23" s="32">
        <f t="shared" si="5"/>
        <v>145.90503381290964</v>
      </c>
      <c r="AQ23" s="32">
        <v>129377</v>
      </c>
      <c r="AR23" s="32">
        <v>129377</v>
      </c>
      <c r="AS23" s="32">
        <v>2020552.29</v>
      </c>
      <c r="AT23" s="32">
        <v>0</v>
      </c>
      <c r="AU23" s="32">
        <f t="shared" si="7"/>
        <v>0</v>
      </c>
      <c r="AV23" s="32"/>
      <c r="AW23" s="32">
        <f>AQ23-AM23</f>
        <v>50901</v>
      </c>
      <c r="AX23" s="32"/>
      <c r="AY23" s="32">
        <f t="shared" si="8"/>
        <v>0</v>
      </c>
      <c r="AZ23" s="32">
        <f t="shared" si="9"/>
        <v>1561.7554047473664</v>
      </c>
      <c r="BA23" s="32">
        <f>AJ23-AI23</f>
        <v>-885</v>
      </c>
      <c r="BB23" s="32"/>
      <c r="BC23" s="32"/>
      <c r="BD23" s="32">
        <f t="shared" si="2"/>
        <v>-23939.899999999994</v>
      </c>
      <c r="BE23" s="32"/>
      <c r="BF23" s="32"/>
    </row>
    <row r="24" spans="1:61" x14ac:dyDescent="0.3">
      <c r="A24" s="17"/>
      <c r="B24" s="226"/>
      <c r="C24" s="226"/>
      <c r="D24" s="226"/>
      <c r="E24" s="226"/>
      <c r="F24" s="226"/>
      <c r="G24" s="226"/>
      <c r="H24" s="226"/>
      <c r="I24" s="226"/>
      <c r="J24" s="148"/>
      <c r="K24" s="148"/>
      <c r="L24" s="179">
        <v>322</v>
      </c>
      <c r="M24" s="179"/>
      <c r="N24" s="183" t="s">
        <v>25</v>
      </c>
      <c r="O24" s="168">
        <f>SUM(O25:O30)</f>
        <v>18584512.839999996</v>
      </c>
      <c r="P24" s="168" t="e">
        <f>SUM(P25:P30)</f>
        <v>#REF!</v>
      </c>
      <c r="Q24" s="168">
        <v>21817265.02</v>
      </c>
      <c r="R24" s="168">
        <f>SUM(R25:R30)</f>
        <v>20026289.75</v>
      </c>
      <c r="S24" s="168">
        <f>SUM(S25:S30)</f>
        <v>20428746.529999997</v>
      </c>
      <c r="T24" s="168">
        <f>SUM(T25:T30)</f>
        <v>16331553.129999999</v>
      </c>
      <c r="U24" s="168">
        <f t="shared" si="3"/>
        <v>79.943980439606548</v>
      </c>
      <c r="V24" s="168">
        <f>SUM(V25:V30)</f>
        <v>161154.75000000047</v>
      </c>
      <c r="W24" s="168">
        <f>SUM(W25:W30)</f>
        <v>21035249.600000001</v>
      </c>
      <c r="X24" s="168">
        <f>SUM(X25:X30)</f>
        <v>20695637.440000001</v>
      </c>
      <c r="Y24" s="168">
        <f>SUM(Y25:Y30)</f>
        <v>20589901.280000001</v>
      </c>
      <c r="Z24" s="168">
        <f>SUM(Z25:Z30)</f>
        <v>7941038.1099999994</v>
      </c>
      <c r="AA24" s="168">
        <f t="shared" si="12"/>
        <v>38.56763566765386</v>
      </c>
      <c r="AB24" s="168">
        <f>SUM(AB25:AB30)</f>
        <v>-170796.05000000022</v>
      </c>
      <c r="AC24" s="168">
        <f>SUM(AC25:AC30)</f>
        <v>20419105.229999997</v>
      </c>
      <c r="AD24" s="168"/>
      <c r="AE24" s="168"/>
      <c r="AF24" s="168">
        <f t="shared" ref="AF24:AO24" si="17">SUM(AF25:AF30)</f>
        <v>20419105.229999997</v>
      </c>
      <c r="AG24" s="168">
        <f t="shared" si="17"/>
        <v>0</v>
      </c>
      <c r="AH24" s="168">
        <f t="shared" si="17"/>
        <v>19938162.060000002</v>
      </c>
      <c r="AI24" s="168">
        <f t="shared" si="17"/>
        <v>20471867.229999997</v>
      </c>
      <c r="AJ24" s="168">
        <f t="shared" si="17"/>
        <v>21490094.82</v>
      </c>
      <c r="AK24" s="168">
        <f t="shared" si="17"/>
        <v>19799990.43</v>
      </c>
      <c r="AL24" s="168">
        <f t="shared" si="17"/>
        <v>19406994.439999998</v>
      </c>
      <c r="AM24" s="168">
        <f t="shared" si="17"/>
        <v>44083705.920000002</v>
      </c>
      <c r="AN24" s="168">
        <f t="shared" si="17"/>
        <v>0</v>
      </c>
      <c r="AO24" s="168">
        <f t="shared" si="17"/>
        <v>0</v>
      </c>
      <c r="AP24" s="168">
        <f t="shared" si="5"/>
        <v>221.10215468877576</v>
      </c>
      <c r="AQ24" s="168">
        <f>SUM(AQ25:AQ30)</f>
        <v>96510539.349999994</v>
      </c>
      <c r="AR24" s="168">
        <f>SUM(AR25:AR30)</f>
        <v>96510539.349999994</v>
      </c>
      <c r="AS24" s="168">
        <f>SUM(AS25:AS30)</f>
        <v>44688071.429999992</v>
      </c>
      <c r="AT24" s="168">
        <f>SUM(AT25:AT30)</f>
        <v>0</v>
      </c>
      <c r="AU24" s="168">
        <f t="shared" si="7"/>
        <v>0</v>
      </c>
      <c r="AV24" s="168">
        <f>SUM(AV25:AV30)</f>
        <v>0</v>
      </c>
      <c r="AW24" s="168">
        <f>SUM(AW25:AW30)</f>
        <v>52426833.43</v>
      </c>
      <c r="AX24" s="168">
        <f>SUM(AX25:AX30)</f>
        <v>0</v>
      </c>
      <c r="AY24" s="168">
        <f t="shared" si="8"/>
        <v>0</v>
      </c>
      <c r="AZ24" s="168">
        <f t="shared" si="9"/>
        <v>46.303825189429944</v>
      </c>
      <c r="BA24" s="168">
        <f>SUM(BA25:BA30)</f>
        <v>1018227.590000001</v>
      </c>
      <c r="BB24" s="168"/>
      <c r="BC24" s="168"/>
      <c r="BD24" s="168">
        <f t="shared" si="2"/>
        <v>24283715.490000002</v>
      </c>
      <c r="BE24" s="168">
        <f>SUM(BE25:BE30)</f>
        <v>0</v>
      </c>
      <c r="BF24" s="168">
        <f>SUM(BF25:BF30)</f>
        <v>0</v>
      </c>
    </row>
    <row r="25" spans="1:61" ht="30.75" customHeight="1" x14ac:dyDescent="0.3">
      <c r="A25" s="18"/>
      <c r="B25" s="227"/>
      <c r="C25" s="227"/>
      <c r="D25" s="227"/>
      <c r="E25" s="227"/>
      <c r="F25" s="227"/>
      <c r="G25" s="227"/>
      <c r="H25" s="227"/>
      <c r="I25" s="227"/>
      <c r="J25" s="148"/>
      <c r="K25" s="148"/>
      <c r="L25" s="149"/>
      <c r="M25" s="149">
        <v>3221</v>
      </c>
      <c r="N25" s="150" t="s">
        <v>26</v>
      </c>
      <c r="O25" s="32">
        <v>2613024.63</v>
      </c>
      <c r="P25" s="32" t="e">
        <f>SUM(#REF!+#REF!+#REF!+#REF!+#REF!+#REF!+#REF!+#REF!+#REF!+#REF!+#REF!+#REF!+#REF!+#REF!+#REF!+#REF!+#REF!+#REF!+#REF!+#REF!+#REF!+#REF!+#REF!+#REF!+#REF!+#REF!+#REF!+#REF!+#REF!+#REF!+#REF!+#REF!+#REF!+#REF!+#REF!+#REF!+#REF!+#REF!+#REF!)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25" s="32">
        <v>2823954.42</v>
      </c>
      <c r="R25" s="32">
        <v>3318650.62</v>
      </c>
      <c r="S25" s="32">
        <v>3530093.62</v>
      </c>
      <c r="T25" s="32">
        <v>2035212.65</v>
      </c>
      <c r="U25" s="32">
        <f t="shared" si="3"/>
        <v>57.653220256521124</v>
      </c>
      <c r="V25" s="32">
        <f t="shared" ref="V25:V30" si="18">(Y25-S25)</f>
        <v>174513.35000000009</v>
      </c>
      <c r="W25" s="32">
        <v>2993726.15</v>
      </c>
      <c r="X25" s="32">
        <v>2885220.63</v>
      </c>
      <c r="Y25" s="32">
        <v>3704606.97</v>
      </c>
      <c r="Z25" s="32">
        <v>959665.63</v>
      </c>
      <c r="AA25" s="32">
        <f t="shared" si="12"/>
        <v>25.904654333682259</v>
      </c>
      <c r="AB25" s="32">
        <f t="shared" ref="AB25:AB30" si="19">(AC25-Y25)</f>
        <v>-340266.08000000007</v>
      </c>
      <c r="AC25" s="32">
        <v>3364340.89</v>
      </c>
      <c r="AD25" s="32"/>
      <c r="AE25" s="32"/>
      <c r="AF25" s="32">
        <v>3364340.89</v>
      </c>
      <c r="AG25" s="32"/>
      <c r="AH25" s="32">
        <v>3093508.6099999994</v>
      </c>
      <c r="AI25" s="32">
        <v>3540989.89</v>
      </c>
      <c r="AJ25" s="32">
        <v>3384063.56</v>
      </c>
      <c r="AK25" s="32">
        <v>3355189.5900000003</v>
      </c>
      <c r="AL25" s="32">
        <v>3331184.49</v>
      </c>
      <c r="AM25" s="121">
        <v>21354574.420000002</v>
      </c>
      <c r="AN25" s="121"/>
      <c r="AO25" s="121"/>
      <c r="AP25" s="121">
        <f t="shared" si="5"/>
        <v>690.30273104686808</v>
      </c>
      <c r="AQ25" s="121">
        <v>11102405.880000001</v>
      </c>
      <c r="AR25" s="121">
        <v>11102405.880000001</v>
      </c>
      <c r="AS25" s="121">
        <v>3721788.7</v>
      </c>
      <c r="AT25" s="121">
        <v>0</v>
      </c>
      <c r="AU25" s="121">
        <f t="shared" si="7"/>
        <v>0</v>
      </c>
      <c r="AV25" s="121"/>
      <c r="AW25" s="121">
        <f t="shared" ref="AW25:AW30" si="20">AQ25-AM25</f>
        <v>-10252168.540000001</v>
      </c>
      <c r="AX25" s="121"/>
      <c r="AY25" s="121">
        <f t="shared" si="8"/>
        <v>0</v>
      </c>
      <c r="AZ25" s="121">
        <f t="shared" si="9"/>
        <v>33.522362091845984</v>
      </c>
      <c r="BA25" s="121">
        <f t="shared" ref="BA25:BA30" si="21">AJ25-AI25</f>
        <v>-156926.33000000007</v>
      </c>
      <c r="BB25" s="32"/>
      <c r="BC25" s="32"/>
      <c r="BD25" s="32">
        <f t="shared" si="2"/>
        <v>17999384.830000002</v>
      </c>
      <c r="BE25" s="121"/>
      <c r="BF25" s="121"/>
    </row>
    <row r="26" spans="1:61" x14ac:dyDescent="0.3">
      <c r="A26" s="7"/>
      <c r="B26" s="147"/>
      <c r="C26" s="147"/>
      <c r="D26" s="147"/>
      <c r="E26" s="147"/>
      <c r="F26" s="147"/>
      <c r="G26" s="147"/>
      <c r="H26" s="147"/>
      <c r="I26" s="147"/>
      <c r="J26" s="148"/>
      <c r="K26" s="148"/>
      <c r="L26" s="149"/>
      <c r="M26" s="149">
        <v>3222</v>
      </c>
      <c r="N26" s="150" t="s">
        <v>27</v>
      </c>
      <c r="O26" s="32">
        <v>1643907.6</v>
      </c>
      <c r="P26" s="32" t="e">
        <f>SUM(#REF!+#REF!)</f>
        <v>#REF!</v>
      </c>
      <c r="Q26" s="32">
        <v>2139037.2799999998</v>
      </c>
      <c r="R26" s="32">
        <v>2010820</v>
      </c>
      <c r="S26" s="32">
        <v>2131300</v>
      </c>
      <c r="T26" s="32">
        <v>1884744.57</v>
      </c>
      <c r="U26" s="32">
        <f t="shared" si="3"/>
        <v>88.431688171538497</v>
      </c>
      <c r="V26" s="32">
        <f t="shared" si="18"/>
        <v>-5558.4199999999255</v>
      </c>
      <c r="W26" s="32">
        <v>2475741.58</v>
      </c>
      <c r="X26" s="32">
        <v>2683147.71</v>
      </c>
      <c r="Y26" s="32">
        <v>2125741.58</v>
      </c>
      <c r="Z26" s="32">
        <v>737534.92</v>
      </c>
      <c r="AA26" s="32">
        <f t="shared" si="12"/>
        <v>34.695417681014639</v>
      </c>
      <c r="AB26" s="32">
        <f t="shared" si="19"/>
        <v>125558.41999999993</v>
      </c>
      <c r="AC26" s="32">
        <v>2251300</v>
      </c>
      <c r="AD26" s="32"/>
      <c r="AE26" s="32"/>
      <c r="AF26" s="32">
        <v>2251300</v>
      </c>
      <c r="AG26" s="32"/>
      <c r="AH26" s="32">
        <v>2177687.2000000002</v>
      </c>
      <c r="AI26" s="32">
        <v>2107000</v>
      </c>
      <c r="AJ26" s="32">
        <v>2134837.3200000003</v>
      </c>
      <c r="AK26" s="32">
        <v>1904100</v>
      </c>
      <c r="AL26" s="32">
        <v>1970780.05</v>
      </c>
      <c r="AM26" s="121">
        <v>1583239.36</v>
      </c>
      <c r="AN26" s="121"/>
      <c r="AO26" s="121"/>
      <c r="AP26" s="121">
        <f t="shared" si="5"/>
        <v>72.702790373199605</v>
      </c>
      <c r="AQ26" s="121">
        <v>55788953.799999997</v>
      </c>
      <c r="AR26" s="121">
        <v>55788953.799999997</v>
      </c>
      <c r="AS26" s="121">
        <v>28008417.739999998</v>
      </c>
      <c r="AT26" s="121">
        <v>0</v>
      </c>
      <c r="AU26" s="121">
        <f t="shared" si="7"/>
        <v>0</v>
      </c>
      <c r="AV26" s="121"/>
      <c r="AW26" s="121">
        <f t="shared" si="20"/>
        <v>54205714.439999998</v>
      </c>
      <c r="AX26" s="121"/>
      <c r="AY26" s="121">
        <f t="shared" si="8"/>
        <v>0</v>
      </c>
      <c r="AZ26" s="121">
        <f t="shared" si="9"/>
        <v>50.204235484337048</v>
      </c>
      <c r="BA26" s="121">
        <f t="shared" si="21"/>
        <v>27837.320000000298</v>
      </c>
      <c r="BB26" s="32"/>
      <c r="BC26" s="32"/>
      <c r="BD26" s="32">
        <f t="shared" si="2"/>
        <v>-320860.6399999999</v>
      </c>
      <c r="BE26" s="121"/>
      <c r="BF26" s="121"/>
    </row>
    <row r="27" spans="1:61" ht="20.25" customHeight="1" x14ac:dyDescent="0.3">
      <c r="A27" s="7"/>
      <c r="B27" s="147"/>
      <c r="C27" s="147"/>
      <c r="D27" s="147"/>
      <c r="E27" s="147"/>
      <c r="F27" s="147"/>
      <c r="G27" s="147"/>
      <c r="H27" s="147"/>
      <c r="I27" s="147"/>
      <c r="J27" s="148"/>
      <c r="K27" s="148"/>
      <c r="L27" s="149"/>
      <c r="M27" s="149">
        <v>3223</v>
      </c>
      <c r="N27" s="150" t="s">
        <v>28</v>
      </c>
      <c r="O27" s="32">
        <v>13524657.880000001</v>
      </c>
      <c r="P27" s="32" t="e">
        <f>SUM(#REF!+#REF!++#REF!+#REF!+#REF!+#REF!+#REF!+#REF!+#REF!+#REF!+#REF!+#REF!+#REF!+#REF!+#REF!+#REF!+#REF!+#REF!+#REF!+#REF!+#REF!+#REF!+#REF!+#REF!+#REF!+#REF!+#REF!+#REF!+#REF!+#REF!+#REF!+#REF!+#REF!+#REF!+#REF!+#REF!+#REF!+#REF!+#REF!+#REF!)</f>
        <v>#REF!</v>
      </c>
      <c r="Q27" s="32">
        <v>15808528.630000001</v>
      </c>
      <c r="R27" s="32">
        <v>13175935</v>
      </c>
      <c r="S27" s="32">
        <v>13393903.619999999</v>
      </c>
      <c r="T27" s="32">
        <v>11677863.960000001</v>
      </c>
      <c r="U27" s="32">
        <f t="shared" si="3"/>
        <v>87.187904970156865</v>
      </c>
      <c r="V27" s="32">
        <f t="shared" si="18"/>
        <v>39816.820000000298</v>
      </c>
      <c r="W27" s="32">
        <v>14380196.34</v>
      </c>
      <c r="X27" s="32">
        <v>14086153.18</v>
      </c>
      <c r="Y27" s="32">
        <v>13433720.439999999</v>
      </c>
      <c r="Z27" s="32">
        <v>5936405.0599999996</v>
      </c>
      <c r="AA27" s="32">
        <f t="shared" si="12"/>
        <v>44.190327515852339</v>
      </c>
      <c r="AB27" s="32">
        <f t="shared" si="19"/>
        <v>123913.91999999993</v>
      </c>
      <c r="AC27" s="32">
        <v>13557634.359999999</v>
      </c>
      <c r="AD27" s="32"/>
      <c r="AE27" s="32"/>
      <c r="AF27" s="32">
        <v>13557634.359999999</v>
      </c>
      <c r="AG27" s="32"/>
      <c r="AH27" s="32">
        <v>13602762.76</v>
      </c>
      <c r="AI27" s="32">
        <v>13563122.359999999</v>
      </c>
      <c r="AJ27" s="32">
        <v>14740248.74</v>
      </c>
      <c r="AK27" s="32">
        <v>13160460.120000001</v>
      </c>
      <c r="AL27" s="32">
        <v>12951867.779999999</v>
      </c>
      <c r="AM27" s="121">
        <v>20578896.940000001</v>
      </c>
      <c r="AN27" s="121"/>
      <c r="AO27" s="121"/>
      <c r="AP27" s="121">
        <f t="shared" si="5"/>
        <v>151.28468608240289</v>
      </c>
      <c r="AQ27" s="121">
        <v>25310393.600000001</v>
      </c>
      <c r="AR27" s="121">
        <v>25310393.600000001</v>
      </c>
      <c r="AS27" s="121">
        <v>11695657.779999999</v>
      </c>
      <c r="AT27" s="121">
        <v>0</v>
      </c>
      <c r="AU27" s="121">
        <f t="shared" si="7"/>
        <v>0</v>
      </c>
      <c r="AV27" s="121"/>
      <c r="AW27" s="121">
        <f t="shared" si="20"/>
        <v>4731496.66</v>
      </c>
      <c r="AX27" s="121"/>
      <c r="AY27" s="121">
        <f t="shared" si="8"/>
        <v>0</v>
      </c>
      <c r="AZ27" s="121">
        <f t="shared" si="9"/>
        <v>46.208913084623063</v>
      </c>
      <c r="BA27" s="121">
        <f t="shared" si="21"/>
        <v>1177126.3800000008</v>
      </c>
      <c r="BB27" s="32"/>
      <c r="BC27" s="32"/>
      <c r="BD27" s="32">
        <f t="shared" si="2"/>
        <v>7418436.8200000003</v>
      </c>
      <c r="BE27" s="121"/>
      <c r="BF27" s="121"/>
    </row>
    <row r="28" spans="1:61" ht="20.25" customHeight="1" x14ac:dyDescent="0.3">
      <c r="A28" s="1"/>
      <c r="B28" s="224"/>
      <c r="C28" s="224"/>
      <c r="D28" s="224"/>
      <c r="E28" s="224"/>
      <c r="F28" s="224"/>
      <c r="G28" s="224"/>
      <c r="H28" s="224"/>
      <c r="I28" s="224"/>
      <c r="J28" s="148"/>
      <c r="K28" s="148"/>
      <c r="L28" s="149"/>
      <c r="M28" s="120">
        <v>3224</v>
      </c>
      <c r="N28" s="169" t="s">
        <v>29</v>
      </c>
      <c r="O28" s="32">
        <v>498732.93</v>
      </c>
      <c r="P28" s="32" t="e">
        <f>SUM(#REF!+#REF!+#REF!+#REF!+#REF!+#REF!+#REF!+#REF!+#REF!+#REF!+#REF!+#REF!+#REF!+#REF!+#REF!+#REF!+#REF!+#REF!+#REF!+#REF!+#REF!+#REF!+#REF!+#REF!+#REF!+#REF!+#REF!+#REF!+#REF!+#REF!+#REF!+#REF!+#REF!+#REF!+#REF!+#REF!)</f>
        <v>#REF!</v>
      </c>
      <c r="Q28" s="32">
        <v>579342.66</v>
      </c>
      <c r="R28" s="32">
        <v>986602.13</v>
      </c>
      <c r="S28" s="32">
        <v>884369</v>
      </c>
      <c r="T28" s="32">
        <v>516004.73</v>
      </c>
      <c r="U28" s="32">
        <f t="shared" si="3"/>
        <v>58.347220447573356</v>
      </c>
      <c r="V28" s="32">
        <f t="shared" si="18"/>
        <v>-76900</v>
      </c>
      <c r="W28" s="32">
        <v>770462.14</v>
      </c>
      <c r="X28" s="32">
        <v>664471.18000000005</v>
      </c>
      <c r="Y28" s="32">
        <v>807469</v>
      </c>
      <c r="Z28" s="32">
        <v>177024.1</v>
      </c>
      <c r="AA28" s="32">
        <f t="shared" si="12"/>
        <v>21.923330802792428</v>
      </c>
      <c r="AB28" s="32">
        <f t="shared" si="19"/>
        <v>-65205.680000000051</v>
      </c>
      <c r="AC28" s="32">
        <v>742263.32</v>
      </c>
      <c r="AD28" s="32"/>
      <c r="AE28" s="32"/>
      <c r="AF28" s="32">
        <v>742263.32</v>
      </c>
      <c r="AG28" s="32"/>
      <c r="AH28" s="32">
        <v>603218.01</v>
      </c>
      <c r="AI28" s="32">
        <v>746988.32</v>
      </c>
      <c r="AJ28" s="32">
        <v>717941.7</v>
      </c>
      <c r="AK28" s="32">
        <v>662295.56000000006</v>
      </c>
      <c r="AL28" s="32">
        <v>529294.13</v>
      </c>
      <c r="AM28" s="121">
        <v>261261.63999999998</v>
      </c>
      <c r="AN28" s="121"/>
      <c r="AO28" s="121"/>
      <c r="AP28" s="121">
        <f t="shared" si="5"/>
        <v>43.311312936429061</v>
      </c>
      <c r="AQ28" s="121">
        <v>1754116.55</v>
      </c>
      <c r="AR28" s="121">
        <v>1754116.55</v>
      </c>
      <c r="AS28" s="121">
        <v>640399.65</v>
      </c>
      <c r="AT28" s="121">
        <v>0</v>
      </c>
      <c r="AU28" s="121">
        <f t="shared" si="7"/>
        <v>0</v>
      </c>
      <c r="AV28" s="121"/>
      <c r="AW28" s="121">
        <f t="shared" si="20"/>
        <v>1492854.9100000001</v>
      </c>
      <c r="AX28" s="121"/>
      <c r="AY28" s="121">
        <f t="shared" si="8"/>
        <v>0</v>
      </c>
      <c r="AZ28" s="121">
        <f t="shared" si="9"/>
        <v>36.508386515137772</v>
      </c>
      <c r="BA28" s="121">
        <f t="shared" si="21"/>
        <v>-29046.619999999995</v>
      </c>
      <c r="BB28" s="32"/>
      <c r="BC28" s="32"/>
      <c r="BD28" s="32">
        <f t="shared" si="2"/>
        <v>-401033.92000000004</v>
      </c>
      <c r="BE28" s="121"/>
      <c r="BF28" s="121"/>
    </row>
    <row r="29" spans="1:61" ht="20.25" customHeight="1" x14ac:dyDescent="0.3">
      <c r="A29" s="7"/>
      <c r="B29" s="147"/>
      <c r="C29" s="147"/>
      <c r="D29" s="147"/>
      <c r="E29" s="147"/>
      <c r="F29" s="147"/>
      <c r="G29" s="147"/>
      <c r="H29" s="147"/>
      <c r="I29" s="147"/>
      <c r="J29" s="148"/>
      <c r="K29" s="148"/>
      <c r="L29" s="149"/>
      <c r="M29" s="149">
        <v>3225</v>
      </c>
      <c r="N29" s="150" t="s">
        <v>30</v>
      </c>
      <c r="O29" s="32">
        <v>244978.99</v>
      </c>
      <c r="P29" s="32" t="e">
        <f>SUM(#REF!+#REF!+#REF!+#REF!+#REF!+#REF!+#REF!+#REF!+#REF!+#REF!+#REF!+#REF!+#REF!+#REF!+#REF!+#REF!+#REF!+#REF!+#REF!+#REF!+#REF!+#REF!+#REF!+#REF!+#REF!+#REF!+#REF!+#REF!+#REF!+#REF!+#REF!+#REF!+#REF!+#REF!+#REF!+#REF!)</f>
        <v>#REF!</v>
      </c>
      <c r="Q29" s="32">
        <v>392942.59</v>
      </c>
      <c r="R29" s="32">
        <v>423323</v>
      </c>
      <c r="S29" s="32">
        <v>397121.29</v>
      </c>
      <c r="T29" s="32">
        <v>182988.43</v>
      </c>
      <c r="U29" s="32">
        <f t="shared" si="3"/>
        <v>46.078725721302931</v>
      </c>
      <c r="V29" s="32">
        <f t="shared" si="18"/>
        <v>13233</v>
      </c>
      <c r="W29" s="32">
        <v>316305.19</v>
      </c>
      <c r="X29" s="32">
        <v>278201.17</v>
      </c>
      <c r="Y29" s="32">
        <v>410354.29</v>
      </c>
      <c r="Z29" s="32">
        <v>115995.73</v>
      </c>
      <c r="AA29" s="32">
        <f t="shared" si="12"/>
        <v>28.26721514231032</v>
      </c>
      <c r="AB29" s="32">
        <f t="shared" si="19"/>
        <v>-7083.7099999999627</v>
      </c>
      <c r="AC29" s="32">
        <v>403270.58</v>
      </c>
      <c r="AD29" s="32"/>
      <c r="AE29" s="32"/>
      <c r="AF29" s="32">
        <v>403270.58</v>
      </c>
      <c r="AG29" s="32"/>
      <c r="AH29" s="32">
        <v>374580.94</v>
      </c>
      <c r="AI29" s="32">
        <v>415070.58</v>
      </c>
      <c r="AJ29" s="32">
        <v>402682.56</v>
      </c>
      <c r="AK29" s="32">
        <v>536426.75</v>
      </c>
      <c r="AL29" s="32">
        <v>445091.09</v>
      </c>
      <c r="AM29" s="121">
        <v>217182.56</v>
      </c>
      <c r="AN29" s="121"/>
      <c r="AO29" s="121"/>
      <c r="AP29" s="121">
        <f t="shared" si="5"/>
        <v>57.980141755210504</v>
      </c>
      <c r="AQ29" s="121">
        <v>2026208.45</v>
      </c>
      <c r="AR29" s="121">
        <v>2026208.45</v>
      </c>
      <c r="AS29" s="121">
        <v>552871.87</v>
      </c>
      <c r="AT29" s="121">
        <v>0</v>
      </c>
      <c r="AU29" s="121">
        <f t="shared" si="7"/>
        <v>0</v>
      </c>
      <c r="AV29" s="121"/>
      <c r="AW29" s="121">
        <f t="shared" si="20"/>
        <v>1809025.89</v>
      </c>
      <c r="AX29" s="121"/>
      <c r="AY29" s="121">
        <f t="shared" si="8"/>
        <v>0</v>
      </c>
      <c r="AZ29" s="121">
        <f t="shared" si="9"/>
        <v>27.286031207697313</v>
      </c>
      <c r="BA29" s="121">
        <f t="shared" si="21"/>
        <v>-12388.020000000019</v>
      </c>
      <c r="BB29" s="32"/>
      <c r="BC29" s="32"/>
      <c r="BD29" s="32">
        <f t="shared" si="2"/>
        <v>-319244.19</v>
      </c>
      <c r="BE29" s="121"/>
      <c r="BF29" s="121"/>
    </row>
    <row r="30" spans="1:61" ht="20.25" customHeight="1" x14ac:dyDescent="0.3">
      <c r="A30" s="7"/>
      <c r="B30" s="147"/>
      <c r="C30" s="147"/>
      <c r="D30" s="147"/>
      <c r="E30" s="147"/>
      <c r="F30" s="147"/>
      <c r="G30" s="147"/>
      <c r="H30" s="147"/>
      <c r="I30" s="147"/>
      <c r="J30" s="148"/>
      <c r="K30" s="148"/>
      <c r="L30" s="149"/>
      <c r="M30" s="149">
        <v>3227</v>
      </c>
      <c r="N30" s="150" t="s">
        <v>215</v>
      </c>
      <c r="O30" s="32">
        <v>59210.81</v>
      </c>
      <c r="P30" s="32" t="e">
        <f>SUM(#REF!+#REF!+#REF!+#REF!+#REF!+#REF!+#REF!+#REF!+#REF!+#REF!+#REF!+#REF!+#REF!+#REF!+#REF!+#REF!+#REF!+#REF!+#REF!+#REF!+#REF!+#REF!+#REF!+#REF!+#REF!+#REF!+#REF!+#REF!+#REF!+#REF!+#REF!+#REF!+#REF!+#REF!)</f>
        <v>#REF!</v>
      </c>
      <c r="Q30" s="32">
        <v>73459.44</v>
      </c>
      <c r="R30" s="32">
        <v>110959</v>
      </c>
      <c r="S30" s="32">
        <v>91959</v>
      </c>
      <c r="T30" s="32">
        <v>34738.79</v>
      </c>
      <c r="U30" s="32">
        <f t="shared" si="3"/>
        <v>37.776389477919508</v>
      </c>
      <c r="V30" s="32">
        <f t="shared" si="18"/>
        <v>16050</v>
      </c>
      <c r="W30" s="32">
        <v>98818.2</v>
      </c>
      <c r="X30" s="32">
        <v>98443.57</v>
      </c>
      <c r="Y30" s="32">
        <v>108009</v>
      </c>
      <c r="Z30" s="32">
        <v>14412.67</v>
      </c>
      <c r="AA30" s="32">
        <f t="shared" si="12"/>
        <v>13.343952818746585</v>
      </c>
      <c r="AB30" s="32">
        <f t="shared" si="19"/>
        <v>-7712.9199999999983</v>
      </c>
      <c r="AC30" s="32">
        <v>100296.08</v>
      </c>
      <c r="AD30" s="32"/>
      <c r="AE30" s="32"/>
      <c r="AF30" s="32">
        <v>100296.08</v>
      </c>
      <c r="AG30" s="32"/>
      <c r="AH30" s="32">
        <v>86404.54</v>
      </c>
      <c r="AI30" s="32">
        <v>98696.08</v>
      </c>
      <c r="AJ30" s="32">
        <v>110320.94</v>
      </c>
      <c r="AK30" s="32">
        <v>181518.41</v>
      </c>
      <c r="AL30" s="32">
        <v>178776.9</v>
      </c>
      <c r="AM30" s="121">
        <v>88551</v>
      </c>
      <c r="AN30" s="121"/>
      <c r="AO30" s="121"/>
      <c r="AP30" s="121">
        <f t="shared" si="5"/>
        <v>102.4841981682907</v>
      </c>
      <c r="AQ30" s="121">
        <v>528461.07000000007</v>
      </c>
      <c r="AR30" s="121">
        <v>528461.07000000007</v>
      </c>
      <c r="AS30" s="121">
        <v>68935.69</v>
      </c>
      <c r="AT30" s="121">
        <v>0</v>
      </c>
      <c r="AU30" s="121">
        <f t="shared" si="7"/>
        <v>0</v>
      </c>
      <c r="AV30" s="121"/>
      <c r="AW30" s="121">
        <f t="shared" si="20"/>
        <v>439910.07000000007</v>
      </c>
      <c r="AX30" s="121"/>
      <c r="AY30" s="121">
        <f t="shared" si="8"/>
        <v>0</v>
      </c>
      <c r="AZ30" s="121">
        <f t="shared" si="9"/>
        <v>13.044610835761278</v>
      </c>
      <c r="BA30" s="121">
        <f t="shared" si="21"/>
        <v>11624.86</v>
      </c>
      <c r="BB30" s="32"/>
      <c r="BC30" s="32"/>
      <c r="BD30" s="32">
        <f t="shared" si="2"/>
        <v>-92967.41</v>
      </c>
      <c r="BE30" s="121"/>
      <c r="BF30" s="121"/>
    </row>
    <row r="31" spans="1:61" ht="20.25" customHeight="1" x14ac:dyDescent="0.3">
      <c r="A31" s="7"/>
      <c r="B31" s="147"/>
      <c r="C31" s="147"/>
      <c r="D31" s="147"/>
      <c r="E31" s="147"/>
      <c r="F31" s="147"/>
      <c r="G31" s="147"/>
      <c r="H31" s="147"/>
      <c r="I31" s="147"/>
      <c r="J31" s="148"/>
      <c r="K31" s="148"/>
      <c r="L31" s="179">
        <v>323</v>
      </c>
      <c r="M31" s="179"/>
      <c r="N31" s="183" t="s">
        <v>31</v>
      </c>
      <c r="O31" s="174">
        <f>SUM(O32:O40)</f>
        <v>31437943.909999996</v>
      </c>
      <c r="P31" s="174" t="e">
        <f>SUM(P32:P40)</f>
        <v>#REF!</v>
      </c>
      <c r="Q31" s="174">
        <v>33331039.120000001</v>
      </c>
      <c r="R31" s="174">
        <f>SUM(R32:R40)</f>
        <v>39963639.700000003</v>
      </c>
      <c r="S31" s="174">
        <f>SUM(S32:S40)</f>
        <v>35942070.920000002</v>
      </c>
      <c r="T31" s="174">
        <f>SUM(T32:T40)</f>
        <v>27824130.686999999</v>
      </c>
      <c r="U31" s="174">
        <f t="shared" si="3"/>
        <v>77.41382167135292</v>
      </c>
      <c r="V31" s="174">
        <f>SUM(V32:V40)</f>
        <v>-750366.4299999997</v>
      </c>
      <c r="W31" s="174">
        <f>SUM(W32:W40)</f>
        <v>40991332.809999987</v>
      </c>
      <c r="X31" s="174">
        <f>SUM(X32:X40)</f>
        <v>38083712.539999999</v>
      </c>
      <c r="Y31" s="174">
        <f>SUM(Y32:Y40)</f>
        <v>35191704.490000002</v>
      </c>
      <c r="Z31" s="174">
        <f>SUM(Z32:Z40)</f>
        <v>15554478.49</v>
      </c>
      <c r="AA31" s="174">
        <f t="shared" si="12"/>
        <v>44.199275696975484</v>
      </c>
      <c r="AB31" s="174">
        <f>SUM(AB32:AB40)</f>
        <v>3908571.7399999974</v>
      </c>
      <c r="AC31" s="174">
        <f>SUM(AC32:AC40)</f>
        <v>39100276.229999989</v>
      </c>
      <c r="AD31" s="174"/>
      <c r="AE31" s="174"/>
      <c r="AF31" s="174">
        <f t="shared" ref="AF31:AO31" si="22">SUM(AF32:AF40)</f>
        <v>39100276.229999989</v>
      </c>
      <c r="AG31" s="174">
        <f t="shared" si="22"/>
        <v>0</v>
      </c>
      <c r="AH31" s="174">
        <f t="shared" si="22"/>
        <v>41902798.07</v>
      </c>
      <c r="AI31" s="174">
        <f t="shared" si="22"/>
        <v>35958471.109999999</v>
      </c>
      <c r="AJ31" s="174">
        <f t="shared" si="22"/>
        <v>39879284.210000001</v>
      </c>
      <c r="AK31" s="174">
        <f t="shared" si="22"/>
        <v>72978336.889999986</v>
      </c>
      <c r="AL31" s="174">
        <f t="shared" si="22"/>
        <v>56397876.010000005</v>
      </c>
      <c r="AM31" s="174">
        <f t="shared" si="22"/>
        <v>65751234.529999994</v>
      </c>
      <c r="AN31" s="174">
        <f t="shared" si="22"/>
        <v>0</v>
      </c>
      <c r="AO31" s="174">
        <f t="shared" si="22"/>
        <v>0</v>
      </c>
      <c r="AP31" s="174">
        <f t="shared" si="5"/>
        <v>156.91370876990217</v>
      </c>
      <c r="AQ31" s="174">
        <f>SUM(AQ32:AQ40)</f>
        <v>91016383.979999989</v>
      </c>
      <c r="AR31" s="174">
        <f>SUM(AR32:AR40)</f>
        <v>91016383.979999989</v>
      </c>
      <c r="AS31" s="174">
        <f>SUM(AS32:AS40)</f>
        <v>47528031.280000001</v>
      </c>
      <c r="AT31" s="174">
        <f>SUM(AT32:AT40)</f>
        <v>0</v>
      </c>
      <c r="AU31" s="174">
        <f t="shared" si="7"/>
        <v>0</v>
      </c>
      <c r="AV31" s="174">
        <f>SUM(AV32:AV40)</f>
        <v>0</v>
      </c>
      <c r="AW31" s="174">
        <f>SUM(AW32:AW40)</f>
        <v>25265149.450000003</v>
      </c>
      <c r="AX31" s="174">
        <f>SUM(AX32:AX40)</f>
        <v>0</v>
      </c>
      <c r="AY31" s="174">
        <f t="shared" si="8"/>
        <v>0</v>
      </c>
      <c r="AZ31" s="174">
        <f t="shared" si="9"/>
        <v>52.219204061593835</v>
      </c>
      <c r="BA31" s="174">
        <f>SUM(BA32:BA40)</f>
        <v>3920813.1000000034</v>
      </c>
      <c r="BB31" s="174"/>
      <c r="BC31" s="174"/>
      <c r="BD31" s="174">
        <f t="shared" si="2"/>
        <v>-7227102.359999992</v>
      </c>
      <c r="BE31" s="174">
        <f>SUM(BE32:BE40)</f>
        <v>0</v>
      </c>
      <c r="BF31" s="174">
        <f>SUM(BF32:BF40)</f>
        <v>0</v>
      </c>
    </row>
    <row r="32" spans="1:61" x14ac:dyDescent="0.3">
      <c r="A32" s="7"/>
      <c r="B32" s="147"/>
      <c r="C32" s="147"/>
      <c r="D32" s="147"/>
      <c r="E32" s="147"/>
      <c r="F32" s="147"/>
      <c r="G32" s="147"/>
      <c r="H32" s="147"/>
      <c r="I32" s="147"/>
      <c r="J32" s="148"/>
      <c r="K32" s="148"/>
      <c r="L32" s="149"/>
      <c r="M32" s="149">
        <v>3231</v>
      </c>
      <c r="N32" s="150" t="s">
        <v>32</v>
      </c>
      <c r="O32" s="32">
        <v>14513509.140000001</v>
      </c>
      <c r="P32" s="32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32" s="32">
        <v>16789380.41</v>
      </c>
      <c r="R32" s="32">
        <v>24538360.710000001</v>
      </c>
      <c r="S32" s="32">
        <v>20314711.710000001</v>
      </c>
      <c r="T32" s="32">
        <v>18087814.800000001</v>
      </c>
      <c r="U32" s="32">
        <f t="shared" si="3"/>
        <v>89.038008799781281</v>
      </c>
      <c r="V32" s="32">
        <f t="shared" ref="V32:V40" si="23">(Y32-S32)</f>
        <v>-2059399.3399999999</v>
      </c>
      <c r="W32" s="32">
        <v>24779239.829999998</v>
      </c>
      <c r="X32" s="32">
        <v>22266321.989999998</v>
      </c>
      <c r="Y32" s="32">
        <v>18255312.370000001</v>
      </c>
      <c r="Z32" s="32">
        <v>11732026.699999999</v>
      </c>
      <c r="AA32" s="32">
        <f t="shared" si="12"/>
        <v>64.26637058963675</v>
      </c>
      <c r="AB32" s="32">
        <f t="shared" ref="AB32:AB40" si="24">(AC32-Y32)</f>
        <v>3602154.9599999972</v>
      </c>
      <c r="AC32" s="32">
        <v>21857467.329999998</v>
      </c>
      <c r="AD32" s="32"/>
      <c r="AE32" s="32"/>
      <c r="AF32" s="32">
        <v>21857467.329999998</v>
      </c>
      <c r="AG32" s="32"/>
      <c r="AH32" s="32">
        <v>24440750.449999999</v>
      </c>
      <c r="AI32" s="32">
        <v>17500667.329999998</v>
      </c>
      <c r="AJ32" s="32">
        <v>18463755.16</v>
      </c>
      <c r="AK32" s="32">
        <v>24213380.129999999</v>
      </c>
      <c r="AL32" s="32">
        <v>23822286.34</v>
      </c>
      <c r="AM32" s="32">
        <v>19728263.579999998</v>
      </c>
      <c r="AN32" s="32"/>
      <c r="AO32" s="32"/>
      <c r="AP32" s="32">
        <f t="shared" si="5"/>
        <v>80.71873087677632</v>
      </c>
      <c r="AQ32" s="32">
        <v>26137885.919999998</v>
      </c>
      <c r="AR32" s="32">
        <v>26137885.919999998</v>
      </c>
      <c r="AS32" s="32">
        <v>14901813.99</v>
      </c>
      <c r="AT32" s="32">
        <v>0</v>
      </c>
      <c r="AU32" s="32">
        <f t="shared" si="7"/>
        <v>0</v>
      </c>
      <c r="AV32" s="32"/>
      <c r="AW32" s="32">
        <f t="shared" ref="AW32:AW40" si="25">AQ32-AM32</f>
        <v>6409622.3399999999</v>
      </c>
      <c r="AX32" s="32"/>
      <c r="AY32" s="32">
        <f t="shared" si="8"/>
        <v>0</v>
      </c>
      <c r="AZ32" s="32">
        <f t="shared" si="9"/>
        <v>57.012315516296361</v>
      </c>
      <c r="BA32" s="32">
        <f t="shared" ref="BA32:BA40" si="26">AJ32-AI32</f>
        <v>963087.83000000194</v>
      </c>
      <c r="BB32" s="32"/>
      <c r="BC32" s="32"/>
      <c r="BD32" s="32">
        <f t="shared" si="2"/>
        <v>-4485116.5500000007</v>
      </c>
      <c r="BE32" s="32"/>
      <c r="BF32" s="32"/>
    </row>
    <row r="33" spans="1:59" x14ac:dyDescent="0.3">
      <c r="A33" s="147"/>
      <c r="B33" s="147"/>
      <c r="C33" s="147"/>
      <c r="D33" s="147"/>
      <c r="E33" s="147"/>
      <c r="F33" s="147"/>
      <c r="G33" s="147"/>
      <c r="H33" s="147"/>
      <c r="I33" s="147"/>
      <c r="J33" s="148"/>
      <c r="K33" s="148"/>
      <c r="L33" s="149"/>
      <c r="M33" s="149">
        <v>3232</v>
      </c>
      <c r="N33" s="150" t="s">
        <v>33</v>
      </c>
      <c r="O33" s="32">
        <v>7749260.2999999998</v>
      </c>
      <c r="P33" s="32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33" s="32">
        <v>7993493.6900000004</v>
      </c>
      <c r="R33" s="32">
        <v>7490917.5</v>
      </c>
      <c r="S33" s="32">
        <v>7221269</v>
      </c>
      <c r="T33" s="32">
        <v>4471656.0599999996</v>
      </c>
      <c r="U33" s="32">
        <f t="shared" si="3"/>
        <v>61.923410691389556</v>
      </c>
      <c r="V33" s="32">
        <f t="shared" si="23"/>
        <v>773970</v>
      </c>
      <c r="W33" s="32">
        <v>7702186.5999999996</v>
      </c>
      <c r="X33" s="32">
        <v>7908893.71</v>
      </c>
      <c r="Y33" s="32">
        <v>7995239</v>
      </c>
      <c r="Z33" s="32">
        <v>804600.59</v>
      </c>
      <c r="AA33" s="32">
        <f t="shared" si="12"/>
        <v>10.063496413302966</v>
      </c>
      <c r="AB33" s="32">
        <f t="shared" si="24"/>
        <v>-742508.84999999963</v>
      </c>
      <c r="AC33" s="32">
        <v>7252730.1500000004</v>
      </c>
      <c r="AD33" s="32"/>
      <c r="AE33" s="32"/>
      <c r="AF33" s="32">
        <v>7252730.1500000004</v>
      </c>
      <c r="AG33" s="32"/>
      <c r="AH33" s="32">
        <v>8014902.5700000003</v>
      </c>
      <c r="AI33" s="32">
        <v>8178663.04</v>
      </c>
      <c r="AJ33" s="32">
        <v>8478944.3100000005</v>
      </c>
      <c r="AK33" s="32">
        <v>8560163.9299999997</v>
      </c>
      <c r="AL33" s="32">
        <v>8000073.5800000001</v>
      </c>
      <c r="AM33" s="32">
        <v>8175659.4700000007</v>
      </c>
      <c r="AN33" s="32"/>
      <c r="AO33" s="32"/>
      <c r="AP33" s="32">
        <f t="shared" si="5"/>
        <v>102.00572494295461</v>
      </c>
      <c r="AQ33" s="32">
        <v>16478760.890000001</v>
      </c>
      <c r="AR33" s="32">
        <v>16478760.890000001</v>
      </c>
      <c r="AS33" s="32">
        <v>5618210.6799999997</v>
      </c>
      <c r="AT33" s="32">
        <v>0</v>
      </c>
      <c r="AU33" s="32">
        <f t="shared" si="7"/>
        <v>0</v>
      </c>
      <c r="AV33" s="32"/>
      <c r="AW33" s="32">
        <f t="shared" si="25"/>
        <v>8303101.4199999999</v>
      </c>
      <c r="AX33" s="32"/>
      <c r="AY33" s="32">
        <f t="shared" si="8"/>
        <v>0</v>
      </c>
      <c r="AZ33" s="32">
        <f t="shared" si="9"/>
        <v>34.093647680811756</v>
      </c>
      <c r="BA33" s="32">
        <f t="shared" si="26"/>
        <v>300281.27000000048</v>
      </c>
      <c r="BB33" s="32"/>
      <c r="BC33" s="32"/>
      <c r="BD33" s="32">
        <f t="shared" si="2"/>
        <v>-384504.45999999903</v>
      </c>
      <c r="BE33" s="32"/>
      <c r="BF33" s="32"/>
    </row>
    <row r="34" spans="1:59" x14ac:dyDescent="0.3">
      <c r="A34" s="147"/>
      <c r="B34" s="147"/>
      <c r="C34" s="147"/>
      <c r="D34" s="147"/>
      <c r="E34" s="147"/>
      <c r="F34" s="147"/>
      <c r="G34" s="147"/>
      <c r="H34" s="147"/>
      <c r="I34" s="147"/>
      <c r="J34" s="148"/>
      <c r="K34" s="148"/>
      <c r="L34" s="149"/>
      <c r="M34" s="149">
        <v>3233</v>
      </c>
      <c r="N34" s="150" t="s">
        <v>34</v>
      </c>
      <c r="O34" s="32">
        <v>663905.93000000005</v>
      </c>
      <c r="P34" s="32" t="e">
        <f>SUM(#REF!+#REF!+#REF!+#REF!+#REF!+#REF!+#REF!+#REF!+#REF!+#REF!+#REF!+#REF!+#REF!+#REF!+#REF!+#REF!+#REF!+#REF!+#REF!+#REF!+#REF!+#REF!+#REF!+#REF!+#REF!+#REF!+#REF!+#REF!+#REF!+#REF!+#REF!+#REF!+#REF!+#REF!+#REF!+#REF!+#REF!+#REF!+#REF!+#REF!)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34" s="32">
        <v>749429.42</v>
      </c>
      <c r="R34" s="32">
        <v>584364.80000000005</v>
      </c>
      <c r="S34" s="32">
        <v>579431</v>
      </c>
      <c r="T34" s="32">
        <v>372942.04</v>
      </c>
      <c r="U34" s="32">
        <f t="shared" si="3"/>
        <v>64.363494531704376</v>
      </c>
      <c r="V34" s="32">
        <f t="shared" si="23"/>
        <v>77716</v>
      </c>
      <c r="W34" s="32">
        <v>633279.81999999995</v>
      </c>
      <c r="X34" s="32">
        <v>596967.53</v>
      </c>
      <c r="Y34" s="32">
        <v>657147</v>
      </c>
      <c r="Z34" s="32">
        <v>260218.6</v>
      </c>
      <c r="AA34" s="32">
        <f t="shared" si="12"/>
        <v>39.59823296766173</v>
      </c>
      <c r="AB34" s="32">
        <f t="shared" si="24"/>
        <v>67394.079999999958</v>
      </c>
      <c r="AC34" s="32">
        <v>724541.08</v>
      </c>
      <c r="AD34" s="32"/>
      <c r="AE34" s="32"/>
      <c r="AF34" s="32">
        <v>724541.08</v>
      </c>
      <c r="AG34" s="32"/>
      <c r="AH34" s="32">
        <v>712448.8</v>
      </c>
      <c r="AI34" s="32">
        <v>789561.37</v>
      </c>
      <c r="AJ34" s="32">
        <v>824997.58</v>
      </c>
      <c r="AK34" s="32">
        <v>807768.78</v>
      </c>
      <c r="AL34" s="32">
        <v>690614.61</v>
      </c>
      <c r="AM34" s="32">
        <v>628467.57999999996</v>
      </c>
      <c r="AN34" s="32"/>
      <c r="AO34" s="32"/>
      <c r="AP34" s="32">
        <f t="shared" si="5"/>
        <v>88.212315046358398</v>
      </c>
      <c r="AQ34" s="32">
        <v>978518.36</v>
      </c>
      <c r="AR34" s="32">
        <v>978518.36</v>
      </c>
      <c r="AS34" s="32">
        <v>401056.45</v>
      </c>
      <c r="AT34" s="32">
        <v>0</v>
      </c>
      <c r="AU34" s="32">
        <f t="shared" si="7"/>
        <v>0</v>
      </c>
      <c r="AV34" s="32"/>
      <c r="AW34" s="32">
        <f t="shared" si="25"/>
        <v>350050.78</v>
      </c>
      <c r="AX34" s="32"/>
      <c r="AY34" s="32">
        <f t="shared" si="8"/>
        <v>0</v>
      </c>
      <c r="AZ34" s="32">
        <f t="shared" si="9"/>
        <v>40.986093505695692</v>
      </c>
      <c r="BA34" s="32">
        <f t="shared" si="26"/>
        <v>35436.209999999963</v>
      </c>
      <c r="BB34" s="32"/>
      <c r="BC34" s="32"/>
      <c r="BD34" s="32">
        <f t="shared" si="2"/>
        <v>-179301.20000000007</v>
      </c>
      <c r="BE34" s="32"/>
      <c r="BF34" s="32"/>
      <c r="BG34" s="90"/>
    </row>
    <row r="35" spans="1:59" x14ac:dyDescent="0.3">
      <c r="A35" s="7"/>
      <c r="B35" s="147"/>
      <c r="C35" s="147"/>
      <c r="D35" s="147"/>
      <c r="E35" s="147"/>
      <c r="F35" s="147"/>
      <c r="G35" s="147"/>
      <c r="H35" s="147"/>
      <c r="I35" s="147"/>
      <c r="J35" s="148"/>
      <c r="K35" s="148"/>
      <c r="L35" s="149"/>
      <c r="M35" s="149">
        <v>3234</v>
      </c>
      <c r="N35" s="150" t="s">
        <v>35</v>
      </c>
      <c r="O35" s="32">
        <v>1138205.49</v>
      </c>
      <c r="P35" s="32" t="e">
        <f>SUM(#REF!+#REF!+#REF!+#REF!+#REF!+#REF!+#REF!+#REF!+#REF!+#REF!+#REF!+#REF!+#REF!+#REF!+#REF!+#REF!+#REF!+#REF!+#REF!+#REF!+#REF!+#REF!+#REF!+#REF!+#REF!+#REF!+#REF!+#REF!+#REF!+#REF!+#REF!+#REF!+#REF!+#REF!+#REF!)</f>
        <v>#REF!</v>
      </c>
      <c r="Q35" s="32">
        <v>1623363.08</v>
      </c>
      <c r="R35" s="32">
        <v>2050727.26</v>
      </c>
      <c r="S35" s="32">
        <v>2021475.26</v>
      </c>
      <c r="T35" s="32">
        <v>1174848.31</v>
      </c>
      <c r="U35" s="32">
        <f t="shared" si="3"/>
        <v>58.118362032291216</v>
      </c>
      <c r="V35" s="32">
        <f t="shared" si="23"/>
        <v>-3042</v>
      </c>
      <c r="W35" s="32">
        <v>1721181.69</v>
      </c>
      <c r="X35" s="32">
        <v>1760745.5</v>
      </c>
      <c r="Y35" s="32">
        <v>2018433.26</v>
      </c>
      <c r="Z35" s="32">
        <v>529151.64</v>
      </c>
      <c r="AA35" s="32">
        <f t="shared" si="12"/>
        <v>26.215959203922353</v>
      </c>
      <c r="AB35" s="32">
        <f t="shared" si="24"/>
        <v>84908.989999999991</v>
      </c>
      <c r="AC35" s="32">
        <v>2103342.25</v>
      </c>
      <c r="AD35" s="32"/>
      <c r="AE35" s="32"/>
      <c r="AF35" s="32">
        <v>2103342.25</v>
      </c>
      <c r="AG35" s="32"/>
      <c r="AH35" s="32">
        <v>1876237.17</v>
      </c>
      <c r="AI35" s="32">
        <v>2096446.25</v>
      </c>
      <c r="AJ35" s="32">
        <v>2124841.4900000002</v>
      </c>
      <c r="AK35" s="32">
        <v>2232942.06</v>
      </c>
      <c r="AL35" s="32">
        <v>2098500.38</v>
      </c>
      <c r="AM35" s="32">
        <v>1807018.49</v>
      </c>
      <c r="AN35" s="32"/>
      <c r="AO35" s="32"/>
      <c r="AP35" s="32">
        <f t="shared" si="5"/>
        <v>96.310771308298953</v>
      </c>
      <c r="AQ35" s="32">
        <v>7222933.5499999998</v>
      </c>
      <c r="AR35" s="32">
        <v>7222933.5499999998</v>
      </c>
      <c r="AS35" s="32">
        <v>3698765.39</v>
      </c>
      <c r="AT35" s="32">
        <v>0</v>
      </c>
      <c r="AU35" s="32">
        <f t="shared" si="7"/>
        <v>0</v>
      </c>
      <c r="AV35" s="32"/>
      <c r="AW35" s="32">
        <f t="shared" si="25"/>
        <v>5415915.0599999996</v>
      </c>
      <c r="AX35" s="32"/>
      <c r="AY35" s="32">
        <f t="shared" si="8"/>
        <v>0</v>
      </c>
      <c r="AZ35" s="32">
        <f t="shared" si="9"/>
        <v>51.208631013918158</v>
      </c>
      <c r="BA35" s="32">
        <f t="shared" si="26"/>
        <v>28395.240000000224</v>
      </c>
      <c r="BB35" s="32"/>
      <c r="BC35" s="32"/>
      <c r="BD35" s="32">
        <f t="shared" si="2"/>
        <v>-425923.57000000007</v>
      </c>
      <c r="BE35" s="32"/>
      <c r="BF35" s="32"/>
    </row>
    <row r="36" spans="1:59" x14ac:dyDescent="0.3">
      <c r="A36" s="8"/>
      <c r="B36" s="228"/>
      <c r="C36" s="228"/>
      <c r="D36" s="228"/>
      <c r="E36" s="228"/>
      <c r="F36" s="228"/>
      <c r="G36" s="228"/>
      <c r="H36" s="228"/>
      <c r="I36" s="228"/>
      <c r="J36" s="148"/>
      <c r="K36" s="148"/>
      <c r="L36" s="149"/>
      <c r="M36" s="149">
        <v>3235</v>
      </c>
      <c r="N36" s="150" t="s">
        <v>36</v>
      </c>
      <c r="O36" s="32">
        <v>2014707.74</v>
      </c>
      <c r="P36" s="32" t="e">
        <f>SUM(#REF!+#REF!+#REF!+#REF!+#REF!+#REF!+#REF!+#REF!+#REF!+#REF!+#REF!+#REF!+#REF!+#REF!+#REF!+#REF!+#REF!+#REF!+#REF!+#REF!+#REF!+#REF!+#REF!+#REF!+#REF!+#REF!+#REF!+#REF!+#REF!+#REF!+#REF!+#REF!+#REF!+#REF!+#REF!+#REF!+#REF!+#REF!)</f>
        <v>#REF!</v>
      </c>
      <c r="Q36" s="32">
        <v>2252212.23</v>
      </c>
      <c r="R36" s="32">
        <v>2060612</v>
      </c>
      <c r="S36" s="32">
        <v>2054112</v>
      </c>
      <c r="T36" s="32">
        <v>1501364.92</v>
      </c>
      <c r="U36" s="32">
        <f t="shared" si="3"/>
        <v>73.090703914879029</v>
      </c>
      <c r="V36" s="32">
        <f t="shared" si="23"/>
        <v>129078</v>
      </c>
      <c r="W36" s="32">
        <v>2231145</v>
      </c>
      <c r="X36" s="32">
        <v>2062963.49</v>
      </c>
      <c r="Y36" s="32">
        <v>2183190</v>
      </c>
      <c r="Z36" s="32">
        <v>1113648.06</v>
      </c>
      <c r="AA36" s="32">
        <f t="shared" si="12"/>
        <v>51.010130130680345</v>
      </c>
      <c r="AB36" s="32">
        <f t="shared" si="24"/>
        <v>181809</v>
      </c>
      <c r="AC36" s="32">
        <v>2364999</v>
      </c>
      <c r="AD36" s="32"/>
      <c r="AE36" s="32"/>
      <c r="AF36" s="32">
        <v>2364999</v>
      </c>
      <c r="AG36" s="32"/>
      <c r="AH36" s="32">
        <v>2590296.75</v>
      </c>
      <c r="AI36" s="32">
        <v>2314549</v>
      </c>
      <c r="AJ36" s="32">
        <v>2709081.26</v>
      </c>
      <c r="AK36" s="32">
        <v>2292445</v>
      </c>
      <c r="AL36" s="32">
        <v>2350710.52</v>
      </c>
      <c r="AM36" s="32">
        <v>1990180</v>
      </c>
      <c r="AN36" s="32"/>
      <c r="AO36" s="32"/>
      <c r="AP36" s="32">
        <f t="shared" si="5"/>
        <v>76.832123578118996</v>
      </c>
      <c r="AQ36" s="32">
        <v>2193359</v>
      </c>
      <c r="AR36" s="32">
        <v>2193359</v>
      </c>
      <c r="AS36" s="32">
        <v>1581057.55</v>
      </c>
      <c r="AT36" s="32">
        <v>0</v>
      </c>
      <c r="AU36" s="32">
        <f t="shared" si="7"/>
        <v>0</v>
      </c>
      <c r="AV36" s="32"/>
      <c r="AW36" s="32">
        <f t="shared" si="25"/>
        <v>203179</v>
      </c>
      <c r="AX36" s="32"/>
      <c r="AY36" s="32">
        <f t="shared" si="8"/>
        <v>0</v>
      </c>
      <c r="AZ36" s="32">
        <f t="shared" si="9"/>
        <v>72.083847195101214</v>
      </c>
      <c r="BA36" s="32">
        <f t="shared" si="26"/>
        <v>394532.25999999978</v>
      </c>
      <c r="BB36" s="32"/>
      <c r="BC36" s="32"/>
      <c r="BD36" s="32">
        <f t="shared" ref="BD36:BD56" si="27">AM36-AK36</f>
        <v>-302265</v>
      </c>
      <c r="BE36" s="32"/>
      <c r="BF36" s="32"/>
    </row>
    <row r="37" spans="1:59" x14ac:dyDescent="0.3">
      <c r="A37" s="9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9"/>
      <c r="M37" s="149">
        <v>3236</v>
      </c>
      <c r="N37" s="150" t="s">
        <v>37</v>
      </c>
      <c r="O37" s="32">
        <v>539561.1</v>
      </c>
      <c r="P37" s="32" t="e">
        <f>SUM(#REF!+#REF!+#REF!+#REF!+#REF!+#REF!+#REF!+#REF!+#REF!+#REF!+#REF!+#REF!+#REF!+#REF!+#REF!+#REF!+#REF!+#REF!+#REF!+#REF!+#REF!+#REF!+#REF!+#REF!+#REF!+#REF!+#REF!+#REF!+#REF!+#REF!+#REF!+#REF!+#REF!+#REF!+#REF!)</f>
        <v>#REF!</v>
      </c>
      <c r="Q37" s="32">
        <v>561482.51</v>
      </c>
      <c r="R37" s="32">
        <v>722926.36</v>
      </c>
      <c r="S37" s="32">
        <v>780184.36</v>
      </c>
      <c r="T37" s="32">
        <v>414027.67</v>
      </c>
      <c r="U37" s="32">
        <f t="shared" si="3"/>
        <v>53.067927431921348</v>
      </c>
      <c r="V37" s="32">
        <f t="shared" si="23"/>
        <v>-25411.089999999967</v>
      </c>
      <c r="W37" s="32">
        <v>685094.91</v>
      </c>
      <c r="X37" s="32">
        <v>579014.54</v>
      </c>
      <c r="Y37" s="32">
        <v>754773.27</v>
      </c>
      <c r="Z37" s="32">
        <v>303074.71999999997</v>
      </c>
      <c r="AA37" s="32">
        <f t="shared" si="12"/>
        <v>40.154405574007669</v>
      </c>
      <c r="AB37" s="32">
        <f t="shared" si="24"/>
        <v>98853.089999999967</v>
      </c>
      <c r="AC37" s="32">
        <v>853626.36</v>
      </c>
      <c r="AD37" s="32"/>
      <c r="AE37" s="32"/>
      <c r="AF37" s="32">
        <v>853626.36</v>
      </c>
      <c r="AG37" s="32"/>
      <c r="AH37" s="32">
        <v>792512.28</v>
      </c>
      <c r="AI37" s="32">
        <v>1043426.36</v>
      </c>
      <c r="AJ37" s="32">
        <v>993826</v>
      </c>
      <c r="AK37" s="32">
        <v>952388.51</v>
      </c>
      <c r="AL37" s="32">
        <v>967070.3</v>
      </c>
      <c r="AM37" s="32">
        <v>1004900</v>
      </c>
      <c r="AN37" s="32"/>
      <c r="AO37" s="32"/>
      <c r="AP37" s="32">
        <f t="shared" si="5"/>
        <v>126.79929704054554</v>
      </c>
      <c r="AQ37" s="32">
        <v>7242772.71</v>
      </c>
      <c r="AR37" s="32">
        <v>7242772.71</v>
      </c>
      <c r="AS37" s="32">
        <v>4424659.2300000004</v>
      </c>
      <c r="AT37" s="32">
        <v>0</v>
      </c>
      <c r="AU37" s="32">
        <f t="shared" si="7"/>
        <v>0</v>
      </c>
      <c r="AV37" s="32"/>
      <c r="AW37" s="32">
        <f t="shared" si="25"/>
        <v>6237872.71</v>
      </c>
      <c r="AX37" s="32"/>
      <c r="AY37" s="32">
        <f t="shared" si="8"/>
        <v>0</v>
      </c>
      <c r="AZ37" s="32">
        <f t="shared" si="9"/>
        <v>61.090681803267586</v>
      </c>
      <c r="BA37" s="32">
        <f t="shared" si="26"/>
        <v>-49600.359999999986</v>
      </c>
      <c r="BB37" s="32"/>
      <c r="BC37" s="32"/>
      <c r="BD37" s="32">
        <f t="shared" si="27"/>
        <v>52511.489999999991</v>
      </c>
      <c r="BE37" s="32"/>
      <c r="BF37" s="32"/>
    </row>
    <row r="38" spans="1:59" x14ac:dyDescent="0.3">
      <c r="A38" s="9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9"/>
      <c r="M38" s="149">
        <v>3237</v>
      </c>
      <c r="N38" s="150" t="s">
        <v>38</v>
      </c>
      <c r="O38" s="32">
        <v>994336.38</v>
      </c>
      <c r="P38" s="32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38" s="32">
        <v>1467466.64</v>
      </c>
      <c r="R38" s="32">
        <v>686404.05</v>
      </c>
      <c r="S38" s="32">
        <v>974824.05</v>
      </c>
      <c r="T38" s="32">
        <v>569559.62</v>
      </c>
      <c r="U38" s="32">
        <f t="shared" si="3"/>
        <v>58.426915093036527</v>
      </c>
      <c r="V38" s="32">
        <f t="shared" si="23"/>
        <v>318114</v>
      </c>
      <c r="W38" s="32">
        <v>1218475.1499999999</v>
      </c>
      <c r="X38" s="32">
        <v>1029947.59</v>
      </c>
      <c r="Y38" s="32">
        <v>1292938.05</v>
      </c>
      <c r="Z38" s="32">
        <v>343538.77</v>
      </c>
      <c r="AA38" s="32">
        <f t="shared" si="12"/>
        <v>26.570396779644621</v>
      </c>
      <c r="AB38" s="32">
        <f t="shared" si="24"/>
        <v>507455.95999999996</v>
      </c>
      <c r="AC38" s="32">
        <v>1800394.01</v>
      </c>
      <c r="AD38" s="32"/>
      <c r="AE38" s="32"/>
      <c r="AF38" s="32">
        <v>1800394.01</v>
      </c>
      <c r="AG38" s="32"/>
      <c r="AH38" s="32">
        <v>1504941.43</v>
      </c>
      <c r="AI38" s="32">
        <v>1914594.01</v>
      </c>
      <c r="AJ38" s="32">
        <v>3796366.4600000004</v>
      </c>
      <c r="AK38" s="32">
        <v>2382361.2999999998</v>
      </c>
      <c r="AL38" s="32">
        <v>2146155.2599999998</v>
      </c>
      <c r="AM38" s="32">
        <v>1552999.46</v>
      </c>
      <c r="AN38" s="32"/>
      <c r="AO38" s="32"/>
      <c r="AP38" s="32">
        <f t="shared" si="5"/>
        <v>103.19334886009483</v>
      </c>
      <c r="AQ38" s="32">
        <v>8824432.5600000005</v>
      </c>
      <c r="AR38" s="32">
        <v>8824432.5600000005</v>
      </c>
      <c r="AS38" s="32">
        <v>4236690.32</v>
      </c>
      <c r="AT38" s="32">
        <v>0</v>
      </c>
      <c r="AU38" s="32">
        <f t="shared" si="7"/>
        <v>0</v>
      </c>
      <c r="AV38" s="32"/>
      <c r="AW38" s="32">
        <f t="shared" si="25"/>
        <v>7271433.1000000006</v>
      </c>
      <c r="AX38" s="32"/>
      <c r="AY38" s="32">
        <f t="shared" si="8"/>
        <v>0</v>
      </c>
      <c r="AZ38" s="32">
        <f t="shared" si="9"/>
        <v>48.010909383617069</v>
      </c>
      <c r="BA38" s="32">
        <f t="shared" si="26"/>
        <v>1881772.4500000004</v>
      </c>
      <c r="BB38" s="32"/>
      <c r="BC38" s="32"/>
      <c r="BD38" s="32">
        <f t="shared" si="27"/>
        <v>-829361.83999999985</v>
      </c>
      <c r="BE38" s="32"/>
      <c r="BF38" s="32"/>
    </row>
    <row r="39" spans="1:59" x14ac:dyDescent="0.3">
      <c r="A39" s="9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9"/>
      <c r="M39" s="149">
        <v>3238</v>
      </c>
      <c r="N39" s="150" t="s">
        <v>39</v>
      </c>
      <c r="O39" s="32">
        <v>375112.04</v>
      </c>
      <c r="P39" s="32" t="e">
        <f>SUM(#REF!+#REF!+#REF!+#REF!+#REF!+#REF!+#REF!+#REF!+#REF!+#REF!+#REF!+#REF!+#REF!+#REF!+#REF!+#REF!+#REF!+#REF!+#REF!+#REF!+#REF!+#REF!+#REF!+#REF!+#REF!+#REF!+#REF!+#REF!+#REF!+#REF!+#REF!+#REF!+#REF!)</f>
        <v>#REF!</v>
      </c>
      <c r="Q39" s="32">
        <v>462217.44</v>
      </c>
      <c r="R39" s="32">
        <v>448935</v>
      </c>
      <c r="S39" s="32">
        <v>443532</v>
      </c>
      <c r="T39" s="32">
        <v>254144.677</v>
      </c>
      <c r="U39" s="32">
        <f t="shared" si="3"/>
        <v>57.300189614278111</v>
      </c>
      <c r="V39" s="32">
        <f t="shared" si="23"/>
        <v>16696</v>
      </c>
      <c r="W39" s="32">
        <v>428757.87</v>
      </c>
      <c r="X39" s="32">
        <v>433544.12</v>
      </c>
      <c r="Y39" s="32">
        <v>460228</v>
      </c>
      <c r="Z39" s="32">
        <v>156141.26</v>
      </c>
      <c r="AA39" s="32">
        <f t="shared" si="12"/>
        <v>33.926936214224256</v>
      </c>
      <c r="AB39" s="32">
        <f t="shared" si="24"/>
        <v>35686.109999999986</v>
      </c>
      <c r="AC39" s="32">
        <v>495914.11</v>
      </c>
      <c r="AD39" s="32"/>
      <c r="AE39" s="32"/>
      <c r="AF39" s="32">
        <v>495914.11</v>
      </c>
      <c r="AG39" s="32"/>
      <c r="AH39" s="32">
        <v>488568.61</v>
      </c>
      <c r="AI39" s="32">
        <v>471821.11</v>
      </c>
      <c r="AJ39" s="32">
        <v>533387.63</v>
      </c>
      <c r="AK39" s="32">
        <v>608101.6399999999</v>
      </c>
      <c r="AL39" s="32">
        <v>605638.11</v>
      </c>
      <c r="AM39" s="32">
        <v>499777.13</v>
      </c>
      <c r="AN39" s="32"/>
      <c r="AO39" s="32"/>
      <c r="AP39" s="32">
        <f t="shared" si="5"/>
        <v>102.29415475546004</v>
      </c>
      <c r="AQ39" s="32">
        <v>2199537.58</v>
      </c>
      <c r="AR39" s="32">
        <v>2199537.58</v>
      </c>
      <c r="AS39" s="32">
        <v>782829.03</v>
      </c>
      <c r="AT39" s="32">
        <v>0</v>
      </c>
      <c r="AU39" s="32">
        <f t="shared" si="7"/>
        <v>0</v>
      </c>
      <c r="AV39" s="32"/>
      <c r="AW39" s="32">
        <f t="shared" si="25"/>
        <v>1699760.4500000002</v>
      </c>
      <c r="AX39" s="32"/>
      <c r="AY39" s="32">
        <f t="shared" si="8"/>
        <v>0</v>
      </c>
      <c r="AZ39" s="32">
        <f t="shared" si="9"/>
        <v>35.59061855174123</v>
      </c>
      <c r="BA39" s="32">
        <f t="shared" si="26"/>
        <v>61566.520000000019</v>
      </c>
      <c r="BB39" s="32"/>
      <c r="BC39" s="32"/>
      <c r="BD39" s="32">
        <f t="shared" si="27"/>
        <v>-108324.50999999989</v>
      </c>
      <c r="BE39" s="32"/>
      <c r="BF39" s="32"/>
    </row>
    <row r="40" spans="1:59" x14ac:dyDescent="0.3">
      <c r="A40" s="9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9"/>
      <c r="M40" s="149">
        <v>3239</v>
      </c>
      <c r="N40" s="150" t="s">
        <v>40</v>
      </c>
      <c r="O40" s="32">
        <v>3449345.79</v>
      </c>
      <c r="P40" s="32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40" s="32">
        <v>1431993.7</v>
      </c>
      <c r="R40" s="32">
        <v>1380392.02</v>
      </c>
      <c r="S40" s="32">
        <v>1552531.54</v>
      </c>
      <c r="T40" s="32">
        <v>977772.59</v>
      </c>
      <c r="U40" s="32">
        <f t="shared" si="3"/>
        <v>62.979241632669179</v>
      </c>
      <c r="V40" s="32">
        <f t="shared" si="23"/>
        <v>21912</v>
      </c>
      <c r="W40" s="32">
        <v>1591971.94</v>
      </c>
      <c r="X40" s="32">
        <v>1445314.07</v>
      </c>
      <c r="Y40" s="32">
        <v>1574443.54</v>
      </c>
      <c r="Z40" s="32">
        <v>312078.15000000002</v>
      </c>
      <c r="AA40" s="32">
        <f t="shared" si="12"/>
        <v>19.821488803593429</v>
      </c>
      <c r="AB40" s="32">
        <f t="shared" si="24"/>
        <v>72818.399999999907</v>
      </c>
      <c r="AC40" s="32">
        <v>1647261.94</v>
      </c>
      <c r="AD40" s="32"/>
      <c r="AE40" s="32"/>
      <c r="AF40" s="32">
        <v>1647261.94</v>
      </c>
      <c r="AG40" s="32"/>
      <c r="AH40" s="32">
        <v>1482140.01</v>
      </c>
      <c r="AI40" s="32">
        <v>1648742.64</v>
      </c>
      <c r="AJ40" s="32">
        <v>1954084.32</v>
      </c>
      <c r="AK40" s="32">
        <v>30928785.539999999</v>
      </c>
      <c r="AL40" s="32">
        <v>15716826.91</v>
      </c>
      <c r="AM40" s="32">
        <v>30363968.82</v>
      </c>
      <c r="AN40" s="32"/>
      <c r="AO40" s="32"/>
      <c r="AP40" s="32">
        <f t="shared" si="5"/>
        <v>2048.6572533724393</v>
      </c>
      <c r="AQ40" s="32">
        <v>19738183.410000004</v>
      </c>
      <c r="AR40" s="32">
        <v>19738183.410000004</v>
      </c>
      <c r="AS40" s="32">
        <v>11882948.640000001</v>
      </c>
      <c r="AT40" s="32">
        <v>0</v>
      </c>
      <c r="AU40" s="32">
        <f t="shared" si="7"/>
        <v>0</v>
      </c>
      <c r="AV40" s="32"/>
      <c r="AW40" s="32">
        <f t="shared" si="25"/>
        <v>-10625785.409999996</v>
      </c>
      <c r="AX40" s="32"/>
      <c r="AY40" s="32">
        <f t="shared" si="8"/>
        <v>0</v>
      </c>
      <c r="AZ40" s="32">
        <f t="shared" si="9"/>
        <v>60.202848424134679</v>
      </c>
      <c r="BA40" s="32">
        <f t="shared" si="26"/>
        <v>305341.68000000017</v>
      </c>
      <c r="BB40" s="32"/>
      <c r="BC40" s="32"/>
      <c r="BD40" s="32">
        <f t="shared" si="27"/>
        <v>-564816.71999999881</v>
      </c>
      <c r="BE40" s="32"/>
      <c r="BF40" s="32"/>
    </row>
    <row r="41" spans="1:59" x14ac:dyDescent="0.3">
      <c r="A41" s="9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79">
        <v>324</v>
      </c>
      <c r="M41" s="184"/>
      <c r="N41" s="183" t="s">
        <v>226</v>
      </c>
      <c r="O41" s="174">
        <f t="shared" ref="O41:Y41" si="28">SUM(O42)</f>
        <v>144945.28</v>
      </c>
      <c r="P41" s="174" t="e">
        <f t="shared" si="28"/>
        <v>#REF!</v>
      </c>
      <c r="Q41" s="174">
        <v>155165.31</v>
      </c>
      <c r="R41" s="174">
        <f t="shared" si="28"/>
        <v>127900</v>
      </c>
      <c r="S41" s="174">
        <f t="shared" si="28"/>
        <v>186800</v>
      </c>
      <c r="T41" s="174">
        <f>SUM(T42)</f>
        <v>129970.85</v>
      </c>
      <c r="U41" s="174">
        <f t="shared" si="3"/>
        <v>69.57754282655246</v>
      </c>
      <c r="V41" s="174">
        <f>SUM(V42)</f>
        <v>21950</v>
      </c>
      <c r="W41" s="174">
        <f t="shared" si="28"/>
        <v>214750</v>
      </c>
      <c r="X41" s="174">
        <f t="shared" si="28"/>
        <v>181207.41</v>
      </c>
      <c r="Y41" s="174">
        <f t="shared" si="28"/>
        <v>208750</v>
      </c>
      <c r="Z41" s="174">
        <f>SUM(Z42)</f>
        <v>63714.239999999998</v>
      </c>
      <c r="AA41" s="174">
        <f t="shared" si="12"/>
        <v>30.521791616766464</v>
      </c>
      <c r="AB41" s="174">
        <f>SUM(AB42)</f>
        <v>-3521</v>
      </c>
      <c r="AC41" s="174">
        <f>SUM(AC42)</f>
        <v>205229</v>
      </c>
      <c r="AD41" s="174"/>
      <c r="AE41" s="174"/>
      <c r="AF41" s="174">
        <f t="shared" ref="AF41:AO41" si="29">SUM(AF42)</f>
        <v>205229</v>
      </c>
      <c r="AG41" s="174">
        <f t="shared" si="29"/>
        <v>0</v>
      </c>
      <c r="AH41" s="174">
        <f t="shared" si="29"/>
        <v>213149.16</v>
      </c>
      <c r="AI41" s="174">
        <f t="shared" si="29"/>
        <v>206500</v>
      </c>
      <c r="AJ41" s="174">
        <f>SUM(AJ42)</f>
        <v>195558</v>
      </c>
      <c r="AK41" s="174">
        <f>SUM(AK42)</f>
        <v>210800</v>
      </c>
      <c r="AL41" s="174">
        <f>SUM(AL42)</f>
        <v>173678.61</v>
      </c>
      <c r="AM41" s="174">
        <f t="shared" si="29"/>
        <v>382160</v>
      </c>
      <c r="AN41" s="174">
        <f t="shared" si="29"/>
        <v>0</v>
      </c>
      <c r="AO41" s="174">
        <f t="shared" si="29"/>
        <v>51985.86</v>
      </c>
      <c r="AP41" s="174">
        <f t="shared" si="5"/>
        <v>179.29228527102805</v>
      </c>
      <c r="AQ41" s="174">
        <f t="shared" ref="AQ41:AX41" si="30">SUM(AQ42)</f>
        <v>829247.15999999992</v>
      </c>
      <c r="AR41" s="174">
        <f t="shared" si="30"/>
        <v>829247.15999999992</v>
      </c>
      <c r="AS41" s="174">
        <f t="shared" si="30"/>
        <v>271252.53000000003</v>
      </c>
      <c r="AT41" s="174">
        <f t="shared" si="30"/>
        <v>0</v>
      </c>
      <c r="AU41" s="174">
        <f t="shared" si="7"/>
        <v>0</v>
      </c>
      <c r="AV41" s="174">
        <f t="shared" si="30"/>
        <v>0</v>
      </c>
      <c r="AW41" s="174">
        <f t="shared" si="30"/>
        <v>447087.15999999992</v>
      </c>
      <c r="AX41" s="174">
        <f t="shared" si="30"/>
        <v>0</v>
      </c>
      <c r="AY41" s="174">
        <f t="shared" si="8"/>
        <v>0</v>
      </c>
      <c r="AZ41" s="174">
        <f t="shared" si="9"/>
        <v>32.710697495786427</v>
      </c>
      <c r="BA41" s="174">
        <f>SUM(BA42)</f>
        <v>-10942</v>
      </c>
      <c r="BB41" s="174"/>
      <c r="BC41" s="174"/>
      <c r="BD41" s="174">
        <f t="shared" si="27"/>
        <v>171360</v>
      </c>
      <c r="BE41" s="174">
        <f>SUM(BE42)</f>
        <v>0</v>
      </c>
      <c r="BF41" s="174">
        <f>SUM(BF42)</f>
        <v>0</v>
      </c>
    </row>
    <row r="42" spans="1:59" x14ac:dyDescent="0.3">
      <c r="A42" s="9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9"/>
      <c r="M42" s="149">
        <v>3241</v>
      </c>
      <c r="N42" s="150" t="s">
        <v>226</v>
      </c>
      <c r="O42" s="32">
        <v>144945.28</v>
      </c>
      <c r="P42" s="32" t="e">
        <f>SUM(#REF!)</f>
        <v>#REF!</v>
      </c>
      <c r="Q42" s="32">
        <v>155165.31</v>
      </c>
      <c r="R42" s="32">
        <v>127900</v>
      </c>
      <c r="S42" s="32">
        <v>186800</v>
      </c>
      <c r="T42" s="32">
        <v>129970.85</v>
      </c>
      <c r="U42" s="32">
        <f t="shared" si="3"/>
        <v>69.57754282655246</v>
      </c>
      <c r="V42" s="32">
        <f>(Y42-S42)</f>
        <v>21950</v>
      </c>
      <c r="W42" s="32">
        <v>214750</v>
      </c>
      <c r="X42" s="32">
        <v>181207.41</v>
      </c>
      <c r="Y42" s="32">
        <v>208750</v>
      </c>
      <c r="Z42" s="32">
        <v>63714.239999999998</v>
      </c>
      <c r="AA42" s="32">
        <f t="shared" si="12"/>
        <v>30.521791616766464</v>
      </c>
      <c r="AB42" s="32">
        <f>(AC42-Y42)</f>
        <v>-3521</v>
      </c>
      <c r="AC42" s="32">
        <v>205229</v>
      </c>
      <c r="AD42" s="43"/>
      <c r="AE42" s="32"/>
      <c r="AF42" s="32">
        <v>205229</v>
      </c>
      <c r="AG42" s="32"/>
      <c r="AH42" s="32">
        <v>213149.16</v>
      </c>
      <c r="AI42" s="32">
        <v>206500</v>
      </c>
      <c r="AJ42" s="32">
        <v>195558</v>
      </c>
      <c r="AK42" s="32">
        <v>210800</v>
      </c>
      <c r="AL42" s="32">
        <v>173678.61</v>
      </c>
      <c r="AM42" s="32">
        <v>382160</v>
      </c>
      <c r="AN42" s="32"/>
      <c r="AO42" s="32">
        <v>51985.86</v>
      </c>
      <c r="AP42" s="32">
        <f t="shared" si="5"/>
        <v>179.29228527102805</v>
      </c>
      <c r="AQ42" s="32">
        <v>829247.15999999992</v>
      </c>
      <c r="AR42" s="32">
        <v>829247.15999999992</v>
      </c>
      <c r="AS42" s="32">
        <v>271252.53000000003</v>
      </c>
      <c r="AT42" s="32">
        <v>0</v>
      </c>
      <c r="AU42" s="32">
        <f t="shared" si="7"/>
        <v>0</v>
      </c>
      <c r="AV42" s="32"/>
      <c r="AW42" s="32">
        <f>AQ42-AM42</f>
        <v>447087.15999999992</v>
      </c>
      <c r="AX42" s="32"/>
      <c r="AY42" s="32">
        <f t="shared" si="8"/>
        <v>0</v>
      </c>
      <c r="AZ42" s="32">
        <f t="shared" si="9"/>
        <v>32.710697495786427</v>
      </c>
      <c r="BA42" s="32">
        <f>AJ42-AI42</f>
        <v>-10942</v>
      </c>
      <c r="BB42" s="32"/>
      <c r="BC42" s="32"/>
      <c r="BD42" s="32">
        <f t="shared" si="27"/>
        <v>171360</v>
      </c>
      <c r="BE42" s="32"/>
      <c r="BF42" s="32"/>
    </row>
    <row r="43" spans="1:59" x14ac:dyDescent="0.3">
      <c r="A43" s="9"/>
      <c r="B43" s="148"/>
      <c r="C43" s="148"/>
      <c r="D43" s="148"/>
      <c r="E43" s="148"/>
      <c r="F43" s="148"/>
      <c r="G43" s="148" t="s">
        <v>466</v>
      </c>
      <c r="H43" s="148"/>
      <c r="I43" s="148"/>
      <c r="J43" s="148"/>
      <c r="K43" s="148"/>
      <c r="L43" s="179">
        <v>329</v>
      </c>
      <c r="M43" s="179"/>
      <c r="N43" s="183" t="s">
        <v>41</v>
      </c>
      <c r="O43" s="174">
        <f>SUM(O44:O50)</f>
        <v>2686109.7399999998</v>
      </c>
      <c r="P43" s="174" t="e">
        <f>SUM(P44:P50)</f>
        <v>#REF!</v>
      </c>
      <c r="Q43" s="174">
        <v>2721842.78</v>
      </c>
      <c r="R43" s="174">
        <f>SUM(R44:R50)</f>
        <v>3844397.7800000003</v>
      </c>
      <c r="S43" s="174">
        <f>SUM(S44:S50)</f>
        <v>4126348.5200000005</v>
      </c>
      <c r="T43" s="174">
        <f>SUM(T44:T50)</f>
        <v>2665447.2400000002</v>
      </c>
      <c r="U43" s="174">
        <f t="shared" si="3"/>
        <v>64.595785525164501</v>
      </c>
      <c r="V43" s="174">
        <f>SUM(V44:V50)</f>
        <v>-1080660</v>
      </c>
      <c r="W43" s="174">
        <f>SUM(W44:W50)</f>
        <v>3913450.4699999997</v>
      </c>
      <c r="X43" s="174">
        <f>SUM(X44:X50)</f>
        <v>3599830.2</v>
      </c>
      <c r="Y43" s="174">
        <f>SUM(Y44:Y50)</f>
        <v>3045688.52</v>
      </c>
      <c r="Z43" s="174">
        <f>SUM(Z44:Z50)</f>
        <v>1108614.3599999999</v>
      </c>
      <c r="AA43" s="174">
        <f t="shared" si="12"/>
        <v>36.399466088541452</v>
      </c>
      <c r="AB43" s="174">
        <f>SUM(AB44:AB50)</f>
        <v>309303.30000000005</v>
      </c>
      <c r="AC43" s="174">
        <f>SUM(AC44:AC50)</f>
        <v>3354991.8200000003</v>
      </c>
      <c r="AD43" s="174"/>
      <c r="AE43" s="174"/>
      <c r="AF43" s="174">
        <f>SUM(AF44:AF50)</f>
        <v>3354991.8200000003</v>
      </c>
      <c r="AG43" s="174">
        <f>SUM(AG44:AG50)</f>
        <v>0</v>
      </c>
      <c r="AH43" s="174">
        <f>SUM(AH44:AH50)</f>
        <v>3177761.96</v>
      </c>
      <c r="AI43" s="174">
        <f>SUM(AI44:AI50)</f>
        <v>3562853.8200000003</v>
      </c>
      <c r="AJ43" s="174">
        <f t="shared" ref="AJ43:AO43" si="31">SUM(AJ44:AJ50)</f>
        <v>4123407.12</v>
      </c>
      <c r="AK43" s="174">
        <f t="shared" si="31"/>
        <v>5352151.83</v>
      </c>
      <c r="AL43" s="174">
        <f t="shared" si="31"/>
        <v>4620439.1500000004</v>
      </c>
      <c r="AM43" s="174">
        <f t="shared" si="31"/>
        <v>5413130.8399999999</v>
      </c>
      <c r="AN43" s="174">
        <f t="shared" si="31"/>
        <v>0</v>
      </c>
      <c r="AO43" s="174">
        <f t="shared" si="31"/>
        <v>728263.97</v>
      </c>
      <c r="AP43" s="174">
        <f t="shared" si="5"/>
        <v>170.34412609055209</v>
      </c>
      <c r="AQ43" s="174">
        <f t="shared" ref="AQ43:AX43" si="32">SUM(AQ44:AQ50)</f>
        <v>8335911.7699999996</v>
      </c>
      <c r="AR43" s="174">
        <f t="shared" si="32"/>
        <v>8335911.7699999996</v>
      </c>
      <c r="AS43" s="174">
        <f t="shared" si="32"/>
        <v>3895521.32</v>
      </c>
      <c r="AT43" s="174">
        <f>SUM(AT44:AT50)</f>
        <v>0</v>
      </c>
      <c r="AU43" s="174">
        <f t="shared" si="7"/>
        <v>0</v>
      </c>
      <c r="AV43" s="174">
        <f t="shared" si="32"/>
        <v>0</v>
      </c>
      <c r="AW43" s="174">
        <f t="shared" si="32"/>
        <v>2922780.9299999997</v>
      </c>
      <c r="AX43" s="174">
        <f t="shared" si="32"/>
        <v>0</v>
      </c>
      <c r="AY43" s="174">
        <f t="shared" si="8"/>
        <v>0</v>
      </c>
      <c r="AZ43" s="174">
        <f t="shared" si="9"/>
        <v>46.731796442706354</v>
      </c>
      <c r="BA43" s="174">
        <f>SUM(BA44:BA50)</f>
        <v>560553.30000000005</v>
      </c>
      <c r="BB43" s="174"/>
      <c r="BC43" s="174"/>
      <c r="BD43" s="174">
        <f t="shared" si="27"/>
        <v>60979.009999999776</v>
      </c>
      <c r="BE43" s="174">
        <f>SUM(BE44:BE50)</f>
        <v>0</v>
      </c>
      <c r="BF43" s="174">
        <f>SUM(BF44:BF50)</f>
        <v>0</v>
      </c>
    </row>
    <row r="44" spans="1:59" x14ac:dyDescent="0.3">
      <c r="A44" s="9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9"/>
      <c r="M44" s="149">
        <v>3291</v>
      </c>
      <c r="N44" s="149" t="s">
        <v>42</v>
      </c>
      <c r="O44" s="32">
        <v>1258642.73</v>
      </c>
      <c r="P44" s="32" t="e">
        <f>SUM(#REF!+#REF!+#REF!)</f>
        <v>#REF!</v>
      </c>
      <c r="Q44" s="32">
        <v>1364007.89</v>
      </c>
      <c r="R44" s="32">
        <v>1488525</v>
      </c>
      <c r="S44" s="32">
        <v>1480104.52</v>
      </c>
      <c r="T44" s="32">
        <v>976590.53</v>
      </c>
      <c r="U44" s="32">
        <f t="shared" si="3"/>
        <v>65.981186923204575</v>
      </c>
      <c r="V44" s="32">
        <f t="shared" ref="V44:V50" si="33">(Y44-S44)</f>
        <v>-35600</v>
      </c>
      <c r="W44" s="32">
        <v>1445769.74</v>
      </c>
      <c r="X44" s="32">
        <v>1452331.73</v>
      </c>
      <c r="Y44" s="32">
        <v>1444504.52</v>
      </c>
      <c r="Z44" s="32">
        <v>706115.22</v>
      </c>
      <c r="AA44" s="32">
        <f t="shared" si="12"/>
        <v>48.882866770122668</v>
      </c>
      <c r="AB44" s="32">
        <f t="shared" ref="AB44:AB50" si="34">(AC44-Y44)</f>
        <v>157495.47999999998</v>
      </c>
      <c r="AC44" s="32">
        <v>1602000</v>
      </c>
      <c r="AD44" s="32"/>
      <c r="AE44" s="32"/>
      <c r="AF44" s="32">
        <v>1602000</v>
      </c>
      <c r="AG44" s="32"/>
      <c r="AH44" s="32">
        <v>1843596.46</v>
      </c>
      <c r="AI44" s="32">
        <v>1515700</v>
      </c>
      <c r="AJ44" s="32">
        <v>1545069</v>
      </c>
      <c r="AK44" s="32">
        <v>1749121.62</v>
      </c>
      <c r="AL44" s="32">
        <v>1882965.01</v>
      </c>
      <c r="AM44" s="32">
        <v>1565700</v>
      </c>
      <c r="AN44" s="32"/>
      <c r="AO44" s="32"/>
      <c r="AP44" s="32">
        <f t="shared" si="5"/>
        <v>84.926394358557189</v>
      </c>
      <c r="AQ44" s="32">
        <v>2599632</v>
      </c>
      <c r="AR44" s="32">
        <v>2599632</v>
      </c>
      <c r="AS44" s="32">
        <v>1389340.27</v>
      </c>
      <c r="AT44" s="32">
        <v>0</v>
      </c>
      <c r="AU44" s="32">
        <f t="shared" si="7"/>
        <v>0</v>
      </c>
      <c r="AV44" s="32"/>
      <c r="AW44" s="32">
        <f t="shared" ref="AW44:AW50" si="35">AQ44-AM44</f>
        <v>1033932</v>
      </c>
      <c r="AX44" s="32"/>
      <c r="AY44" s="32">
        <f t="shared" si="8"/>
        <v>0</v>
      </c>
      <c r="AZ44" s="32">
        <f t="shared" si="9"/>
        <v>53.443728573890461</v>
      </c>
      <c r="BA44" s="32">
        <f t="shared" ref="BA44:BA50" si="36">AJ44-AI44</f>
        <v>29369</v>
      </c>
      <c r="BB44" s="32"/>
      <c r="BC44" s="32"/>
      <c r="BD44" s="32">
        <f t="shared" si="27"/>
        <v>-183421.62000000011</v>
      </c>
      <c r="BE44" s="32"/>
      <c r="BF44" s="32"/>
    </row>
    <row r="45" spans="1:59" x14ac:dyDescent="0.3">
      <c r="A45" s="9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9"/>
      <c r="M45" s="149">
        <v>3292</v>
      </c>
      <c r="N45" s="149" t="s">
        <v>43</v>
      </c>
      <c r="O45" s="32">
        <v>335684.11</v>
      </c>
      <c r="P45" s="32" t="e">
        <f>SUM(#REF!+#REF!+#REF!+#REF!+#REF!+#REF!+#REF!+#REF!+#REF!+#REF!+#REF!+#REF!+#REF!+#REF!+#REF!+#REF!+#REF!+#REF!+#REF!+#REF!+#REF!+#REF!+#REF!+#REF!+#REF!+#REF!+#REF!+#REF!+#REF!+#REF!+#REF!+#REF!+#REF!+#REF!+#REF!+#REF!)</f>
        <v>#REF!</v>
      </c>
      <c r="Q45" s="32">
        <v>380126.36</v>
      </c>
      <c r="R45" s="32">
        <v>424061.94</v>
      </c>
      <c r="S45" s="32">
        <v>409033.16</v>
      </c>
      <c r="T45" s="32">
        <v>250368.28</v>
      </c>
      <c r="U45" s="32">
        <f t="shared" si="3"/>
        <v>61.209775755100146</v>
      </c>
      <c r="V45" s="32">
        <f t="shared" si="33"/>
        <v>-3100</v>
      </c>
      <c r="W45" s="32">
        <v>384830.22</v>
      </c>
      <c r="X45" s="32">
        <v>370209.68</v>
      </c>
      <c r="Y45" s="32">
        <v>405933.16</v>
      </c>
      <c r="Z45" s="32">
        <v>163034.85999999999</v>
      </c>
      <c r="AA45" s="32">
        <f t="shared" si="12"/>
        <v>40.162981511537517</v>
      </c>
      <c r="AB45" s="32">
        <f t="shared" si="34"/>
        <v>121329.62000000005</v>
      </c>
      <c r="AC45" s="32">
        <v>527262.78</v>
      </c>
      <c r="AD45" s="32"/>
      <c r="AE45" s="32"/>
      <c r="AF45" s="32">
        <v>527262.78</v>
      </c>
      <c r="AG45" s="32"/>
      <c r="AH45" s="32">
        <v>486700.83</v>
      </c>
      <c r="AI45" s="32">
        <v>504409.78</v>
      </c>
      <c r="AJ45" s="32">
        <v>449920.38999999996</v>
      </c>
      <c r="AK45" s="32">
        <v>445313.14</v>
      </c>
      <c r="AL45" s="32">
        <v>399284.28</v>
      </c>
      <c r="AM45" s="32">
        <v>447170.38999999996</v>
      </c>
      <c r="AN45" s="32"/>
      <c r="AO45" s="32"/>
      <c r="AP45" s="32">
        <f t="shared" si="5"/>
        <v>91.877877011222679</v>
      </c>
      <c r="AQ45" s="32">
        <v>2012238.17</v>
      </c>
      <c r="AR45" s="32">
        <v>2012238.17</v>
      </c>
      <c r="AS45" s="32">
        <v>892615.03</v>
      </c>
      <c r="AT45" s="32">
        <v>0</v>
      </c>
      <c r="AU45" s="32">
        <f t="shared" si="7"/>
        <v>0</v>
      </c>
      <c r="AV45" s="32"/>
      <c r="AW45" s="32">
        <f t="shared" si="35"/>
        <v>1565067.78</v>
      </c>
      <c r="AX45" s="32"/>
      <c r="AY45" s="32">
        <f t="shared" si="8"/>
        <v>0</v>
      </c>
      <c r="AZ45" s="32">
        <f t="shared" si="9"/>
        <v>44.359313092644499</v>
      </c>
      <c r="BA45" s="32">
        <f t="shared" si="36"/>
        <v>-54489.390000000072</v>
      </c>
      <c r="BB45" s="32"/>
      <c r="BC45" s="32"/>
      <c r="BD45" s="32">
        <f t="shared" si="27"/>
        <v>1857.2499999999418</v>
      </c>
      <c r="BE45" s="32"/>
      <c r="BF45" s="32"/>
    </row>
    <row r="46" spans="1:59" x14ac:dyDescent="0.3">
      <c r="A46" s="9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9"/>
      <c r="M46" s="149">
        <v>3293</v>
      </c>
      <c r="N46" s="149" t="s">
        <v>44</v>
      </c>
      <c r="O46" s="32">
        <v>298650.28000000003</v>
      </c>
      <c r="P46" s="32" t="e">
        <f>SUM(#REF!+#REF!+#REF!+#REF!+#REF!+#REF!+#REF!+#REF!+#REF!+#REF!+#REF!+#REF!+#REF!+#REF!+#REF!+#REF!+#REF!+#REF!+#REF!+#REF!+#REF!+#REF!+#REF!+#REF!+#REF!+#REF!+#REF!+#REF!+#REF!+#REF!+#REF!+#REF!+#REF!+#REF!+#REF!+#REF!+#REF!+#REF!+#REF!+#REF!+#REF!+#REF!)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46" s="32">
        <v>344191.19</v>
      </c>
      <c r="R46" s="32">
        <v>346050.77</v>
      </c>
      <c r="S46" s="32">
        <v>410550.77</v>
      </c>
      <c r="T46" s="32">
        <v>198024.3</v>
      </c>
      <c r="U46" s="32">
        <f t="shared" si="3"/>
        <v>48.233815272103861</v>
      </c>
      <c r="V46" s="32">
        <f t="shared" si="33"/>
        <v>-11000</v>
      </c>
      <c r="W46" s="32">
        <v>348340.82</v>
      </c>
      <c r="X46" s="32">
        <v>307341.75</v>
      </c>
      <c r="Y46" s="32">
        <v>399550.77</v>
      </c>
      <c r="Z46" s="32">
        <v>96301.57</v>
      </c>
      <c r="AA46" s="32">
        <f t="shared" si="12"/>
        <v>24.102461371805141</v>
      </c>
      <c r="AB46" s="32">
        <f t="shared" si="34"/>
        <v>15177.399999999965</v>
      </c>
      <c r="AC46" s="32">
        <v>414728.17</v>
      </c>
      <c r="AD46" s="32"/>
      <c r="AE46" s="32"/>
      <c r="AF46" s="32">
        <v>414728.17</v>
      </c>
      <c r="AG46" s="32"/>
      <c r="AH46" s="32">
        <v>285585.81</v>
      </c>
      <c r="AI46" s="32">
        <v>379328.17</v>
      </c>
      <c r="AJ46" s="32">
        <v>393233.41</v>
      </c>
      <c r="AK46" s="32">
        <v>398065.1</v>
      </c>
      <c r="AL46" s="32">
        <v>357049.28</v>
      </c>
      <c r="AM46" s="32">
        <v>439233.41</v>
      </c>
      <c r="AN46" s="32"/>
      <c r="AO46" s="32"/>
      <c r="AP46" s="32">
        <f t="shared" si="5"/>
        <v>153.80085236027659</v>
      </c>
      <c r="AQ46" s="32">
        <v>1083994.3799999999</v>
      </c>
      <c r="AR46" s="32">
        <v>1083994.3799999999</v>
      </c>
      <c r="AS46" s="32">
        <v>296102.05</v>
      </c>
      <c r="AT46" s="32">
        <v>0</v>
      </c>
      <c r="AU46" s="32">
        <f t="shared" si="7"/>
        <v>0</v>
      </c>
      <c r="AV46" s="32"/>
      <c r="AW46" s="32">
        <f t="shared" si="35"/>
        <v>644760.97</v>
      </c>
      <c r="AX46" s="32"/>
      <c r="AY46" s="32">
        <f t="shared" si="8"/>
        <v>0</v>
      </c>
      <c r="AZ46" s="32">
        <f t="shared" si="9"/>
        <v>27.315828888337968</v>
      </c>
      <c r="BA46" s="32">
        <f t="shared" si="36"/>
        <v>13905.239999999991</v>
      </c>
      <c r="BB46" s="32"/>
      <c r="BC46" s="32"/>
      <c r="BD46" s="32">
        <f t="shared" si="27"/>
        <v>41168.31</v>
      </c>
      <c r="BE46" s="32"/>
      <c r="BF46" s="32"/>
    </row>
    <row r="47" spans="1:59" x14ac:dyDescent="0.3">
      <c r="A47" s="6"/>
      <c r="B47" s="149"/>
      <c r="C47" s="149"/>
      <c r="D47" s="149"/>
      <c r="E47" s="149"/>
      <c r="F47" s="149"/>
      <c r="G47" s="149"/>
      <c r="H47" s="149"/>
      <c r="I47" s="149"/>
      <c r="J47" s="148"/>
      <c r="K47" s="148"/>
      <c r="L47" s="149"/>
      <c r="M47" s="149">
        <v>3294</v>
      </c>
      <c r="N47" s="150" t="s">
        <v>45</v>
      </c>
      <c r="O47" s="32">
        <v>87647.17</v>
      </c>
      <c r="P47" s="32" t="e">
        <f>SUM(#REF!+#REF!+#REF!+#REF!)</f>
        <v>#REF!</v>
      </c>
      <c r="Q47" s="32">
        <v>151198.51999999999</v>
      </c>
      <c r="R47" s="32">
        <v>177000</v>
      </c>
      <c r="S47" s="32">
        <v>182000</v>
      </c>
      <c r="T47" s="32">
        <v>107943.05</v>
      </c>
      <c r="U47" s="32">
        <f t="shared" si="3"/>
        <v>59.309368131868133</v>
      </c>
      <c r="V47" s="32">
        <f t="shared" si="33"/>
        <v>-10000</v>
      </c>
      <c r="W47" s="32">
        <v>184000</v>
      </c>
      <c r="X47" s="32">
        <v>128813.94</v>
      </c>
      <c r="Y47" s="32">
        <v>172000</v>
      </c>
      <c r="Z47" s="32">
        <v>48179.8</v>
      </c>
      <c r="AA47" s="32">
        <f t="shared" si="12"/>
        <v>28.011511627906977</v>
      </c>
      <c r="AB47" s="32">
        <f t="shared" si="34"/>
        <v>11100</v>
      </c>
      <c r="AC47" s="32">
        <v>183100</v>
      </c>
      <c r="AD47" s="32"/>
      <c r="AE47" s="32"/>
      <c r="AF47" s="32">
        <v>183100</v>
      </c>
      <c r="AG47" s="32"/>
      <c r="AH47" s="32">
        <v>119707.11</v>
      </c>
      <c r="AI47" s="32">
        <v>155100</v>
      </c>
      <c r="AJ47" s="32">
        <v>154600</v>
      </c>
      <c r="AK47" s="32">
        <v>148800</v>
      </c>
      <c r="AL47" s="32">
        <v>134711.51999999999</v>
      </c>
      <c r="AM47" s="32">
        <v>173350</v>
      </c>
      <c r="AN47" s="32"/>
      <c r="AO47" s="32"/>
      <c r="AP47" s="32">
        <f t="shared" si="5"/>
        <v>144.81178269193867</v>
      </c>
      <c r="AQ47" s="32">
        <v>288450</v>
      </c>
      <c r="AR47" s="32">
        <v>288450</v>
      </c>
      <c r="AS47" s="32">
        <v>135623.32999999999</v>
      </c>
      <c r="AT47" s="32">
        <v>0</v>
      </c>
      <c r="AU47" s="32">
        <f t="shared" si="7"/>
        <v>0</v>
      </c>
      <c r="AV47" s="32"/>
      <c r="AW47" s="32">
        <f t="shared" si="35"/>
        <v>115100</v>
      </c>
      <c r="AX47" s="32"/>
      <c r="AY47" s="32">
        <f t="shared" si="8"/>
        <v>0</v>
      </c>
      <c r="AZ47" s="32">
        <f t="shared" si="9"/>
        <v>47.017968452071415</v>
      </c>
      <c r="BA47" s="32">
        <f t="shared" si="36"/>
        <v>-500</v>
      </c>
      <c r="BB47" s="32"/>
      <c r="BC47" s="32"/>
      <c r="BD47" s="32">
        <f t="shared" si="27"/>
        <v>24550</v>
      </c>
      <c r="BE47" s="32"/>
      <c r="BF47" s="32"/>
    </row>
    <row r="48" spans="1:59" x14ac:dyDescent="0.3">
      <c r="A48" s="6"/>
      <c r="B48" s="149"/>
      <c r="C48" s="149"/>
      <c r="D48" s="149"/>
      <c r="E48" s="149"/>
      <c r="F48" s="149"/>
      <c r="G48" s="149"/>
      <c r="H48" s="149"/>
      <c r="I48" s="149"/>
      <c r="J48" s="148"/>
      <c r="K48" s="148"/>
      <c r="L48" s="149"/>
      <c r="M48" s="149">
        <v>3295</v>
      </c>
      <c r="N48" s="150" t="s">
        <v>214</v>
      </c>
      <c r="O48" s="32">
        <v>47304.02</v>
      </c>
      <c r="P48" s="32" t="e">
        <f>SUM(#REF!+#REF!+#REF!+#REF!+#REF!+#REF!+#REF!+#REF!+#REF!+#REF!+#REF!+#REF!+#REF!+#REF!+#REF!+#REF!+#REF!+#REF!+#REF!+#REF!+#REF!+#REF!+#REF!+#REF!+#REF!+#REF!+#REF!+#REF!+#REF!+#REF!+#REF!+#REF!+#REF!+#REF!+#REF!)</f>
        <v>#REF!</v>
      </c>
      <c r="Q48" s="32">
        <v>74742.350000000006</v>
      </c>
      <c r="R48" s="32">
        <v>56010</v>
      </c>
      <c r="S48" s="32">
        <v>61210</v>
      </c>
      <c r="T48" s="32">
        <v>39078.5</v>
      </c>
      <c r="U48" s="32">
        <f t="shared" si="3"/>
        <v>63.843326253880086</v>
      </c>
      <c r="V48" s="32">
        <f t="shared" si="33"/>
        <v>5500</v>
      </c>
      <c r="W48" s="32">
        <v>68937.05</v>
      </c>
      <c r="X48" s="32">
        <v>62060.77</v>
      </c>
      <c r="Y48" s="32">
        <v>66710</v>
      </c>
      <c r="Z48" s="32">
        <v>17203.849999999999</v>
      </c>
      <c r="AA48" s="32">
        <f t="shared" si="12"/>
        <v>25.789012142107627</v>
      </c>
      <c r="AB48" s="32">
        <f t="shared" si="34"/>
        <v>7814.6000000000058</v>
      </c>
      <c r="AC48" s="32">
        <v>74524.600000000006</v>
      </c>
      <c r="AD48" s="32"/>
      <c r="AE48" s="32"/>
      <c r="AF48" s="32">
        <v>74524.600000000006</v>
      </c>
      <c r="AG48" s="32"/>
      <c r="AH48" s="32">
        <v>54216.58</v>
      </c>
      <c r="AI48" s="32">
        <v>144024.6</v>
      </c>
      <c r="AJ48" s="32">
        <v>123952.46</v>
      </c>
      <c r="AK48" s="32">
        <v>132727.46000000002</v>
      </c>
      <c r="AL48" s="32">
        <v>96460.11</v>
      </c>
      <c r="AM48" s="32">
        <v>123452.46</v>
      </c>
      <c r="AN48" s="32"/>
      <c r="AO48" s="32"/>
      <c r="AP48" s="32">
        <f t="shared" si="5"/>
        <v>227.70241132878542</v>
      </c>
      <c r="AQ48" s="32">
        <v>574786</v>
      </c>
      <c r="AR48" s="32">
        <v>574786</v>
      </c>
      <c r="AS48" s="32">
        <v>260954.56</v>
      </c>
      <c r="AT48" s="32">
        <v>0</v>
      </c>
      <c r="AU48" s="32">
        <f t="shared" si="7"/>
        <v>0</v>
      </c>
      <c r="AV48" s="32"/>
      <c r="AW48" s="32">
        <f t="shared" si="35"/>
        <v>451333.54</v>
      </c>
      <c r="AX48" s="32"/>
      <c r="AY48" s="32">
        <f t="shared" si="8"/>
        <v>0</v>
      </c>
      <c r="AZ48" s="32">
        <f t="shared" si="9"/>
        <v>45.400298545893605</v>
      </c>
      <c r="BA48" s="32">
        <f t="shared" si="36"/>
        <v>-20072.14</v>
      </c>
      <c r="BB48" s="32"/>
      <c r="BC48" s="32"/>
      <c r="BD48" s="32">
        <f t="shared" si="27"/>
        <v>-9275.0000000000146</v>
      </c>
      <c r="BE48" s="32"/>
      <c r="BF48" s="32"/>
    </row>
    <row r="49" spans="1:61" x14ac:dyDescent="0.3">
      <c r="A49" s="6"/>
      <c r="B49" s="149"/>
      <c r="C49" s="149"/>
      <c r="D49" s="149"/>
      <c r="E49" s="149"/>
      <c r="F49" s="149"/>
      <c r="G49" s="149"/>
      <c r="H49" s="149"/>
      <c r="I49" s="149"/>
      <c r="J49" s="148"/>
      <c r="K49" s="148"/>
      <c r="L49" s="149"/>
      <c r="M49" s="149">
        <v>3296</v>
      </c>
      <c r="N49" s="150" t="s">
        <v>412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>
        <v>0</v>
      </c>
      <c r="AI49" s="32">
        <v>0</v>
      </c>
      <c r="AJ49" s="32">
        <v>0</v>
      </c>
      <c r="AK49" s="32">
        <v>3400</v>
      </c>
      <c r="AL49" s="32">
        <v>5975.8</v>
      </c>
      <c r="AM49" s="32">
        <v>0</v>
      </c>
      <c r="AN49" s="32"/>
      <c r="AO49" s="32">
        <v>19000</v>
      </c>
      <c r="AP49" s="32">
        <v>0</v>
      </c>
      <c r="AQ49" s="32">
        <v>19000</v>
      </c>
      <c r="AR49" s="32">
        <v>19000</v>
      </c>
      <c r="AS49" s="32">
        <v>2942.4</v>
      </c>
      <c r="AT49" s="32">
        <v>0</v>
      </c>
      <c r="AU49" s="32">
        <f t="shared" si="7"/>
        <v>0</v>
      </c>
      <c r="AV49" s="32"/>
      <c r="AW49" s="32">
        <f t="shared" si="35"/>
        <v>19000</v>
      </c>
      <c r="AX49" s="32"/>
      <c r="AY49" s="32">
        <f t="shared" si="8"/>
        <v>0</v>
      </c>
      <c r="AZ49" s="32">
        <f t="shared" si="9"/>
        <v>15.486315789473684</v>
      </c>
      <c r="BA49" s="32">
        <f t="shared" si="36"/>
        <v>0</v>
      </c>
      <c r="BB49" s="32"/>
      <c r="BC49" s="32"/>
      <c r="BD49" s="32">
        <f t="shared" si="27"/>
        <v>-3400</v>
      </c>
      <c r="BE49" s="32"/>
      <c r="BF49" s="32"/>
    </row>
    <row r="50" spans="1:61" ht="21" thickBot="1" x14ac:dyDescent="0.35">
      <c r="A50" s="6"/>
      <c r="B50" s="149"/>
      <c r="C50" s="149"/>
      <c r="D50" s="149"/>
      <c r="E50" s="149"/>
      <c r="F50" s="149"/>
      <c r="G50" s="149"/>
      <c r="H50" s="149"/>
      <c r="I50" s="149"/>
      <c r="J50" s="229"/>
      <c r="K50" s="229"/>
      <c r="L50" s="229"/>
      <c r="M50" s="230">
        <v>3299</v>
      </c>
      <c r="N50" s="230" t="s">
        <v>41</v>
      </c>
      <c r="O50" s="173">
        <v>658181.43000000005</v>
      </c>
      <c r="P50" s="173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50" s="173">
        <v>407576.47</v>
      </c>
      <c r="R50" s="173">
        <v>1352750.07</v>
      </c>
      <c r="S50" s="173">
        <v>1583450.07</v>
      </c>
      <c r="T50" s="173">
        <v>1093442.58</v>
      </c>
      <c r="U50" s="173">
        <f t="shared" si="3"/>
        <v>69.05444009358628</v>
      </c>
      <c r="V50" s="173">
        <f t="shared" si="33"/>
        <v>-1026460.0000000001</v>
      </c>
      <c r="W50" s="173">
        <v>1481572.64</v>
      </c>
      <c r="X50" s="173">
        <v>1279072.33</v>
      </c>
      <c r="Y50" s="173">
        <v>556990.06999999995</v>
      </c>
      <c r="Z50" s="173">
        <v>77779.06</v>
      </c>
      <c r="AA50" s="173">
        <f t="shared" si="12"/>
        <v>13.964173544422437</v>
      </c>
      <c r="AB50" s="173">
        <f t="shared" si="34"/>
        <v>-3613.7999999999302</v>
      </c>
      <c r="AC50" s="173">
        <v>553376.27</v>
      </c>
      <c r="AD50" s="173"/>
      <c r="AE50" s="173"/>
      <c r="AF50" s="173">
        <v>553376.27</v>
      </c>
      <c r="AG50" s="173"/>
      <c r="AH50" s="173">
        <v>387955.17</v>
      </c>
      <c r="AI50" s="173">
        <v>864291.27</v>
      </c>
      <c r="AJ50" s="173">
        <v>1456631.86</v>
      </c>
      <c r="AK50" s="173">
        <v>2474724.5099999998</v>
      </c>
      <c r="AL50" s="173">
        <v>1743993.15</v>
      </c>
      <c r="AM50" s="32">
        <v>2664224.58</v>
      </c>
      <c r="AN50" s="173"/>
      <c r="AO50" s="173">
        <v>709263.97</v>
      </c>
      <c r="AP50" s="173">
        <f t="shared" si="5"/>
        <v>686.73516581825686</v>
      </c>
      <c r="AQ50" s="173">
        <v>1757811.22</v>
      </c>
      <c r="AR50" s="173">
        <v>1757811.22</v>
      </c>
      <c r="AS50" s="173">
        <v>917943.68</v>
      </c>
      <c r="AT50" s="173">
        <v>0</v>
      </c>
      <c r="AU50" s="173">
        <f t="shared" si="7"/>
        <v>0</v>
      </c>
      <c r="AV50" s="173"/>
      <c r="AW50" s="173">
        <f t="shared" si="35"/>
        <v>-906413.3600000001</v>
      </c>
      <c r="AX50" s="173"/>
      <c r="AY50" s="173">
        <f t="shared" si="8"/>
        <v>0</v>
      </c>
      <c r="AZ50" s="173">
        <f t="shared" si="9"/>
        <v>52.220834043828667</v>
      </c>
      <c r="BA50" s="173">
        <f t="shared" si="36"/>
        <v>592340.59000000008</v>
      </c>
      <c r="BB50" s="173"/>
      <c r="BC50" s="173"/>
      <c r="BD50" s="32">
        <f t="shared" si="27"/>
        <v>189500.0700000003</v>
      </c>
      <c r="BE50" s="173"/>
      <c r="BF50" s="173"/>
      <c r="BG50" s="90"/>
    </row>
    <row r="51" spans="1:61" ht="21" thickBot="1" x14ac:dyDescent="0.35">
      <c r="A51" s="6"/>
      <c r="B51" s="149"/>
      <c r="C51" s="149"/>
      <c r="D51" s="149"/>
      <c r="E51" s="149"/>
      <c r="F51" s="149"/>
      <c r="G51" s="149"/>
      <c r="H51" s="149"/>
      <c r="I51" s="149"/>
      <c r="J51" s="147"/>
      <c r="K51" s="147"/>
      <c r="L51" s="147"/>
      <c r="M51" s="149"/>
      <c r="N51" s="231">
        <v>9</v>
      </c>
      <c r="AD51" s="32"/>
      <c r="AE51" s="232"/>
      <c r="AM51" s="233"/>
      <c r="AU51" s="233"/>
      <c r="AY51" s="233"/>
      <c r="AZ51" s="233"/>
      <c r="BB51" s="233"/>
      <c r="BC51" s="233"/>
      <c r="BD51" s="233">
        <f t="shared" si="27"/>
        <v>0</v>
      </c>
    </row>
    <row r="52" spans="1:61" ht="20.25" hidden="1" customHeight="1" x14ac:dyDescent="0.3">
      <c r="A52" s="6"/>
      <c r="B52" s="149"/>
      <c r="C52" s="149"/>
      <c r="D52" s="149"/>
      <c r="E52" s="149"/>
      <c r="F52" s="149"/>
      <c r="G52" s="149"/>
      <c r="H52" s="149"/>
      <c r="I52" s="149"/>
      <c r="J52" s="147"/>
      <c r="K52" s="147"/>
      <c r="L52" s="147"/>
      <c r="M52" s="149"/>
      <c r="N52" s="149"/>
      <c r="AD52" s="32"/>
      <c r="AE52" s="232"/>
      <c r="BD52" s="13">
        <f t="shared" si="27"/>
        <v>0</v>
      </c>
    </row>
    <row r="53" spans="1:61" ht="20.25" hidden="1" customHeight="1" x14ac:dyDescent="0.3">
      <c r="A53" s="6"/>
      <c r="B53" s="149"/>
      <c r="C53" s="149"/>
      <c r="D53" s="149"/>
      <c r="E53" s="149"/>
      <c r="F53" s="149"/>
      <c r="G53" s="149"/>
      <c r="H53" s="149"/>
      <c r="I53" s="149"/>
      <c r="J53" s="147"/>
      <c r="K53" s="147"/>
      <c r="L53" s="147"/>
      <c r="M53" s="149"/>
      <c r="N53" s="149"/>
      <c r="AD53" s="32"/>
      <c r="AE53" s="232"/>
      <c r="BD53" s="13">
        <f t="shared" si="27"/>
        <v>0</v>
      </c>
    </row>
    <row r="54" spans="1:61" ht="20.25" hidden="1" customHeight="1" x14ac:dyDescent="0.3">
      <c r="A54" s="6"/>
      <c r="B54" s="149"/>
      <c r="C54" s="149"/>
      <c r="D54" s="149"/>
      <c r="E54" s="149"/>
      <c r="F54" s="149"/>
      <c r="G54" s="149"/>
      <c r="H54" s="149"/>
      <c r="I54" s="149"/>
      <c r="J54" s="147"/>
      <c r="K54" s="147"/>
      <c r="L54" s="147"/>
      <c r="M54" s="149"/>
      <c r="N54" s="149"/>
      <c r="AD54" s="32"/>
      <c r="AE54" s="232"/>
      <c r="BD54" s="13">
        <f t="shared" si="27"/>
        <v>0</v>
      </c>
    </row>
    <row r="55" spans="1:61" ht="20.25" hidden="1" customHeight="1" x14ac:dyDescent="0.3">
      <c r="A55" s="6"/>
      <c r="B55" s="149"/>
      <c r="C55" s="149"/>
      <c r="D55" s="149"/>
      <c r="E55" s="149"/>
      <c r="F55" s="149"/>
      <c r="G55" s="149"/>
      <c r="H55" s="149"/>
      <c r="I55" s="149"/>
      <c r="J55" s="147"/>
      <c r="K55" s="147"/>
      <c r="L55" s="147"/>
      <c r="M55" s="149"/>
      <c r="AD55" s="32"/>
      <c r="AE55" s="232"/>
      <c r="BD55" s="13">
        <f t="shared" si="27"/>
        <v>0</v>
      </c>
    </row>
    <row r="56" spans="1:61" ht="27" hidden="1" customHeight="1" thickBot="1" x14ac:dyDescent="0.35">
      <c r="A56" s="6"/>
      <c r="B56" s="149"/>
      <c r="C56" s="149"/>
      <c r="D56" s="149"/>
      <c r="E56" s="149"/>
      <c r="F56" s="149"/>
      <c r="G56" s="149"/>
      <c r="H56" s="149"/>
      <c r="I56" s="149"/>
      <c r="J56" s="147"/>
      <c r="K56" s="147"/>
      <c r="L56" s="147"/>
      <c r="M56" s="149"/>
      <c r="N56" s="149"/>
      <c r="AD56" s="32"/>
      <c r="AE56" s="232"/>
      <c r="BD56" s="13">
        <f t="shared" si="27"/>
        <v>0</v>
      </c>
    </row>
    <row r="57" spans="1:61" ht="18" customHeight="1" x14ac:dyDescent="0.3">
      <c r="A57" s="1053" t="s">
        <v>0</v>
      </c>
      <c r="B57" s="1057" t="s">
        <v>1</v>
      </c>
      <c r="C57" s="1057"/>
      <c r="D57" s="1057"/>
      <c r="E57" s="1057"/>
      <c r="F57" s="1057"/>
      <c r="G57" s="1057"/>
      <c r="H57" s="1057"/>
      <c r="I57" s="1047" t="s">
        <v>2</v>
      </c>
      <c r="J57" s="1047" t="s">
        <v>3</v>
      </c>
      <c r="K57" s="1047"/>
      <c r="L57" s="1047"/>
      <c r="M57" s="1047"/>
      <c r="N57" s="1052" t="s">
        <v>4</v>
      </c>
      <c r="O57" s="51"/>
      <c r="P57" s="1047" t="s">
        <v>249</v>
      </c>
      <c r="Q57" s="51" t="s">
        <v>263</v>
      </c>
      <c r="R57" s="51" t="s">
        <v>102</v>
      </c>
      <c r="S57" s="1047" t="s">
        <v>313</v>
      </c>
      <c r="T57" s="51" t="s">
        <v>303</v>
      </c>
      <c r="U57" s="1047" t="s">
        <v>316</v>
      </c>
      <c r="V57" s="1047" t="s">
        <v>304</v>
      </c>
      <c r="W57" s="1047" t="s">
        <v>345</v>
      </c>
      <c r="X57" s="1047" t="s">
        <v>374</v>
      </c>
      <c r="Y57" s="1047" t="s">
        <v>361</v>
      </c>
      <c r="Z57" s="1047" t="s">
        <v>356</v>
      </c>
      <c r="AA57" s="1047" t="s">
        <v>352</v>
      </c>
      <c r="AB57" s="1047" t="s">
        <v>304</v>
      </c>
      <c r="AC57" s="1047" t="s">
        <v>367</v>
      </c>
      <c r="AD57" s="1052" t="s">
        <v>297</v>
      </c>
      <c r="AE57" s="1052"/>
      <c r="AF57" s="1047" t="s">
        <v>368</v>
      </c>
      <c r="AG57" s="1047" t="s">
        <v>373</v>
      </c>
      <c r="AH57" s="1047" t="s">
        <v>418</v>
      </c>
      <c r="AI57" s="1047" t="s">
        <v>383</v>
      </c>
      <c r="AJ57" s="1047" t="s">
        <v>423</v>
      </c>
      <c r="AK57" s="1047" t="s">
        <v>475</v>
      </c>
      <c r="AL57" s="1047" t="s">
        <v>567</v>
      </c>
      <c r="AM57" s="1047" t="s">
        <v>464</v>
      </c>
      <c r="AN57" s="1047" t="s">
        <v>424</v>
      </c>
      <c r="AO57" s="1047"/>
      <c r="AP57" s="1050" t="s">
        <v>479</v>
      </c>
      <c r="AQ57" s="1047" t="s">
        <v>555</v>
      </c>
      <c r="AR57" s="1047" t="s">
        <v>562</v>
      </c>
      <c r="AS57" s="1047" t="s">
        <v>558</v>
      </c>
      <c r="AT57" s="1047" t="s">
        <v>558</v>
      </c>
      <c r="AU57" s="1047" t="s">
        <v>568</v>
      </c>
      <c r="AV57" s="1047" t="s">
        <v>569</v>
      </c>
      <c r="AW57" s="1047" t="s">
        <v>540</v>
      </c>
      <c r="AX57" s="1047" t="s">
        <v>563</v>
      </c>
      <c r="AY57" s="1047" t="s">
        <v>568</v>
      </c>
      <c r="AZ57" s="1047" t="s">
        <v>559</v>
      </c>
      <c r="BA57" s="1047" t="s">
        <v>408</v>
      </c>
      <c r="BB57" s="1049" t="s">
        <v>103</v>
      </c>
      <c r="BC57" s="1049"/>
      <c r="BD57" s="1047"/>
      <c r="BE57" s="1047" t="s">
        <v>564</v>
      </c>
      <c r="BF57" s="1047" t="s">
        <v>565</v>
      </c>
    </row>
    <row r="58" spans="1:61" ht="46.5" customHeight="1" thickBot="1" x14ac:dyDescent="0.35">
      <c r="A58" s="1054"/>
      <c r="B58" s="195" t="s">
        <v>5</v>
      </c>
      <c r="C58" s="195" t="s">
        <v>6</v>
      </c>
      <c r="D58" s="195" t="s">
        <v>7</v>
      </c>
      <c r="E58" s="195" t="s">
        <v>8</v>
      </c>
      <c r="F58" s="195" t="s">
        <v>9</v>
      </c>
      <c r="G58" s="195" t="s">
        <v>10</v>
      </c>
      <c r="H58" s="195" t="s">
        <v>11</v>
      </c>
      <c r="I58" s="1055"/>
      <c r="J58" s="1048"/>
      <c r="K58" s="1048"/>
      <c r="L58" s="1048"/>
      <c r="M58" s="1048"/>
      <c r="N58" s="1056"/>
      <c r="O58" s="196" t="s">
        <v>284</v>
      </c>
      <c r="P58" s="1048"/>
      <c r="Q58" s="196" t="s">
        <v>104</v>
      </c>
      <c r="R58" s="196" t="s">
        <v>105</v>
      </c>
      <c r="S58" s="1048"/>
      <c r="T58" s="196" t="s">
        <v>324</v>
      </c>
      <c r="U58" s="1048"/>
      <c r="V58" s="1048"/>
      <c r="W58" s="1048"/>
      <c r="X58" s="1048"/>
      <c r="Y58" s="1048"/>
      <c r="Z58" s="1048"/>
      <c r="AA58" s="1048"/>
      <c r="AB58" s="1048"/>
      <c r="AC58" s="1048"/>
      <c r="AD58" s="197" t="s">
        <v>286</v>
      </c>
      <c r="AE58" s="197" t="s">
        <v>323</v>
      </c>
      <c r="AF58" s="1048"/>
      <c r="AG58" s="1048"/>
      <c r="AH58" s="1048"/>
      <c r="AI58" s="1048"/>
      <c r="AJ58" s="1048"/>
      <c r="AK58" s="1048"/>
      <c r="AL58" s="1048"/>
      <c r="AM58" s="1048"/>
      <c r="AN58" s="196" t="s">
        <v>364</v>
      </c>
      <c r="AO58" s="196" t="s">
        <v>419</v>
      </c>
      <c r="AP58" s="1051"/>
      <c r="AQ58" s="1048"/>
      <c r="AR58" s="1048"/>
      <c r="AS58" s="1048"/>
      <c r="AT58" s="1048"/>
      <c r="AU58" s="1048"/>
      <c r="AV58" s="1048"/>
      <c r="AW58" s="1048"/>
      <c r="AX58" s="1048"/>
      <c r="AY58" s="1048"/>
      <c r="AZ58" s="1048"/>
      <c r="BA58" s="1048"/>
      <c r="BB58" s="198" t="s">
        <v>364</v>
      </c>
      <c r="BC58" s="198" t="s">
        <v>419</v>
      </c>
      <c r="BD58" s="1048"/>
      <c r="BE58" s="1048"/>
      <c r="BF58" s="1048"/>
    </row>
    <row r="59" spans="1:61" ht="21.75" customHeight="1" thickBot="1" x14ac:dyDescent="0.35">
      <c r="A59" s="14">
        <v>1</v>
      </c>
      <c r="B59" s="199">
        <v>2</v>
      </c>
      <c r="C59" s="199">
        <v>3</v>
      </c>
      <c r="D59" s="199">
        <v>4</v>
      </c>
      <c r="E59" s="199">
        <v>5</v>
      </c>
      <c r="F59" s="199">
        <v>6</v>
      </c>
      <c r="G59" s="199">
        <v>7</v>
      </c>
      <c r="H59" s="199">
        <v>8</v>
      </c>
      <c r="I59" s="200">
        <v>9</v>
      </c>
      <c r="J59" s="200">
        <v>1</v>
      </c>
      <c r="K59" s="200">
        <v>2</v>
      </c>
      <c r="L59" s="200">
        <v>3</v>
      </c>
      <c r="M59" s="200">
        <v>4</v>
      </c>
      <c r="N59" s="200">
        <v>5</v>
      </c>
      <c r="O59" s="200">
        <v>15</v>
      </c>
      <c r="P59" s="200">
        <v>16</v>
      </c>
      <c r="Q59" s="200">
        <v>6</v>
      </c>
      <c r="R59" s="200">
        <v>7</v>
      </c>
      <c r="S59" s="200">
        <v>8</v>
      </c>
      <c r="T59" s="200">
        <v>9</v>
      </c>
      <c r="U59" s="200">
        <v>10</v>
      </c>
      <c r="V59" s="200">
        <v>11</v>
      </c>
      <c r="W59" s="200">
        <v>9</v>
      </c>
      <c r="X59" s="200">
        <v>6</v>
      </c>
      <c r="Y59" s="200">
        <v>7</v>
      </c>
      <c r="Z59" s="200">
        <v>7</v>
      </c>
      <c r="AA59" s="200">
        <v>8</v>
      </c>
      <c r="AB59" s="200">
        <v>9</v>
      </c>
      <c r="AC59" s="200">
        <v>8</v>
      </c>
      <c r="AD59" s="201">
        <v>11</v>
      </c>
      <c r="AE59" s="201">
        <v>12</v>
      </c>
      <c r="AF59" s="200">
        <v>9</v>
      </c>
      <c r="AG59" s="200">
        <v>10</v>
      </c>
      <c r="AH59" s="200">
        <v>6</v>
      </c>
      <c r="AI59" s="200">
        <v>7</v>
      </c>
      <c r="AJ59" s="200">
        <v>8</v>
      </c>
      <c r="AK59" s="200">
        <v>9</v>
      </c>
      <c r="AL59" s="200">
        <v>6</v>
      </c>
      <c r="AM59" s="200">
        <v>7</v>
      </c>
      <c r="AN59" s="200">
        <v>10</v>
      </c>
      <c r="AO59" s="200">
        <v>11</v>
      </c>
      <c r="AP59" s="163">
        <v>10</v>
      </c>
      <c r="AQ59" s="200">
        <v>8</v>
      </c>
      <c r="AR59" s="200">
        <v>9</v>
      </c>
      <c r="AS59" s="200">
        <v>9</v>
      </c>
      <c r="AT59" s="200">
        <v>9</v>
      </c>
      <c r="AU59" s="200">
        <v>11</v>
      </c>
      <c r="AV59" s="200">
        <v>9</v>
      </c>
      <c r="AW59" s="200">
        <v>9</v>
      </c>
      <c r="AX59" s="200">
        <v>10</v>
      </c>
      <c r="AY59" s="200">
        <v>11</v>
      </c>
      <c r="AZ59" s="200">
        <v>11</v>
      </c>
      <c r="BA59" s="200">
        <v>9</v>
      </c>
      <c r="BB59" s="200">
        <v>12</v>
      </c>
      <c r="BC59" s="200">
        <v>13</v>
      </c>
      <c r="BD59" s="200"/>
      <c r="BE59" s="200">
        <v>12</v>
      </c>
      <c r="BF59" s="200">
        <v>13</v>
      </c>
      <c r="BH59" s="13"/>
    </row>
    <row r="60" spans="1:61" x14ac:dyDescent="0.3">
      <c r="A60" s="2"/>
      <c r="B60" s="32"/>
      <c r="C60" s="32"/>
      <c r="D60" s="32"/>
      <c r="E60" s="32"/>
      <c r="F60" s="32"/>
      <c r="G60" s="32"/>
      <c r="H60" s="32"/>
      <c r="I60" s="32"/>
      <c r="J60" s="148"/>
      <c r="K60" s="179">
        <v>34</v>
      </c>
      <c r="L60" s="179"/>
      <c r="M60" s="179"/>
      <c r="N60" s="183" t="s">
        <v>46</v>
      </c>
      <c r="O60" s="170">
        <f>SUM(O61+O64)</f>
        <v>735913.09000000008</v>
      </c>
      <c r="P60" s="170" t="e">
        <f>SUM(P61+P64)</f>
        <v>#REF!</v>
      </c>
      <c r="Q60" s="170">
        <v>479484.81</v>
      </c>
      <c r="R60" s="170">
        <f>SUM(R61+R64)</f>
        <v>571528</v>
      </c>
      <c r="S60" s="170">
        <f>SUM(S61+S64)</f>
        <v>587581</v>
      </c>
      <c r="T60" s="170">
        <f>SUM(T61+T64)</f>
        <v>250388.01</v>
      </c>
      <c r="U60" s="170">
        <f t="shared" ref="U60:U98" si="37">(T60/S60)*100</f>
        <v>42.613360540929676</v>
      </c>
      <c r="V60" s="170">
        <f>SUM(V61+V64)</f>
        <v>-163460</v>
      </c>
      <c r="W60" s="170">
        <f>SUM(W61+W64)</f>
        <v>950819.28</v>
      </c>
      <c r="X60" s="170">
        <f>SUM(X61+X64)</f>
        <v>848454.58000000007</v>
      </c>
      <c r="Y60" s="170">
        <f>SUM(Y61+Y64)</f>
        <v>424121</v>
      </c>
      <c r="Z60" s="170">
        <f>SUM(Z61+Z64)</f>
        <v>100348.37</v>
      </c>
      <c r="AA60" s="170">
        <f t="shared" ref="AA60:AA98" si="38">(Z60/Y60)*100</f>
        <v>23.660316277666045</v>
      </c>
      <c r="AB60" s="170">
        <f>SUM(AB61+AB64)</f>
        <v>-24914.210000000021</v>
      </c>
      <c r="AC60" s="170">
        <f>SUM(AC61+AC64)</f>
        <v>399206.79</v>
      </c>
      <c r="AD60" s="170">
        <v>429521</v>
      </c>
      <c r="AE60" s="234">
        <v>428521</v>
      </c>
      <c r="AF60" s="170">
        <f t="shared" ref="AF60:AO60" si="39">SUM(AF61+AF64)</f>
        <v>401206.79</v>
      </c>
      <c r="AG60" s="170">
        <f t="shared" si="39"/>
        <v>0</v>
      </c>
      <c r="AH60" s="170">
        <f t="shared" si="39"/>
        <v>311874.80999999994</v>
      </c>
      <c r="AI60" s="170">
        <f t="shared" si="39"/>
        <v>352856.79</v>
      </c>
      <c r="AJ60" s="170">
        <f t="shared" si="39"/>
        <v>373554.08999999997</v>
      </c>
      <c r="AK60" s="170">
        <f t="shared" si="39"/>
        <v>412505.48999999993</v>
      </c>
      <c r="AL60" s="170">
        <f t="shared" si="39"/>
        <v>351203.8</v>
      </c>
      <c r="AM60" s="170">
        <f t="shared" si="39"/>
        <v>834688.09</v>
      </c>
      <c r="AN60" s="170">
        <f t="shared" si="39"/>
        <v>0</v>
      </c>
      <c r="AO60" s="170">
        <f t="shared" si="39"/>
        <v>5536612.8899999997</v>
      </c>
      <c r="AP60" s="170">
        <f t="shared" ref="AP60:AP94" si="40">AM60/AH60*100</f>
        <v>267.63562276799468</v>
      </c>
      <c r="AQ60" s="170">
        <f t="shared" ref="AQ60:AX60" si="41">SUM(AQ61+AQ64)</f>
        <v>1148995.01</v>
      </c>
      <c r="AR60" s="170">
        <f t="shared" si="41"/>
        <v>1148995.01</v>
      </c>
      <c r="AS60" s="170">
        <f t="shared" si="41"/>
        <v>435726.57999999996</v>
      </c>
      <c r="AT60" s="170">
        <f>SUM(AT61+AT64)</f>
        <v>0</v>
      </c>
      <c r="AU60" s="170">
        <f>IFERROR(AT60/AN60*100,0)</f>
        <v>0</v>
      </c>
      <c r="AV60" s="170">
        <f t="shared" si="41"/>
        <v>0</v>
      </c>
      <c r="AW60" s="170">
        <f t="shared" si="41"/>
        <v>314306.9200000001</v>
      </c>
      <c r="AX60" s="170">
        <f t="shared" si="41"/>
        <v>0</v>
      </c>
      <c r="AY60" s="170">
        <f>IFERROR(AX60/AR60*100,0)</f>
        <v>0</v>
      </c>
      <c r="AZ60" s="170">
        <f t="shared" ref="AZ60:AZ98" si="42">IFERROR(AS60/AQ60*100,0)</f>
        <v>37.922408383653469</v>
      </c>
      <c r="BA60" s="170">
        <f>SUM(BA61+BA64)</f>
        <v>20697.300000000014</v>
      </c>
      <c r="BB60" s="170">
        <v>835188.09</v>
      </c>
      <c r="BC60" s="170">
        <v>835188.09</v>
      </c>
      <c r="BD60" s="170">
        <f t="shared" ref="BD60:BD105" si="43">AM60-AK60</f>
        <v>422182.60000000003</v>
      </c>
      <c r="BE60" s="170">
        <f>SUM(BE61+BE64)</f>
        <v>0</v>
      </c>
      <c r="BF60" s="170">
        <f>SUM(BF61+BF64)</f>
        <v>0</v>
      </c>
      <c r="BH60" s="215"/>
      <c r="BI60" s="215"/>
    </row>
    <row r="61" spans="1:61" x14ac:dyDescent="0.3">
      <c r="A61" s="9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78">
        <v>342</v>
      </c>
      <c r="M61" s="178"/>
      <c r="N61" s="191" t="s">
        <v>47</v>
      </c>
      <c r="O61" s="170">
        <f t="shared" ref="O61:Y61" si="44">SUM(O62)</f>
        <v>371061.91</v>
      </c>
      <c r="P61" s="170" t="e">
        <f t="shared" si="44"/>
        <v>#REF!</v>
      </c>
      <c r="Q61" s="170">
        <v>197939.65</v>
      </c>
      <c r="R61" s="170">
        <f t="shared" si="44"/>
        <v>200000</v>
      </c>
      <c r="S61" s="170">
        <f t="shared" si="44"/>
        <v>200000</v>
      </c>
      <c r="T61" s="170">
        <f>SUM(T62)</f>
        <v>59715.12</v>
      </c>
      <c r="U61" s="170">
        <f t="shared" si="37"/>
        <v>29.857559999999999</v>
      </c>
      <c r="V61" s="170">
        <f>SUM(V62)</f>
        <v>-100000</v>
      </c>
      <c r="W61" s="170">
        <f t="shared" si="44"/>
        <v>110000</v>
      </c>
      <c r="X61" s="170">
        <f t="shared" si="44"/>
        <v>81272.789999999994</v>
      </c>
      <c r="Y61" s="170">
        <f t="shared" si="44"/>
        <v>100000</v>
      </c>
      <c r="Z61" s="170">
        <f>SUM(Z62)</f>
        <v>23391.55</v>
      </c>
      <c r="AA61" s="170">
        <f t="shared" si="38"/>
        <v>23.391549999999999</v>
      </c>
      <c r="AB61" s="170">
        <f>SUM(AB62)</f>
        <v>-50000</v>
      </c>
      <c r="AC61" s="170">
        <f>SUM(AC62)</f>
        <v>50000</v>
      </c>
      <c r="AD61" s="170"/>
      <c r="AE61" s="170"/>
      <c r="AF61" s="170">
        <f>SUM(AF62)</f>
        <v>50000</v>
      </c>
      <c r="AG61" s="170">
        <f>SUM(AG62)</f>
        <v>0</v>
      </c>
      <c r="AH61" s="170">
        <f t="shared" ref="AH61:AO61" si="45">SUM(AH62:AH63)</f>
        <v>41609.53</v>
      </c>
      <c r="AI61" s="170">
        <f t="shared" si="45"/>
        <v>40000</v>
      </c>
      <c r="AJ61" s="170">
        <f t="shared" si="45"/>
        <v>75000</v>
      </c>
      <c r="AK61" s="170">
        <f>SUM(AK62:AK63)</f>
        <v>82000</v>
      </c>
      <c r="AL61" s="170">
        <f>SUM(AL62:AL63)</f>
        <v>54787.58</v>
      </c>
      <c r="AM61" s="170">
        <f>SUM(AM62:AM63)</f>
        <v>73000</v>
      </c>
      <c r="AN61" s="170">
        <f t="shared" si="45"/>
        <v>0</v>
      </c>
      <c r="AO61" s="170">
        <f t="shared" si="45"/>
        <v>5536612.8899999997</v>
      </c>
      <c r="AP61" s="170">
        <f t="shared" si="40"/>
        <v>175.4405781560138</v>
      </c>
      <c r="AQ61" s="170">
        <f>SUM(AQ62:AQ63)</f>
        <v>75000</v>
      </c>
      <c r="AR61" s="170">
        <f>SUM(AR62:AR63)</f>
        <v>75000</v>
      </c>
      <c r="AS61" s="170">
        <f>SUM(AS62:AS63)</f>
        <v>11384.72</v>
      </c>
      <c r="AT61" s="170">
        <f>SUM(AT62:AT63)</f>
        <v>0</v>
      </c>
      <c r="AU61" s="170">
        <f t="shared" ref="AU61:AU98" si="46">IFERROR(AT61/AN61*100,0)</f>
        <v>0</v>
      </c>
      <c r="AV61" s="170">
        <f>SUM(AV62:AV63)</f>
        <v>0</v>
      </c>
      <c r="AW61" s="170">
        <f>SUM(AW62:AW63)</f>
        <v>2000</v>
      </c>
      <c r="AX61" s="170">
        <f>SUM(AX62:AX63)</f>
        <v>0</v>
      </c>
      <c r="AY61" s="170">
        <f t="shared" ref="AY61:AY98" si="47">IFERROR(AX61/AR61*100,0)</f>
        <v>0</v>
      </c>
      <c r="AZ61" s="170">
        <f t="shared" si="42"/>
        <v>15.179626666666666</v>
      </c>
      <c r="BA61" s="170">
        <f>SUM(BA62:BA63)</f>
        <v>35000</v>
      </c>
      <c r="BB61" s="170"/>
      <c r="BC61" s="170"/>
      <c r="BD61" s="170">
        <f t="shared" si="43"/>
        <v>-9000</v>
      </c>
      <c r="BE61" s="170">
        <f>SUM(BE62:BE63)</f>
        <v>0</v>
      </c>
      <c r="BF61" s="170">
        <f>SUM(BF62:BF63)</f>
        <v>0</v>
      </c>
      <c r="BG61" s="90"/>
    </row>
    <row r="62" spans="1:61" ht="40.5" x14ac:dyDescent="0.3">
      <c r="A62" s="6"/>
      <c r="B62" s="149"/>
      <c r="C62" s="149"/>
      <c r="D62" s="149"/>
      <c r="E62" s="149"/>
      <c r="F62" s="149"/>
      <c r="G62" s="149"/>
      <c r="H62" s="149"/>
      <c r="I62" s="149"/>
      <c r="J62" s="148"/>
      <c r="K62" s="148"/>
      <c r="L62" s="149"/>
      <c r="M62" s="120">
        <v>3422</v>
      </c>
      <c r="N62" s="169" t="s">
        <v>48</v>
      </c>
      <c r="O62" s="32">
        <v>371061.91</v>
      </c>
      <c r="P62" s="32" t="e">
        <f>SUM(#REF!)</f>
        <v>#REF!</v>
      </c>
      <c r="Q62" s="32">
        <v>197939.65</v>
      </c>
      <c r="R62" s="32">
        <v>200000</v>
      </c>
      <c r="S62" s="32">
        <v>200000</v>
      </c>
      <c r="T62" s="32">
        <v>59715.12</v>
      </c>
      <c r="U62" s="32">
        <f t="shared" si="37"/>
        <v>29.857559999999999</v>
      </c>
      <c r="V62" s="32">
        <f>(Y62-S62)</f>
        <v>-100000</v>
      </c>
      <c r="W62" s="32">
        <v>110000</v>
      </c>
      <c r="X62" s="32">
        <v>81272.789999999994</v>
      </c>
      <c r="Y62" s="32">
        <v>100000</v>
      </c>
      <c r="Z62" s="32">
        <v>23391.55</v>
      </c>
      <c r="AA62" s="32">
        <f t="shared" si="38"/>
        <v>23.391549999999999</v>
      </c>
      <c r="AB62" s="32">
        <f>(AC62-Y62)</f>
        <v>-50000</v>
      </c>
      <c r="AC62" s="32">
        <v>50000</v>
      </c>
      <c r="AD62" s="32"/>
      <c r="AE62" s="32"/>
      <c r="AF62" s="32">
        <v>50000</v>
      </c>
      <c r="AG62" s="32"/>
      <c r="AH62" s="32">
        <v>41609.53</v>
      </c>
      <c r="AI62" s="32">
        <v>40000</v>
      </c>
      <c r="AJ62" s="32">
        <v>75000</v>
      </c>
      <c r="AK62" s="32">
        <v>14000</v>
      </c>
      <c r="AL62" s="32">
        <v>0</v>
      </c>
      <c r="AM62" s="32">
        <v>73000</v>
      </c>
      <c r="AN62" s="32"/>
      <c r="AO62" s="32"/>
      <c r="AP62" s="32">
        <f t="shared" si="40"/>
        <v>175.4405781560138</v>
      </c>
      <c r="AQ62" s="32">
        <v>33000</v>
      </c>
      <c r="AR62" s="32">
        <v>33000</v>
      </c>
      <c r="AS62" s="32">
        <v>0</v>
      </c>
      <c r="AT62" s="32">
        <v>0</v>
      </c>
      <c r="AU62" s="32">
        <f t="shared" si="46"/>
        <v>0</v>
      </c>
      <c r="AV62" s="32"/>
      <c r="AW62" s="32">
        <f>AQ62-AM62</f>
        <v>-40000</v>
      </c>
      <c r="AX62" s="32"/>
      <c r="AY62" s="32">
        <f t="shared" si="47"/>
        <v>0</v>
      </c>
      <c r="AZ62" s="32">
        <f t="shared" si="42"/>
        <v>0</v>
      </c>
      <c r="BA62" s="32">
        <f>AJ62-AI62</f>
        <v>35000</v>
      </c>
      <c r="BB62" s="32"/>
      <c r="BC62" s="32"/>
      <c r="BD62" s="32">
        <f t="shared" si="43"/>
        <v>59000</v>
      </c>
      <c r="BE62" s="32"/>
      <c r="BF62" s="32"/>
    </row>
    <row r="63" spans="1:61" ht="40.5" x14ac:dyDescent="0.3">
      <c r="A63" s="6"/>
      <c r="B63" s="149"/>
      <c r="C63" s="149"/>
      <c r="D63" s="149"/>
      <c r="E63" s="149"/>
      <c r="F63" s="149"/>
      <c r="G63" s="149"/>
      <c r="H63" s="149"/>
      <c r="I63" s="149"/>
      <c r="J63" s="148"/>
      <c r="K63" s="148"/>
      <c r="L63" s="149"/>
      <c r="M63" s="120">
        <v>3423</v>
      </c>
      <c r="N63" s="169" t="s">
        <v>413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>
        <v>0</v>
      </c>
      <c r="AI63" s="32">
        <v>0</v>
      </c>
      <c r="AJ63" s="32">
        <v>0</v>
      </c>
      <c r="AK63" s="32">
        <v>68000</v>
      </c>
      <c r="AL63" s="32">
        <v>54787.58</v>
      </c>
      <c r="AM63" s="32">
        <v>0</v>
      </c>
      <c r="AN63" s="32"/>
      <c r="AO63" s="32">
        <v>5536612.8899999997</v>
      </c>
      <c r="AP63" s="32">
        <v>0</v>
      </c>
      <c r="AQ63" s="32">
        <v>42000</v>
      </c>
      <c r="AR63" s="32">
        <v>42000</v>
      </c>
      <c r="AS63" s="32">
        <v>11384.72</v>
      </c>
      <c r="AT63" s="32">
        <v>0</v>
      </c>
      <c r="AU63" s="32">
        <f t="shared" si="46"/>
        <v>0</v>
      </c>
      <c r="AV63" s="32"/>
      <c r="AW63" s="32">
        <f>AQ63-AM63</f>
        <v>42000</v>
      </c>
      <c r="AX63" s="32"/>
      <c r="AY63" s="32">
        <f t="shared" si="47"/>
        <v>0</v>
      </c>
      <c r="AZ63" s="32">
        <f t="shared" si="42"/>
        <v>27.106476190476187</v>
      </c>
      <c r="BA63" s="32">
        <f>AJ63-AI63</f>
        <v>0</v>
      </c>
      <c r="BB63" s="32"/>
      <c r="BC63" s="32"/>
      <c r="BD63" s="32">
        <f t="shared" si="43"/>
        <v>-68000</v>
      </c>
      <c r="BE63" s="32"/>
      <c r="BF63" s="32"/>
    </row>
    <row r="64" spans="1:61" x14ac:dyDescent="0.3">
      <c r="A64" s="2"/>
      <c r="B64" s="32"/>
      <c r="C64" s="32"/>
      <c r="D64" s="32"/>
      <c r="E64" s="32"/>
      <c r="F64" s="32"/>
      <c r="G64" s="32"/>
      <c r="H64" s="32"/>
      <c r="I64" s="32"/>
      <c r="J64" s="148"/>
      <c r="K64" s="148"/>
      <c r="L64" s="179">
        <v>343</v>
      </c>
      <c r="M64" s="179"/>
      <c r="N64" s="183" t="s">
        <v>49</v>
      </c>
      <c r="O64" s="168">
        <f>SUM(O65:O67)</f>
        <v>364851.18000000005</v>
      </c>
      <c r="P64" s="168" t="e">
        <f>SUM(P65:P67)</f>
        <v>#REF!</v>
      </c>
      <c r="Q64" s="168">
        <v>281545.15999999997</v>
      </c>
      <c r="R64" s="168">
        <f>SUM(R65:R67)</f>
        <v>371528</v>
      </c>
      <c r="S64" s="168">
        <f>SUM(S65:S67)</f>
        <v>387581</v>
      </c>
      <c r="T64" s="168">
        <f>SUM(T65:T67)</f>
        <v>190672.89</v>
      </c>
      <c r="U64" s="168">
        <f t="shared" si="37"/>
        <v>49.19562362448108</v>
      </c>
      <c r="V64" s="168">
        <f>SUM(V65:V67)</f>
        <v>-63460</v>
      </c>
      <c r="W64" s="168">
        <f>SUM(W65:W67)</f>
        <v>840819.28</v>
      </c>
      <c r="X64" s="168">
        <f>SUM(X65:X68)</f>
        <v>767181.79</v>
      </c>
      <c r="Y64" s="168">
        <f>SUM(Y65:Y68)</f>
        <v>324121</v>
      </c>
      <c r="Z64" s="168">
        <f>SUM(Z65:Z68)</f>
        <v>76956.819999999992</v>
      </c>
      <c r="AA64" s="168">
        <f t="shared" si="38"/>
        <v>23.74323786487145</v>
      </c>
      <c r="AB64" s="168">
        <f>SUM(AB65:AB68)</f>
        <v>25085.789999999979</v>
      </c>
      <c r="AC64" s="168">
        <f>SUM(AC65:AC68)</f>
        <v>349206.79</v>
      </c>
      <c r="AD64" s="168"/>
      <c r="AE64" s="168"/>
      <c r="AF64" s="168">
        <f t="shared" ref="AF64:AO64" si="48">SUM(AF65:AF68)</f>
        <v>351206.79</v>
      </c>
      <c r="AG64" s="168">
        <f t="shared" si="48"/>
        <v>0</v>
      </c>
      <c r="AH64" s="168">
        <f t="shared" si="48"/>
        <v>270265.27999999997</v>
      </c>
      <c r="AI64" s="168">
        <f t="shared" si="48"/>
        <v>312856.78999999998</v>
      </c>
      <c r="AJ64" s="168">
        <f t="shared" si="48"/>
        <v>298554.08999999997</v>
      </c>
      <c r="AK64" s="168">
        <f t="shared" si="48"/>
        <v>330505.48999999993</v>
      </c>
      <c r="AL64" s="168">
        <f t="shared" si="48"/>
        <v>296416.21999999997</v>
      </c>
      <c r="AM64" s="168">
        <f t="shared" si="48"/>
        <v>761688.09</v>
      </c>
      <c r="AN64" s="168">
        <f t="shared" si="48"/>
        <v>0</v>
      </c>
      <c r="AO64" s="168">
        <f t="shared" si="48"/>
        <v>0</v>
      </c>
      <c r="AP64" s="168">
        <f t="shared" si="40"/>
        <v>281.82979700537192</v>
      </c>
      <c r="AQ64" s="168">
        <f>SUM(AQ65:AQ68)</f>
        <v>1073995.01</v>
      </c>
      <c r="AR64" s="168">
        <f>SUM(AR65:AR68)</f>
        <v>1073995.01</v>
      </c>
      <c r="AS64" s="168">
        <f>SUM(AS65:AS68)</f>
        <v>424341.86</v>
      </c>
      <c r="AT64" s="168">
        <f>SUM(AT65:AT68)</f>
        <v>0</v>
      </c>
      <c r="AU64" s="168">
        <f t="shared" si="46"/>
        <v>0</v>
      </c>
      <c r="AV64" s="168">
        <f>SUM(AV65:AV68)</f>
        <v>0</v>
      </c>
      <c r="AW64" s="168">
        <f>SUM(AW65:AW68)</f>
        <v>312306.9200000001</v>
      </c>
      <c r="AX64" s="168">
        <f>SUM(AX65:AX68)</f>
        <v>0</v>
      </c>
      <c r="AY64" s="168">
        <f t="shared" si="47"/>
        <v>0</v>
      </c>
      <c r="AZ64" s="168">
        <f t="shared" si="42"/>
        <v>39.510598843471342</v>
      </c>
      <c r="BA64" s="168">
        <f>SUM(BA65:BA68)</f>
        <v>-14302.699999999986</v>
      </c>
      <c r="BB64" s="168"/>
      <c r="BC64" s="168"/>
      <c r="BD64" s="168">
        <f t="shared" si="43"/>
        <v>431182.60000000003</v>
      </c>
      <c r="BE64" s="168">
        <f>SUM(BE65:BE68)</f>
        <v>0</v>
      </c>
      <c r="BF64" s="168">
        <f>SUM(BF65:BF68)</f>
        <v>0</v>
      </c>
    </row>
    <row r="65" spans="1:61" x14ac:dyDescent="0.3">
      <c r="A65" s="6"/>
      <c r="B65" s="149"/>
      <c r="C65" s="149"/>
      <c r="D65" s="149"/>
      <c r="E65" s="149"/>
      <c r="F65" s="149"/>
      <c r="G65" s="149"/>
      <c r="H65" s="149"/>
      <c r="I65" s="149"/>
      <c r="J65" s="148"/>
      <c r="K65" s="148"/>
      <c r="L65" s="149"/>
      <c r="M65" s="149">
        <v>3431</v>
      </c>
      <c r="N65" s="150" t="s">
        <v>50</v>
      </c>
      <c r="O65" s="32">
        <v>319783.25</v>
      </c>
      <c r="P65" s="32" t="e">
        <f>SUM(#REF!+#REF!+#REF!+#REF!+#REF!+#REF!+#REF!+#REF!+#REF!+#REF!+#REF!+#REF!+#REF!+#REF!+#REF!+#REF!+#REF!+#REF!+#REF!+#REF!+#REF!+#REF!+#REF!+#REF!+#REF!+#REF!+#REF!+#REF!+#REF!+#REF!+#REF!+#REF!+#REF!+#REF!+#REF!+#REF!+#REF!+#REF!)</f>
        <v>#REF!</v>
      </c>
      <c r="Q65" s="32">
        <v>270755.84999999998</v>
      </c>
      <c r="R65" s="32">
        <v>343071</v>
      </c>
      <c r="S65" s="32">
        <v>359071</v>
      </c>
      <c r="T65" s="32">
        <v>187679.07</v>
      </c>
      <c r="U65" s="32">
        <f t="shared" si="37"/>
        <v>52.267955362588459</v>
      </c>
      <c r="V65" s="32">
        <f>(Y65-S65)</f>
        <v>-48400</v>
      </c>
      <c r="W65" s="32">
        <v>307369.28000000003</v>
      </c>
      <c r="X65" s="32">
        <v>255988.36</v>
      </c>
      <c r="Y65" s="32">
        <v>310671</v>
      </c>
      <c r="Z65" s="32">
        <v>75221.5</v>
      </c>
      <c r="AA65" s="32">
        <f t="shared" si="38"/>
        <v>24.212591455269401</v>
      </c>
      <c r="AB65" s="32">
        <f>(AC65-Y65)</f>
        <v>-13314.210000000021</v>
      </c>
      <c r="AC65" s="32">
        <v>297356.78999999998</v>
      </c>
      <c r="AD65" s="32"/>
      <c r="AE65" s="32"/>
      <c r="AF65" s="32">
        <v>299356.78999999998</v>
      </c>
      <c r="AG65" s="32"/>
      <c r="AH65" s="32">
        <v>248953.74999999994</v>
      </c>
      <c r="AI65" s="32">
        <v>285856.78999999998</v>
      </c>
      <c r="AJ65" s="32">
        <v>270928.93</v>
      </c>
      <c r="AK65" s="32">
        <v>308161.07999999996</v>
      </c>
      <c r="AL65" s="32">
        <v>280558.48</v>
      </c>
      <c r="AM65" s="32">
        <v>744078.92999999993</v>
      </c>
      <c r="AN65" s="32"/>
      <c r="AO65" s="32"/>
      <c r="AP65" s="32">
        <f t="shared" si="40"/>
        <v>298.88239482233149</v>
      </c>
      <c r="AQ65" s="32">
        <v>603824.55000000005</v>
      </c>
      <c r="AR65" s="32">
        <v>603824.55000000005</v>
      </c>
      <c r="AS65" s="32">
        <v>239395.89</v>
      </c>
      <c r="AT65" s="32">
        <v>0</v>
      </c>
      <c r="AU65" s="32">
        <f t="shared" si="46"/>
        <v>0</v>
      </c>
      <c r="AV65" s="32"/>
      <c r="AW65" s="32">
        <f>AQ65-AM65</f>
        <v>-140254.37999999989</v>
      </c>
      <c r="AX65" s="32"/>
      <c r="AY65" s="32">
        <f t="shared" si="47"/>
        <v>0</v>
      </c>
      <c r="AZ65" s="32">
        <f t="shared" si="42"/>
        <v>39.646597674771591</v>
      </c>
      <c r="BA65" s="32">
        <f>AJ65-AI65</f>
        <v>-14927.859999999986</v>
      </c>
      <c r="BB65" s="32"/>
      <c r="BC65" s="32"/>
      <c r="BD65" s="32">
        <f t="shared" si="43"/>
        <v>435917.85</v>
      </c>
      <c r="BE65" s="32"/>
      <c r="BF65" s="32"/>
    </row>
    <row r="66" spans="1:61" x14ac:dyDescent="0.3">
      <c r="A66" s="6"/>
      <c r="B66" s="149"/>
      <c r="C66" s="149"/>
      <c r="D66" s="149"/>
      <c r="E66" s="149"/>
      <c r="F66" s="149"/>
      <c r="G66" s="149"/>
      <c r="H66" s="149"/>
      <c r="I66" s="149"/>
      <c r="J66" s="148"/>
      <c r="K66" s="148"/>
      <c r="L66" s="149"/>
      <c r="M66" s="149">
        <v>3432</v>
      </c>
      <c r="N66" s="150" t="s">
        <v>51</v>
      </c>
      <c r="O66" s="32">
        <v>34604.410000000003</v>
      </c>
      <c r="P66" s="32" t="e">
        <f>SUM(#REF!)</f>
        <v>#REF!</v>
      </c>
      <c r="Q66" s="32">
        <v>0</v>
      </c>
      <c r="R66" s="32">
        <v>5000</v>
      </c>
      <c r="S66" s="32">
        <v>5000</v>
      </c>
      <c r="T66" s="32">
        <v>0</v>
      </c>
      <c r="U66" s="32">
        <f t="shared" si="37"/>
        <v>0</v>
      </c>
      <c r="V66" s="32">
        <f>(Y66-S66)</f>
        <v>0</v>
      </c>
      <c r="W66" s="32">
        <v>510000</v>
      </c>
      <c r="X66" s="32">
        <v>504403.43</v>
      </c>
      <c r="Y66" s="32">
        <v>5000</v>
      </c>
      <c r="Z66" s="32">
        <v>548.48</v>
      </c>
      <c r="AA66" s="32">
        <f t="shared" si="38"/>
        <v>10.9696</v>
      </c>
      <c r="AB66" s="32">
        <f>(AC66-Y66)</f>
        <v>0</v>
      </c>
      <c r="AC66" s="32">
        <v>5000</v>
      </c>
      <c r="AD66" s="32"/>
      <c r="AE66" s="32"/>
      <c r="AF66" s="32">
        <v>5000</v>
      </c>
      <c r="AG66" s="32"/>
      <c r="AH66" s="32">
        <v>698.81</v>
      </c>
      <c r="AI66" s="32">
        <v>5000</v>
      </c>
      <c r="AJ66" s="32">
        <v>5000</v>
      </c>
      <c r="AK66" s="32">
        <v>5000</v>
      </c>
      <c r="AL66" s="32">
        <v>1089.25</v>
      </c>
      <c r="AM66" s="32">
        <v>5000</v>
      </c>
      <c r="AN66" s="32"/>
      <c r="AO66" s="32"/>
      <c r="AP66" s="32">
        <f t="shared" si="40"/>
        <v>715.50206780097596</v>
      </c>
      <c r="AQ66" s="32">
        <v>16000</v>
      </c>
      <c r="AR66" s="32">
        <v>16000</v>
      </c>
      <c r="AS66" s="32">
        <v>0</v>
      </c>
      <c r="AT66" s="32">
        <v>0</v>
      </c>
      <c r="AU66" s="32">
        <f t="shared" si="46"/>
        <v>0</v>
      </c>
      <c r="AV66" s="32"/>
      <c r="AW66" s="32">
        <f>AQ66-AM66</f>
        <v>11000</v>
      </c>
      <c r="AX66" s="32"/>
      <c r="AY66" s="32">
        <f t="shared" si="47"/>
        <v>0</v>
      </c>
      <c r="AZ66" s="32">
        <f t="shared" si="42"/>
        <v>0</v>
      </c>
      <c r="BA66" s="32">
        <f>AJ66-AI66</f>
        <v>0</v>
      </c>
      <c r="BB66" s="32"/>
      <c r="BC66" s="32"/>
      <c r="BD66" s="32">
        <f t="shared" si="43"/>
        <v>0</v>
      </c>
      <c r="BE66" s="32"/>
      <c r="BF66" s="32"/>
    </row>
    <row r="67" spans="1:61" x14ac:dyDescent="0.3">
      <c r="A67" s="6"/>
      <c r="B67" s="149"/>
      <c r="C67" s="149"/>
      <c r="D67" s="149"/>
      <c r="E67" s="149"/>
      <c r="F67" s="149"/>
      <c r="G67" s="149"/>
      <c r="H67" s="149"/>
      <c r="I67" s="149"/>
      <c r="J67" s="148"/>
      <c r="K67" s="148"/>
      <c r="L67" s="149"/>
      <c r="M67" s="149">
        <v>3433</v>
      </c>
      <c r="N67" s="150" t="s">
        <v>52</v>
      </c>
      <c r="O67" s="32">
        <v>10463.52</v>
      </c>
      <c r="P67" s="32" t="e">
        <f>SUM(#REF!+#REF!)</f>
        <v>#REF!</v>
      </c>
      <c r="Q67" s="32">
        <v>10789.31</v>
      </c>
      <c r="R67" s="32">
        <v>23457</v>
      </c>
      <c r="S67" s="32">
        <v>23510</v>
      </c>
      <c r="T67" s="32">
        <v>2993.82</v>
      </c>
      <c r="U67" s="32">
        <f t="shared" si="37"/>
        <v>12.734240748617609</v>
      </c>
      <c r="V67" s="32">
        <f>(Y67-S67)</f>
        <v>-15060</v>
      </c>
      <c r="W67" s="32">
        <v>23450</v>
      </c>
      <c r="X67" s="32">
        <v>6790</v>
      </c>
      <c r="Y67" s="32">
        <v>8450</v>
      </c>
      <c r="Z67" s="32">
        <v>999.34</v>
      </c>
      <c r="AA67" s="32">
        <f t="shared" si="38"/>
        <v>11.826508875739645</v>
      </c>
      <c r="AB67" s="32">
        <f>(AC67-Y67)</f>
        <v>25900</v>
      </c>
      <c r="AC67" s="32">
        <v>34350</v>
      </c>
      <c r="AD67" s="32"/>
      <c r="AE67" s="32"/>
      <c r="AF67" s="32">
        <v>34350</v>
      </c>
      <c r="AG67" s="32"/>
      <c r="AH67" s="32">
        <v>19483.34</v>
      </c>
      <c r="AI67" s="32">
        <v>21500</v>
      </c>
      <c r="AJ67" s="32">
        <v>21825.16</v>
      </c>
      <c r="AK67" s="32">
        <v>16544.41</v>
      </c>
      <c r="AL67" s="32">
        <v>13167</v>
      </c>
      <c r="AM67" s="32">
        <v>11809.16</v>
      </c>
      <c r="AN67" s="32"/>
      <c r="AO67" s="32">
        <v>0</v>
      </c>
      <c r="AP67" s="32">
        <f t="shared" si="40"/>
        <v>60.6115789181937</v>
      </c>
      <c r="AQ67" s="32">
        <v>288970.45999999996</v>
      </c>
      <c r="AR67" s="32">
        <v>288970.45999999996</v>
      </c>
      <c r="AS67" s="32">
        <v>118475.6</v>
      </c>
      <c r="AT67" s="32">
        <v>0</v>
      </c>
      <c r="AU67" s="32">
        <f t="shared" si="46"/>
        <v>0</v>
      </c>
      <c r="AV67" s="32"/>
      <c r="AW67" s="32">
        <f>AQ67-AM67</f>
        <v>277161.3</v>
      </c>
      <c r="AX67" s="32"/>
      <c r="AY67" s="32">
        <f t="shared" si="47"/>
        <v>0</v>
      </c>
      <c r="AZ67" s="32">
        <f t="shared" si="42"/>
        <v>40.99920801593354</v>
      </c>
      <c r="BA67" s="32">
        <f>AJ67-AI67</f>
        <v>325.15999999999985</v>
      </c>
      <c r="BB67" s="32"/>
      <c r="BC67" s="32"/>
      <c r="BD67" s="32">
        <f t="shared" si="43"/>
        <v>-4735.25</v>
      </c>
      <c r="BE67" s="32"/>
      <c r="BF67" s="32"/>
    </row>
    <row r="68" spans="1:61" x14ac:dyDescent="0.3">
      <c r="A68" s="6"/>
      <c r="B68" s="149"/>
      <c r="C68" s="149"/>
      <c r="D68" s="149"/>
      <c r="E68" s="149"/>
      <c r="F68" s="149"/>
      <c r="G68" s="149"/>
      <c r="H68" s="149"/>
      <c r="I68" s="149"/>
      <c r="J68" s="148"/>
      <c r="K68" s="148"/>
      <c r="L68" s="149"/>
      <c r="M68" s="149">
        <v>3434</v>
      </c>
      <c r="N68" s="150" t="s">
        <v>360</v>
      </c>
      <c r="O68" s="32"/>
      <c r="P68" s="32"/>
      <c r="Q68" s="32"/>
      <c r="R68" s="32"/>
      <c r="S68" s="32"/>
      <c r="T68" s="32"/>
      <c r="U68" s="32"/>
      <c r="V68" s="32"/>
      <c r="W68" s="32"/>
      <c r="X68" s="32">
        <v>0</v>
      </c>
      <c r="Y68" s="32">
        <v>0</v>
      </c>
      <c r="Z68" s="32">
        <v>187.5</v>
      </c>
      <c r="AA68" s="32">
        <v>0</v>
      </c>
      <c r="AB68" s="32">
        <f>(AC68-Y68)</f>
        <v>12500</v>
      </c>
      <c r="AC68" s="32">
        <v>12500</v>
      </c>
      <c r="AD68" s="32"/>
      <c r="AE68" s="32"/>
      <c r="AF68" s="32">
        <v>12500</v>
      </c>
      <c r="AG68" s="32"/>
      <c r="AH68" s="32">
        <v>1129.3800000000001</v>
      </c>
      <c r="AI68" s="32">
        <v>500</v>
      </c>
      <c r="AJ68" s="32">
        <v>800</v>
      </c>
      <c r="AK68" s="32">
        <v>800</v>
      </c>
      <c r="AL68" s="32">
        <v>1601.49</v>
      </c>
      <c r="AM68" s="32">
        <v>800</v>
      </c>
      <c r="AN68" s="32"/>
      <c r="AO68" s="32"/>
      <c r="AP68" s="32">
        <f t="shared" si="40"/>
        <v>70.835325576865174</v>
      </c>
      <c r="AQ68" s="32">
        <v>165200</v>
      </c>
      <c r="AR68" s="32">
        <v>165200</v>
      </c>
      <c r="AS68" s="32">
        <v>66470.37</v>
      </c>
      <c r="AT68" s="32">
        <v>0</v>
      </c>
      <c r="AU68" s="32">
        <f t="shared" si="46"/>
        <v>0</v>
      </c>
      <c r="AV68" s="32"/>
      <c r="AW68" s="32">
        <f>AQ68-AM68</f>
        <v>164400</v>
      </c>
      <c r="AX68" s="32"/>
      <c r="AY68" s="32">
        <f t="shared" si="47"/>
        <v>0</v>
      </c>
      <c r="AZ68" s="32">
        <f t="shared" si="42"/>
        <v>40.236301452784502</v>
      </c>
      <c r="BA68" s="32">
        <f>AJ68-AI68</f>
        <v>300</v>
      </c>
      <c r="BB68" s="32"/>
      <c r="BC68" s="32"/>
      <c r="BD68" s="32">
        <f t="shared" si="43"/>
        <v>0</v>
      </c>
      <c r="BE68" s="32"/>
      <c r="BF68" s="32"/>
    </row>
    <row r="69" spans="1:61" x14ac:dyDescent="0.3">
      <c r="A69" s="6"/>
      <c r="B69" s="149"/>
      <c r="C69" s="149"/>
      <c r="D69" s="149"/>
      <c r="E69" s="149"/>
      <c r="F69" s="149"/>
      <c r="G69" s="149"/>
      <c r="H69" s="149"/>
      <c r="I69" s="149"/>
      <c r="J69" s="148"/>
      <c r="K69" s="179">
        <v>35</v>
      </c>
      <c r="L69" s="179"/>
      <c r="M69" s="179"/>
      <c r="N69" s="183" t="s">
        <v>53</v>
      </c>
      <c r="O69" s="168" t="e">
        <f>SUM(O70+O72)</f>
        <v>#REF!</v>
      </c>
      <c r="P69" s="168" t="e">
        <f>SUM(P70+P72)</f>
        <v>#REF!</v>
      </c>
      <c r="Q69" s="168">
        <v>4474051.76</v>
      </c>
      <c r="R69" s="168">
        <f>SUM(R72)</f>
        <v>4380000</v>
      </c>
      <c r="S69" s="168">
        <f>SUM(S72)</f>
        <v>4300000</v>
      </c>
      <c r="T69" s="168">
        <f>SUM(T72)</f>
        <v>3120829.98</v>
      </c>
      <c r="U69" s="168">
        <f t="shared" si="37"/>
        <v>72.577441395348842</v>
      </c>
      <c r="V69" s="168">
        <f>SUM(V72)</f>
        <v>-300000</v>
      </c>
      <c r="W69" s="168">
        <f>SUM(W72)</f>
        <v>4300000</v>
      </c>
      <c r="X69" s="168" t="e">
        <f>SUM(X70+X72)</f>
        <v>#REF!</v>
      </c>
      <c r="Y69" s="168" t="e">
        <f>SUM(Y70+Y72)</f>
        <v>#REF!</v>
      </c>
      <c r="Z69" s="168">
        <f>SUM(Z72)</f>
        <v>1756255.57</v>
      </c>
      <c r="AA69" s="168" t="e">
        <f t="shared" si="38"/>
        <v>#REF!</v>
      </c>
      <c r="AB69" s="168">
        <f>SUM(AB72)</f>
        <v>0</v>
      </c>
      <c r="AC69" s="168">
        <f>SUM(AC72)</f>
        <v>4000000</v>
      </c>
      <c r="AD69" s="168">
        <v>3700000</v>
      </c>
      <c r="AE69" s="168">
        <v>2900000</v>
      </c>
      <c r="AF69" s="168">
        <f t="shared" ref="AF69:AM69" si="49">SUM(AF72)</f>
        <v>4000000</v>
      </c>
      <c r="AG69" s="168">
        <f t="shared" si="49"/>
        <v>0</v>
      </c>
      <c r="AH69" s="168">
        <f t="shared" si="49"/>
        <v>3747579.1599999997</v>
      </c>
      <c r="AI69" s="168">
        <f t="shared" si="49"/>
        <v>4240000</v>
      </c>
      <c r="AJ69" s="168">
        <f t="shared" si="49"/>
        <v>4220000</v>
      </c>
      <c r="AK69" s="168">
        <f>SUM(AK72)</f>
        <v>4220000</v>
      </c>
      <c r="AL69" s="168">
        <f>SUM(AL72)</f>
        <v>3528116.23</v>
      </c>
      <c r="AM69" s="168">
        <f t="shared" si="49"/>
        <v>4020000</v>
      </c>
      <c r="AN69" s="168">
        <f>SUM(AN72)</f>
        <v>0</v>
      </c>
      <c r="AO69" s="168">
        <f>SUM(AO72)</f>
        <v>0</v>
      </c>
      <c r="AP69" s="168">
        <f t="shared" si="40"/>
        <v>107.26924844997805</v>
      </c>
      <c r="AQ69" s="168">
        <f>SUM(AQ72)</f>
        <v>4020000</v>
      </c>
      <c r="AR69" s="168">
        <f>SUM(AR72)</f>
        <v>4020000</v>
      </c>
      <c r="AS69" s="168">
        <f>SUM(AS72)</f>
        <v>1539000.3200000001</v>
      </c>
      <c r="AT69" s="168">
        <f>SUM(AT72)</f>
        <v>0</v>
      </c>
      <c r="AU69" s="168">
        <f t="shared" si="46"/>
        <v>0</v>
      </c>
      <c r="AV69" s="168">
        <f>SUM(AV72)</f>
        <v>0</v>
      </c>
      <c r="AW69" s="168">
        <f>SUM(AW72)</f>
        <v>0</v>
      </c>
      <c r="AX69" s="168">
        <f>SUM(AX72)</f>
        <v>0</v>
      </c>
      <c r="AY69" s="168">
        <f t="shared" si="47"/>
        <v>0</v>
      </c>
      <c r="AZ69" s="168">
        <f t="shared" si="42"/>
        <v>38.28359004975124</v>
      </c>
      <c r="BA69" s="168">
        <f>SUM(BA72)</f>
        <v>-20000</v>
      </c>
      <c r="BB69" s="168">
        <v>4117000</v>
      </c>
      <c r="BC69" s="168">
        <v>4167000</v>
      </c>
      <c r="BD69" s="168">
        <f t="shared" si="43"/>
        <v>-200000</v>
      </c>
      <c r="BE69" s="168">
        <f>SUM(BE72)</f>
        <v>0</v>
      </c>
      <c r="BF69" s="168">
        <f>SUM(BF72)</f>
        <v>0</v>
      </c>
      <c r="BG69" s="94"/>
    </row>
    <row r="70" spans="1:61" ht="20.25" hidden="1" customHeight="1" x14ac:dyDescent="0.3">
      <c r="A70" s="7"/>
      <c r="B70" s="147"/>
      <c r="C70" s="147"/>
      <c r="D70" s="147"/>
      <c r="E70" s="147"/>
      <c r="F70" s="147"/>
      <c r="G70" s="147"/>
      <c r="H70" s="147"/>
      <c r="I70" s="147"/>
      <c r="J70" s="148"/>
      <c r="K70" s="148"/>
      <c r="L70" s="178">
        <v>351</v>
      </c>
      <c r="M70" s="178"/>
      <c r="N70" s="191" t="s">
        <v>54</v>
      </c>
      <c r="O70" s="170" t="e">
        <f>SUM(O71)</f>
        <v>#REF!</v>
      </c>
      <c r="P70" s="170" t="e">
        <f>SUM(P71)</f>
        <v>#REF!</v>
      </c>
      <c r="Q70" s="170">
        <v>0</v>
      </c>
      <c r="R70" s="170" t="e">
        <f>SUM(R71)</f>
        <v>#REF!</v>
      </c>
      <c r="S70" s="170" t="e">
        <f>SUM(S71)</f>
        <v>#REF!</v>
      </c>
      <c r="T70" s="170" t="e">
        <f>SUM(T71)</f>
        <v>#REF!</v>
      </c>
      <c r="U70" s="170" t="e">
        <f t="shared" si="37"/>
        <v>#REF!</v>
      </c>
      <c r="V70" s="170" t="e">
        <f>SUM(V71)</f>
        <v>#REF!</v>
      </c>
      <c r="W70" s="170" t="e">
        <f>SUM(W71)</f>
        <v>#REF!</v>
      </c>
      <c r="X70" s="170" t="e">
        <f>SUM(X71)</f>
        <v>#REF!</v>
      </c>
      <c r="Y70" s="170" t="e">
        <f>SUM(Y71)</f>
        <v>#REF!</v>
      </c>
      <c r="Z70" s="170" t="e">
        <f>SUM(Z71)</f>
        <v>#REF!</v>
      </c>
      <c r="AA70" s="170" t="e">
        <f t="shared" si="38"/>
        <v>#REF!</v>
      </c>
      <c r="AB70" s="170" t="e">
        <f>SUM(AB71)</f>
        <v>#REF!</v>
      </c>
      <c r="AC70" s="170" t="e">
        <f>SUM(AC71)</f>
        <v>#REF!</v>
      </c>
      <c r="AD70" s="170">
        <v>0</v>
      </c>
      <c r="AE70" s="170" t="e">
        <f t="shared" ref="AE70:AO70" si="50">SUM(AE71)</f>
        <v>#REF!</v>
      </c>
      <c r="AF70" s="170" t="e">
        <f t="shared" si="50"/>
        <v>#REF!</v>
      </c>
      <c r="AG70" s="170" t="e">
        <f t="shared" si="50"/>
        <v>#REF!</v>
      </c>
      <c r="AH70" s="170" t="e">
        <f t="shared" si="50"/>
        <v>#REF!</v>
      </c>
      <c r="AI70" s="170" t="e">
        <f t="shared" si="50"/>
        <v>#REF!</v>
      </c>
      <c r="AJ70" s="170" t="e">
        <f t="shared" si="50"/>
        <v>#REF!</v>
      </c>
      <c r="AK70" s="170" t="e">
        <f t="shared" si="50"/>
        <v>#REF!</v>
      </c>
      <c r="AL70" s="170" t="e">
        <f t="shared" si="50"/>
        <v>#REF!</v>
      </c>
      <c r="AM70" s="170" t="e">
        <f t="shared" si="50"/>
        <v>#REF!</v>
      </c>
      <c r="AN70" s="170" t="e">
        <f t="shared" si="50"/>
        <v>#REF!</v>
      </c>
      <c r="AO70" s="170">
        <f t="shared" si="50"/>
        <v>818933</v>
      </c>
      <c r="AP70" s="170" t="e">
        <f t="shared" si="40"/>
        <v>#REF!</v>
      </c>
      <c r="AQ70" s="170" t="e">
        <f t="shared" ref="AQ70:AX70" si="51">SUM(AQ71)</f>
        <v>#REF!</v>
      </c>
      <c r="AR70" s="170" t="e">
        <f t="shared" si="51"/>
        <v>#REF!</v>
      </c>
      <c r="AS70" s="170" t="e">
        <f t="shared" si="51"/>
        <v>#REF!</v>
      </c>
      <c r="AT70" s="170" t="e">
        <f t="shared" si="51"/>
        <v>#REF!</v>
      </c>
      <c r="AU70" s="170">
        <f t="shared" si="46"/>
        <v>0</v>
      </c>
      <c r="AV70" s="170" t="e">
        <f t="shared" si="51"/>
        <v>#REF!</v>
      </c>
      <c r="AW70" s="170" t="e">
        <f t="shared" si="51"/>
        <v>#REF!</v>
      </c>
      <c r="AX70" s="170" t="e">
        <f t="shared" si="51"/>
        <v>#REF!</v>
      </c>
      <c r="AY70" s="170">
        <f t="shared" si="47"/>
        <v>0</v>
      </c>
      <c r="AZ70" s="170">
        <f t="shared" si="42"/>
        <v>0</v>
      </c>
      <c r="BA70" s="170" t="e">
        <f>SUM(BA71)</f>
        <v>#REF!</v>
      </c>
      <c r="BB70" s="170" t="e">
        <f>SUM(BB71)</f>
        <v>#REF!</v>
      </c>
      <c r="BC70" s="170" t="e">
        <f>SUM(BC71)</f>
        <v>#REF!</v>
      </c>
      <c r="BD70" s="170" t="e">
        <f t="shared" si="43"/>
        <v>#REF!</v>
      </c>
      <c r="BE70" s="170" t="e">
        <f>SUM(BE71)</f>
        <v>#REF!</v>
      </c>
      <c r="BF70" s="170" t="e">
        <f>SUM(BF71)</f>
        <v>#REF!</v>
      </c>
    </row>
    <row r="71" spans="1:61" ht="40.5" hidden="1" customHeight="1" x14ac:dyDescent="0.3">
      <c r="A71" s="7"/>
      <c r="B71" s="147"/>
      <c r="C71" s="147"/>
      <c r="D71" s="147"/>
      <c r="E71" s="147"/>
      <c r="F71" s="147"/>
      <c r="G71" s="147"/>
      <c r="H71" s="147"/>
      <c r="I71" s="147"/>
      <c r="J71" s="148"/>
      <c r="K71" s="148"/>
      <c r="L71" s="149"/>
      <c r="M71" s="120">
        <v>3511</v>
      </c>
      <c r="N71" s="235" t="s">
        <v>55</v>
      </c>
      <c r="O71" s="32" t="e">
        <f>SUM(#REF!)</f>
        <v>#REF!</v>
      </c>
      <c r="P71" s="32" t="e">
        <f>SUM(#REF!)</f>
        <v>#REF!</v>
      </c>
      <c r="Q71" s="32">
        <v>0</v>
      </c>
      <c r="R71" s="32" t="e">
        <f>SUM(#REF!)</f>
        <v>#REF!</v>
      </c>
      <c r="S71" s="32" t="e">
        <f>SUM(#REF!)</f>
        <v>#REF!</v>
      </c>
      <c r="T71" s="32" t="e">
        <f>SUM(#REF!)</f>
        <v>#REF!</v>
      </c>
      <c r="U71" s="32" t="e">
        <f t="shared" si="37"/>
        <v>#REF!</v>
      </c>
      <c r="V71" s="32" t="e">
        <f>SUM(#REF!)</f>
        <v>#REF!</v>
      </c>
      <c r="W71" s="32" t="e">
        <f>SUM(#REF!)</f>
        <v>#REF!</v>
      </c>
      <c r="X71" s="32" t="e">
        <f>SUM(#REF!)</f>
        <v>#REF!</v>
      </c>
      <c r="Y71" s="32" t="e">
        <f>SUM(#REF!)</f>
        <v>#REF!</v>
      </c>
      <c r="Z71" s="32" t="e">
        <f>SUM(#REF!)</f>
        <v>#REF!</v>
      </c>
      <c r="AA71" s="32" t="e">
        <f t="shared" si="38"/>
        <v>#REF!</v>
      </c>
      <c r="AB71" s="32" t="e">
        <f>SUM(#REF!)</f>
        <v>#REF!</v>
      </c>
      <c r="AC71" s="32" t="e">
        <f>SUM(#REF!)</f>
        <v>#REF!</v>
      </c>
      <c r="AD71" s="32">
        <v>0</v>
      </c>
      <c r="AE71" s="32" t="e">
        <f>SUM(#REF!)</f>
        <v>#REF!</v>
      </c>
      <c r="AF71" s="32" t="e">
        <f>SUM(#REF!)</f>
        <v>#REF!</v>
      </c>
      <c r="AG71" s="32" t="e">
        <f>SUM(#REF!)</f>
        <v>#REF!</v>
      </c>
      <c r="AH71" s="32" t="e">
        <f>SUM(#REF!)</f>
        <v>#REF!</v>
      </c>
      <c r="AI71" s="32" t="e">
        <f>SUM(#REF!)</f>
        <v>#REF!</v>
      </c>
      <c r="AJ71" s="32" t="e">
        <f>SUM(#REF!)</f>
        <v>#REF!</v>
      </c>
      <c r="AK71" s="32" t="e">
        <v>#REF!</v>
      </c>
      <c r="AL71" s="32" t="e">
        <f>SUM(#REF!)</f>
        <v>#REF!</v>
      </c>
      <c r="AM71" s="32" t="e">
        <f>SUM(#REF!)</f>
        <v>#REF!</v>
      </c>
      <c r="AN71" s="32" t="e">
        <f>SUM(#REF!)</f>
        <v>#REF!</v>
      </c>
      <c r="AO71" s="32">
        <v>818933</v>
      </c>
      <c r="AP71" s="32" t="e">
        <f t="shared" si="40"/>
        <v>#REF!</v>
      </c>
      <c r="AQ71" s="32" t="e">
        <f>SUM(#REF!)</f>
        <v>#REF!</v>
      </c>
      <c r="AR71" s="32" t="e">
        <f>SUM(#REF!)</f>
        <v>#REF!</v>
      </c>
      <c r="AS71" s="32" t="e">
        <f>SUM(#REF!)</f>
        <v>#REF!</v>
      </c>
      <c r="AT71" s="32" t="e">
        <f>SUM(#REF!)</f>
        <v>#REF!</v>
      </c>
      <c r="AU71" s="32">
        <f t="shared" si="46"/>
        <v>0</v>
      </c>
      <c r="AV71" s="32" t="e">
        <f>SUM(#REF!)</f>
        <v>#REF!</v>
      </c>
      <c r="AW71" s="32" t="e">
        <f>SUM(#REF!)</f>
        <v>#REF!</v>
      </c>
      <c r="AX71" s="32" t="e">
        <f>SUM(#REF!)</f>
        <v>#REF!</v>
      </c>
      <c r="AY71" s="32">
        <f t="shared" si="47"/>
        <v>0</v>
      </c>
      <c r="AZ71" s="32">
        <f t="shared" si="42"/>
        <v>0</v>
      </c>
      <c r="BA71" s="32" t="e">
        <f>SUM(#REF!)</f>
        <v>#REF!</v>
      </c>
      <c r="BB71" s="32" t="e">
        <f>SUM(#REF!)</f>
        <v>#REF!</v>
      </c>
      <c r="BC71" s="32" t="e">
        <f>SUM(#REF!)</f>
        <v>#REF!</v>
      </c>
      <c r="BD71" s="32" t="e">
        <f t="shared" si="43"/>
        <v>#REF!</v>
      </c>
      <c r="BE71" s="32" t="e">
        <f>SUM(#REF!)</f>
        <v>#REF!</v>
      </c>
      <c r="BF71" s="32" t="e">
        <f>SUM(#REF!)</f>
        <v>#REF!</v>
      </c>
    </row>
    <row r="72" spans="1:61" ht="40.5" x14ac:dyDescent="0.3">
      <c r="A72" s="7"/>
      <c r="B72" s="147"/>
      <c r="C72" s="147"/>
      <c r="D72" s="147"/>
      <c r="E72" s="147"/>
      <c r="F72" s="147"/>
      <c r="G72" s="147"/>
      <c r="H72" s="147"/>
      <c r="I72" s="147"/>
      <c r="J72" s="148"/>
      <c r="K72" s="148"/>
      <c r="L72" s="167">
        <v>352</v>
      </c>
      <c r="M72" s="179"/>
      <c r="N72" s="236" t="s">
        <v>56</v>
      </c>
      <c r="O72" s="168">
        <f>SUM(O73:O74)</f>
        <v>4533993.0199999996</v>
      </c>
      <c r="P72" s="168" t="e">
        <f>SUM(P73:P74)</f>
        <v>#REF!</v>
      </c>
      <c r="Q72" s="168">
        <v>4474051.76</v>
      </c>
      <c r="R72" s="168">
        <f>SUM(R73:R74)</f>
        <v>4380000</v>
      </c>
      <c r="S72" s="168">
        <f>SUM(S73:S74)</f>
        <v>4300000</v>
      </c>
      <c r="T72" s="168">
        <f>SUM(T73:T74)</f>
        <v>3120829.98</v>
      </c>
      <c r="U72" s="168">
        <f t="shared" si="37"/>
        <v>72.577441395348842</v>
      </c>
      <c r="V72" s="168">
        <f>SUM(V73:V74)</f>
        <v>-300000</v>
      </c>
      <c r="W72" s="168">
        <f>SUM(W73:W74)</f>
        <v>4300000</v>
      </c>
      <c r="X72" s="168">
        <f>SUM(X73:X74)</f>
        <v>4141556.2</v>
      </c>
      <c r="Y72" s="168">
        <f>SUM(Y73:Y74)</f>
        <v>4000000</v>
      </c>
      <c r="Z72" s="168">
        <f>SUM(Z73:Z74)</f>
        <v>1756255.57</v>
      </c>
      <c r="AA72" s="168">
        <f t="shared" si="38"/>
        <v>43.906389249999997</v>
      </c>
      <c r="AB72" s="168">
        <f>SUM(AB73:AB74)</f>
        <v>0</v>
      </c>
      <c r="AC72" s="168">
        <f>SUM(AC73:AC74)</f>
        <v>4000000</v>
      </c>
      <c r="AD72" s="168"/>
      <c r="AE72" s="168"/>
      <c r="AF72" s="168">
        <f t="shared" ref="AF72:AO72" si="52">SUM(AF73:AF74)</f>
        <v>4000000</v>
      </c>
      <c r="AG72" s="168">
        <f t="shared" si="52"/>
        <v>0</v>
      </c>
      <c r="AH72" s="168">
        <f t="shared" si="52"/>
        <v>3747579.1599999997</v>
      </c>
      <c r="AI72" s="168">
        <f t="shared" si="52"/>
        <v>4240000</v>
      </c>
      <c r="AJ72" s="168">
        <f t="shared" si="52"/>
        <v>4220000</v>
      </c>
      <c r="AK72" s="168">
        <f t="shared" si="52"/>
        <v>4220000</v>
      </c>
      <c r="AL72" s="168">
        <f t="shared" si="52"/>
        <v>3528116.23</v>
      </c>
      <c r="AM72" s="168">
        <f t="shared" si="52"/>
        <v>4020000</v>
      </c>
      <c r="AN72" s="168">
        <f t="shared" si="52"/>
        <v>0</v>
      </c>
      <c r="AO72" s="168">
        <f t="shared" si="52"/>
        <v>0</v>
      </c>
      <c r="AP72" s="168">
        <f t="shared" si="40"/>
        <v>107.26924844997805</v>
      </c>
      <c r="AQ72" s="168">
        <f>SUM(AQ73:AQ74)</f>
        <v>4020000</v>
      </c>
      <c r="AR72" s="168">
        <f>SUM(AR73:AR74)</f>
        <v>4020000</v>
      </c>
      <c r="AS72" s="168">
        <f>SUM(AS73:AS74)</f>
        <v>1539000.3200000001</v>
      </c>
      <c r="AT72" s="168">
        <f>SUM(AT73:AT74)</f>
        <v>0</v>
      </c>
      <c r="AU72" s="168">
        <f t="shared" si="46"/>
        <v>0</v>
      </c>
      <c r="AV72" s="168">
        <f>SUM(AV73:AV74)</f>
        <v>0</v>
      </c>
      <c r="AW72" s="168">
        <f>SUM(AW73:AW74)</f>
        <v>0</v>
      </c>
      <c r="AX72" s="168">
        <f>SUM(AX73:AX74)</f>
        <v>0</v>
      </c>
      <c r="AY72" s="168">
        <f t="shared" si="47"/>
        <v>0</v>
      </c>
      <c r="AZ72" s="168">
        <f t="shared" si="42"/>
        <v>38.28359004975124</v>
      </c>
      <c r="BA72" s="168">
        <f>SUM(BA73:BA74)</f>
        <v>-20000</v>
      </c>
      <c r="BB72" s="168"/>
      <c r="BC72" s="168"/>
      <c r="BD72" s="168">
        <f t="shared" si="43"/>
        <v>-200000</v>
      </c>
      <c r="BE72" s="168">
        <f>SUM(BE73:BE74)</f>
        <v>0</v>
      </c>
      <c r="BF72" s="168">
        <f>SUM(BF73:BF74)</f>
        <v>0</v>
      </c>
      <c r="BG72" s="94"/>
    </row>
    <row r="73" spans="1:61" x14ac:dyDescent="0.3">
      <c r="A73" s="7"/>
      <c r="B73" s="147"/>
      <c r="C73" s="147"/>
      <c r="D73" s="147"/>
      <c r="E73" s="147"/>
      <c r="F73" s="147"/>
      <c r="G73" s="147"/>
      <c r="H73" s="147"/>
      <c r="I73" s="147"/>
      <c r="J73" s="148"/>
      <c r="K73" s="148"/>
      <c r="L73" s="166"/>
      <c r="M73" s="149">
        <v>3522</v>
      </c>
      <c r="N73" s="235" t="s">
        <v>235</v>
      </c>
      <c r="O73" s="32">
        <v>47000</v>
      </c>
      <c r="P73" s="32" t="e">
        <f>SUM(#REF!)</f>
        <v>#REF!</v>
      </c>
      <c r="Q73" s="32">
        <v>49940</v>
      </c>
      <c r="R73" s="32">
        <v>30000</v>
      </c>
      <c r="S73" s="32">
        <v>50000</v>
      </c>
      <c r="T73" s="32">
        <v>40000</v>
      </c>
      <c r="U73" s="32">
        <f t="shared" si="37"/>
        <v>80</v>
      </c>
      <c r="V73" s="32">
        <f>(Y73-S73)</f>
        <v>0</v>
      </c>
      <c r="W73" s="32">
        <v>50000</v>
      </c>
      <c r="X73" s="32">
        <v>50000</v>
      </c>
      <c r="Y73" s="32">
        <v>50000</v>
      </c>
      <c r="Z73" s="32">
        <v>15000</v>
      </c>
      <c r="AA73" s="32">
        <f t="shared" si="38"/>
        <v>30</v>
      </c>
      <c r="AB73" s="32">
        <f>(AC73-Y73)</f>
        <v>0</v>
      </c>
      <c r="AC73" s="32">
        <v>50000</v>
      </c>
      <c r="AD73" s="32"/>
      <c r="AE73" s="32"/>
      <c r="AF73" s="32">
        <v>50000</v>
      </c>
      <c r="AG73" s="32"/>
      <c r="AH73" s="32">
        <v>50000</v>
      </c>
      <c r="AI73" s="32">
        <v>40000</v>
      </c>
      <c r="AJ73" s="32">
        <v>20000</v>
      </c>
      <c r="AK73" s="32">
        <v>20000</v>
      </c>
      <c r="AL73" s="32">
        <v>20000</v>
      </c>
      <c r="AM73" s="32">
        <v>20000</v>
      </c>
      <c r="AN73" s="32"/>
      <c r="AO73" s="32"/>
      <c r="AP73" s="32">
        <f t="shared" si="40"/>
        <v>40</v>
      </c>
      <c r="AQ73" s="32">
        <v>20000</v>
      </c>
      <c r="AR73" s="32">
        <v>20000</v>
      </c>
      <c r="AS73" s="32">
        <v>29840.32</v>
      </c>
      <c r="AT73" s="32">
        <v>0</v>
      </c>
      <c r="AU73" s="32">
        <f t="shared" si="46"/>
        <v>0</v>
      </c>
      <c r="AV73" s="32"/>
      <c r="AW73" s="32">
        <f>AQ73-AM73</f>
        <v>0</v>
      </c>
      <c r="AX73" s="32"/>
      <c r="AY73" s="32">
        <f t="shared" si="47"/>
        <v>0</v>
      </c>
      <c r="AZ73" s="32">
        <f t="shared" si="42"/>
        <v>149.20160000000001</v>
      </c>
      <c r="BA73" s="32">
        <f>AJ73-AI73</f>
        <v>-20000</v>
      </c>
      <c r="BB73" s="32"/>
      <c r="BC73" s="32"/>
      <c r="BD73" s="32">
        <f t="shared" si="43"/>
        <v>0</v>
      </c>
      <c r="BE73" s="32"/>
      <c r="BF73" s="32"/>
    </row>
    <row r="74" spans="1:61" ht="40.5" x14ac:dyDescent="0.3">
      <c r="A74" s="7"/>
      <c r="B74" s="147"/>
      <c r="C74" s="147"/>
      <c r="D74" s="147"/>
      <c r="E74" s="147"/>
      <c r="F74" s="147"/>
      <c r="G74" s="147"/>
      <c r="H74" s="147"/>
      <c r="I74" s="147"/>
      <c r="J74" s="148"/>
      <c r="K74" s="148"/>
      <c r="L74" s="149"/>
      <c r="M74" s="120">
        <v>3523</v>
      </c>
      <c r="N74" s="235" t="s">
        <v>57</v>
      </c>
      <c r="O74" s="32">
        <v>4486993.0199999996</v>
      </c>
      <c r="P74" s="32" t="e">
        <f>SUM(#REF!+#REF!+#REF!)</f>
        <v>#REF!</v>
      </c>
      <c r="Q74" s="32">
        <v>4424111.76</v>
      </c>
      <c r="R74" s="32">
        <v>4350000</v>
      </c>
      <c r="S74" s="32">
        <v>4250000</v>
      </c>
      <c r="T74" s="32">
        <v>3080829.98</v>
      </c>
      <c r="U74" s="32">
        <f t="shared" si="37"/>
        <v>72.490117176470591</v>
      </c>
      <c r="V74" s="32">
        <f>(Y74-S74)</f>
        <v>-300000</v>
      </c>
      <c r="W74" s="32">
        <v>4250000</v>
      </c>
      <c r="X74" s="32">
        <v>4091556.2</v>
      </c>
      <c r="Y74" s="32">
        <v>3950000</v>
      </c>
      <c r="Z74" s="32">
        <v>1741255.57</v>
      </c>
      <c r="AA74" s="32">
        <f t="shared" si="38"/>
        <v>44.082419493670891</v>
      </c>
      <c r="AB74" s="32">
        <f>(AC74-Y74)</f>
        <v>0</v>
      </c>
      <c r="AC74" s="32">
        <v>3950000</v>
      </c>
      <c r="AD74" s="32"/>
      <c r="AE74" s="32"/>
      <c r="AF74" s="32">
        <v>3950000</v>
      </c>
      <c r="AG74" s="32"/>
      <c r="AH74" s="32">
        <v>3697579.1599999997</v>
      </c>
      <c r="AI74" s="32">
        <v>4200000</v>
      </c>
      <c r="AJ74" s="32">
        <v>4200000</v>
      </c>
      <c r="AK74" s="32">
        <v>4200000</v>
      </c>
      <c r="AL74" s="32">
        <v>3508116.23</v>
      </c>
      <c r="AM74" s="32">
        <v>4000000</v>
      </c>
      <c r="AN74" s="32"/>
      <c r="AO74" s="32"/>
      <c r="AP74" s="32">
        <f t="shared" si="40"/>
        <v>108.17888750757672</v>
      </c>
      <c r="AQ74" s="32">
        <v>4000000</v>
      </c>
      <c r="AR74" s="32">
        <v>4000000</v>
      </c>
      <c r="AS74" s="32">
        <v>1509160</v>
      </c>
      <c r="AT74" s="32">
        <v>0</v>
      </c>
      <c r="AU74" s="32">
        <f t="shared" si="46"/>
        <v>0</v>
      </c>
      <c r="AV74" s="32"/>
      <c r="AW74" s="32">
        <f>AQ74-AM74</f>
        <v>0</v>
      </c>
      <c r="AX74" s="32"/>
      <c r="AY74" s="32">
        <f t="shared" si="47"/>
        <v>0</v>
      </c>
      <c r="AZ74" s="32">
        <f t="shared" si="42"/>
        <v>37.728999999999999</v>
      </c>
      <c r="BA74" s="32">
        <f>AJ74-AI74</f>
        <v>0</v>
      </c>
      <c r="BB74" s="32"/>
      <c r="BC74" s="32"/>
      <c r="BD74" s="32">
        <f t="shared" si="43"/>
        <v>-200000</v>
      </c>
      <c r="BE74" s="32"/>
      <c r="BF74" s="32"/>
    </row>
    <row r="75" spans="1:61" ht="24" customHeight="1" x14ac:dyDescent="0.3">
      <c r="A75" s="7"/>
      <c r="B75" s="147"/>
      <c r="C75" s="147"/>
      <c r="D75" s="147"/>
      <c r="E75" s="147"/>
      <c r="F75" s="147"/>
      <c r="G75" s="147"/>
      <c r="H75" s="147"/>
      <c r="I75" s="147"/>
      <c r="J75" s="148"/>
      <c r="K75" s="179">
        <v>36</v>
      </c>
      <c r="L75" s="179"/>
      <c r="M75" s="179"/>
      <c r="N75" s="183" t="s">
        <v>132</v>
      </c>
      <c r="O75" s="168">
        <f>SUM(O76)</f>
        <v>10257938.210000001</v>
      </c>
      <c r="P75" s="168" t="e">
        <f>SUM(P76)</f>
        <v>#REF!</v>
      </c>
      <c r="Q75" s="168">
        <v>5145424.59</v>
      </c>
      <c r="R75" s="168">
        <f t="shared" ref="R75:Y75" si="53">SUM(R76)</f>
        <v>5380000</v>
      </c>
      <c r="S75" s="168">
        <f t="shared" si="53"/>
        <v>7123000</v>
      </c>
      <c r="T75" s="168">
        <f>SUM(T76)</f>
        <v>5707773.1399999997</v>
      </c>
      <c r="U75" s="168">
        <f t="shared" si="37"/>
        <v>80.131589779587259</v>
      </c>
      <c r="V75" s="168">
        <f>SUM(V76)</f>
        <v>-3073000</v>
      </c>
      <c r="W75" s="168">
        <f t="shared" si="53"/>
        <v>6459000</v>
      </c>
      <c r="X75" s="168">
        <f t="shared" si="53"/>
        <v>7647529.6100000003</v>
      </c>
      <c r="Y75" s="168">
        <f t="shared" si="53"/>
        <v>4050000</v>
      </c>
      <c r="Z75" s="168">
        <f>SUM(Z76)</f>
        <v>265740</v>
      </c>
      <c r="AA75" s="168">
        <f t="shared" si="38"/>
        <v>6.5614814814814819</v>
      </c>
      <c r="AB75" s="168">
        <f>SUM(AB76)</f>
        <v>542500</v>
      </c>
      <c r="AC75" s="168">
        <f>SUM(AC76)</f>
        <v>4592500</v>
      </c>
      <c r="AD75" s="168">
        <v>8055000</v>
      </c>
      <c r="AE75" s="168">
        <v>2105000</v>
      </c>
      <c r="AF75" s="168">
        <f>SUM(AF76)</f>
        <v>4592500</v>
      </c>
      <c r="AG75" s="168">
        <f>SUM(AG76)</f>
        <v>0</v>
      </c>
      <c r="AH75" s="168">
        <f t="shared" ref="AH75:AO75" si="54">SUM(AH76+AH79)</f>
        <v>4492753.84</v>
      </c>
      <c r="AI75" s="168">
        <f t="shared" si="54"/>
        <v>8707500</v>
      </c>
      <c r="AJ75" s="168">
        <f t="shared" si="54"/>
        <v>13242500</v>
      </c>
      <c r="AK75" s="168">
        <f>SUM(AK76+AK79)</f>
        <v>13082000</v>
      </c>
      <c r="AL75" s="168">
        <f>SUM(AL76+AL79)</f>
        <v>7490035.0800000001</v>
      </c>
      <c r="AM75" s="168">
        <f t="shared" si="54"/>
        <v>5298000</v>
      </c>
      <c r="AN75" s="168">
        <f t="shared" si="54"/>
        <v>0</v>
      </c>
      <c r="AO75" s="168">
        <f t="shared" si="54"/>
        <v>210408.35</v>
      </c>
      <c r="AP75" s="168">
        <f t="shared" si="40"/>
        <v>117.92322011570526</v>
      </c>
      <c r="AQ75" s="168">
        <f>SUM(AQ76+AQ79)</f>
        <v>5199000</v>
      </c>
      <c r="AR75" s="168">
        <f>SUM(AR76+AR79)</f>
        <v>11199000</v>
      </c>
      <c r="AS75" s="168">
        <f>SUM(AS76+AS79)</f>
        <v>198982.84</v>
      </c>
      <c r="AT75" s="168">
        <f>SUM(AT76+AT79)</f>
        <v>0</v>
      </c>
      <c r="AU75" s="168">
        <f t="shared" si="46"/>
        <v>0</v>
      </c>
      <c r="AV75" s="168">
        <f>SUM(AV76+AV79)</f>
        <v>0</v>
      </c>
      <c r="AW75" s="168">
        <f>SUM(AW76+AW79)</f>
        <v>-99000</v>
      </c>
      <c r="AX75" s="168">
        <f>SUM(AX76+AX79)</f>
        <v>0</v>
      </c>
      <c r="AY75" s="168">
        <f t="shared" si="47"/>
        <v>0</v>
      </c>
      <c r="AZ75" s="168">
        <f t="shared" si="42"/>
        <v>3.8273291017503368</v>
      </c>
      <c r="BA75" s="168">
        <f>SUM(BA76+BA79)</f>
        <v>4535000</v>
      </c>
      <c r="BB75" s="168">
        <v>4575000</v>
      </c>
      <c r="BC75" s="168">
        <v>1075000</v>
      </c>
      <c r="BD75" s="168">
        <f t="shared" si="43"/>
        <v>-7784000</v>
      </c>
      <c r="BE75" s="168">
        <f>SUM(BE76+BE79)</f>
        <v>0</v>
      </c>
      <c r="BF75" s="168">
        <f>SUM(BF76+BF79)</f>
        <v>0</v>
      </c>
      <c r="BG75" s="94"/>
    </row>
    <row r="76" spans="1:61" ht="29.25" customHeight="1" x14ac:dyDescent="0.3">
      <c r="A76" s="7"/>
      <c r="B76" s="147"/>
      <c r="C76" s="147"/>
      <c r="D76" s="147"/>
      <c r="E76" s="147"/>
      <c r="F76" s="147"/>
      <c r="G76" s="147"/>
      <c r="H76" s="147"/>
      <c r="I76" s="147"/>
      <c r="J76" s="148"/>
      <c r="K76" s="148"/>
      <c r="L76" s="178">
        <v>363</v>
      </c>
      <c r="M76" s="178"/>
      <c r="N76" s="191" t="s">
        <v>238</v>
      </c>
      <c r="O76" s="170">
        <f>SUM(O77:O78)</f>
        <v>10257938.210000001</v>
      </c>
      <c r="P76" s="170" t="e">
        <f>SUM(P77:P78)</f>
        <v>#REF!</v>
      </c>
      <c r="Q76" s="170">
        <v>5145424.59</v>
      </c>
      <c r="R76" s="170">
        <f>SUM(R77:R78)</f>
        <v>5380000</v>
      </c>
      <c r="S76" s="170">
        <f>SUM(S77:S78)</f>
        <v>7123000</v>
      </c>
      <c r="T76" s="170">
        <f>SUM(T77:T78)</f>
        <v>5707773.1399999997</v>
      </c>
      <c r="U76" s="170">
        <f t="shared" si="37"/>
        <v>80.131589779587259</v>
      </c>
      <c r="V76" s="170">
        <f>SUM(V77:V78)</f>
        <v>-3073000</v>
      </c>
      <c r="W76" s="170">
        <f>SUM(W77:W78)</f>
        <v>6459000</v>
      </c>
      <c r="X76" s="170">
        <f>SUM(X77:X78)</f>
        <v>7647529.6100000003</v>
      </c>
      <c r="Y76" s="170">
        <f>SUM(Y77:Y78)</f>
        <v>4050000</v>
      </c>
      <c r="Z76" s="170">
        <f>SUM(Z77:Z78)</f>
        <v>265740</v>
      </c>
      <c r="AA76" s="170">
        <f t="shared" si="38"/>
        <v>6.5614814814814819</v>
      </c>
      <c r="AB76" s="170">
        <f>SUM(AB77:AB78)</f>
        <v>542500</v>
      </c>
      <c r="AC76" s="170">
        <f>SUM(AC77:AC78)</f>
        <v>4592500</v>
      </c>
      <c r="AD76" s="170"/>
      <c r="AE76" s="170"/>
      <c r="AF76" s="170">
        <f t="shared" ref="AF76:AN76" si="55">SUM(AF77:AF78)</f>
        <v>4592500</v>
      </c>
      <c r="AG76" s="170">
        <f t="shared" si="55"/>
        <v>0</v>
      </c>
      <c r="AH76" s="170">
        <f t="shared" si="55"/>
        <v>4492753.84</v>
      </c>
      <c r="AI76" s="170">
        <f t="shared" si="55"/>
        <v>8707500</v>
      </c>
      <c r="AJ76" s="170">
        <f t="shared" si="55"/>
        <v>12992500</v>
      </c>
      <c r="AK76" s="170">
        <f t="shared" si="55"/>
        <v>12832000</v>
      </c>
      <c r="AL76" s="170">
        <f t="shared" si="55"/>
        <v>7240535.0800000001</v>
      </c>
      <c r="AM76" s="170">
        <f t="shared" si="55"/>
        <v>5048000</v>
      </c>
      <c r="AN76" s="170">
        <f t="shared" si="55"/>
        <v>0</v>
      </c>
      <c r="AO76" s="170">
        <v>210408.35</v>
      </c>
      <c r="AP76" s="170">
        <f t="shared" si="40"/>
        <v>112.35870425520575</v>
      </c>
      <c r="AQ76" s="170">
        <f>SUM(AQ77:AQ78)</f>
        <v>4988000</v>
      </c>
      <c r="AR76" s="170">
        <f>SUM(AR77:AR78)</f>
        <v>10988000</v>
      </c>
      <c r="AS76" s="170">
        <f>SUM(AS77:AS78)</f>
        <v>80000</v>
      </c>
      <c r="AT76" s="170">
        <f>SUM(AT77:AT78)</f>
        <v>0</v>
      </c>
      <c r="AU76" s="170">
        <f t="shared" si="46"/>
        <v>0</v>
      </c>
      <c r="AV76" s="170">
        <f>SUM(AV77:AV78)</f>
        <v>0</v>
      </c>
      <c r="AW76" s="170">
        <f>SUM(AW77:AW78)</f>
        <v>-60000</v>
      </c>
      <c r="AX76" s="170">
        <f>SUM(AX77:AX78)</f>
        <v>0</v>
      </c>
      <c r="AY76" s="170">
        <f t="shared" si="47"/>
        <v>0</v>
      </c>
      <c r="AZ76" s="170">
        <f t="shared" si="42"/>
        <v>1.6038492381716118</v>
      </c>
      <c r="BA76" s="170">
        <f>SUM(BA77:BA78)</f>
        <v>4285000</v>
      </c>
      <c r="BB76" s="170"/>
      <c r="BC76" s="170"/>
      <c r="BD76" s="170">
        <f t="shared" si="43"/>
        <v>-7784000</v>
      </c>
      <c r="BE76" s="170">
        <f>SUM(BE77:BE78)</f>
        <v>0</v>
      </c>
      <c r="BF76" s="170">
        <f>SUM(BF77:BF78)</f>
        <v>0</v>
      </c>
    </row>
    <row r="77" spans="1:61" ht="40.5" x14ac:dyDescent="0.3">
      <c r="A77" s="7"/>
      <c r="B77" s="147"/>
      <c r="C77" s="147"/>
      <c r="D77" s="147"/>
      <c r="E77" s="147"/>
      <c r="F77" s="147"/>
      <c r="G77" s="147"/>
      <c r="H77" s="147"/>
      <c r="I77" s="147"/>
      <c r="J77" s="148"/>
      <c r="K77" s="148"/>
      <c r="L77" s="149"/>
      <c r="M77" s="120">
        <v>3631</v>
      </c>
      <c r="N77" s="235" t="s">
        <v>58</v>
      </c>
      <c r="O77" s="32">
        <v>7095397.21</v>
      </c>
      <c r="P77" s="32" t="e">
        <f>SUM(#REF!+#REF!+#REF!+#REF!+#REF!)</f>
        <v>#REF!</v>
      </c>
      <c r="Q77" s="32">
        <v>2373933.59</v>
      </c>
      <c r="R77" s="32">
        <v>3950000</v>
      </c>
      <c r="S77" s="32">
        <v>5918000</v>
      </c>
      <c r="T77" s="32">
        <v>4820773.1399999997</v>
      </c>
      <c r="U77" s="32">
        <f t="shared" si="37"/>
        <v>81.459498817167955</v>
      </c>
      <c r="V77" s="32">
        <f>(Y77-S77)</f>
        <v>-3068000</v>
      </c>
      <c r="W77" s="32">
        <v>5364000</v>
      </c>
      <c r="X77" s="32">
        <v>6557529.6100000003</v>
      </c>
      <c r="Y77" s="32">
        <v>2850000</v>
      </c>
      <c r="Z77" s="32">
        <v>115740</v>
      </c>
      <c r="AA77" s="32">
        <f t="shared" si="38"/>
        <v>4.0610526315789475</v>
      </c>
      <c r="AB77" s="32">
        <f>(AC77-Y77)</f>
        <v>392500</v>
      </c>
      <c r="AC77" s="32">
        <v>3242500</v>
      </c>
      <c r="AD77" s="32"/>
      <c r="AE77" s="32"/>
      <c r="AF77" s="32">
        <v>3242500</v>
      </c>
      <c r="AG77" s="32"/>
      <c r="AH77" s="32">
        <v>3159153.8399999994</v>
      </c>
      <c r="AI77" s="32">
        <v>7857500</v>
      </c>
      <c r="AJ77" s="32">
        <v>12172500</v>
      </c>
      <c r="AK77" s="32">
        <v>12012000</v>
      </c>
      <c r="AL77" s="32">
        <v>6702285.0800000001</v>
      </c>
      <c r="AM77" s="32">
        <v>4978000</v>
      </c>
      <c r="AN77" s="32"/>
      <c r="AO77" s="32">
        <v>0</v>
      </c>
      <c r="AP77" s="32">
        <f t="shared" si="40"/>
        <v>157.57383945569427</v>
      </c>
      <c r="AQ77" s="32">
        <v>4908000</v>
      </c>
      <c r="AR77" s="32">
        <v>10908000</v>
      </c>
      <c r="AS77" s="32">
        <v>70000</v>
      </c>
      <c r="AT77" s="32">
        <v>0</v>
      </c>
      <c r="AU77" s="32">
        <f t="shared" si="46"/>
        <v>0</v>
      </c>
      <c r="AV77" s="32"/>
      <c r="AW77" s="32">
        <f>AQ77-AM77</f>
        <v>-70000</v>
      </c>
      <c r="AX77" s="32"/>
      <c r="AY77" s="32">
        <f t="shared" si="47"/>
        <v>0</v>
      </c>
      <c r="AZ77" s="32">
        <f t="shared" si="42"/>
        <v>1.4262428687856561</v>
      </c>
      <c r="BA77" s="32">
        <f>AJ77-AI77</f>
        <v>4315000</v>
      </c>
      <c r="BB77" s="32"/>
      <c r="BC77" s="32"/>
      <c r="BD77" s="32">
        <f t="shared" si="43"/>
        <v>-7034000</v>
      </c>
      <c r="BE77" s="32"/>
      <c r="BF77" s="32"/>
      <c r="BG77" s="90"/>
      <c r="BI77" s="26"/>
    </row>
    <row r="78" spans="1:61" x14ac:dyDescent="0.3">
      <c r="A78" s="7"/>
      <c r="B78" s="147"/>
      <c r="C78" s="147"/>
      <c r="D78" s="147"/>
      <c r="E78" s="147"/>
      <c r="F78" s="147"/>
      <c r="G78" s="147"/>
      <c r="H78" s="147"/>
      <c r="I78" s="147"/>
      <c r="J78" s="148"/>
      <c r="K78" s="148"/>
      <c r="L78" s="149"/>
      <c r="M78" s="149">
        <v>3632</v>
      </c>
      <c r="N78" s="150" t="s">
        <v>59</v>
      </c>
      <c r="O78" s="32">
        <v>3162541</v>
      </c>
      <c r="P78" s="32" t="e">
        <f>SUM(#REF!+#REF!+#REF!+#REF!+#REF!)</f>
        <v>#REF!</v>
      </c>
      <c r="Q78" s="32">
        <v>2771491</v>
      </c>
      <c r="R78" s="32">
        <v>1430000</v>
      </c>
      <c r="S78" s="32">
        <v>1205000</v>
      </c>
      <c r="T78" s="32">
        <v>887000</v>
      </c>
      <c r="U78" s="32">
        <f t="shared" si="37"/>
        <v>73.609958506224075</v>
      </c>
      <c r="V78" s="32">
        <f>(Y78-S78)</f>
        <v>-5000</v>
      </c>
      <c r="W78" s="32">
        <v>1095000</v>
      </c>
      <c r="X78" s="32">
        <v>1090000</v>
      </c>
      <c r="Y78" s="32">
        <v>1200000</v>
      </c>
      <c r="Z78" s="32">
        <v>150000</v>
      </c>
      <c r="AA78" s="32">
        <f t="shared" si="38"/>
        <v>12.5</v>
      </c>
      <c r="AB78" s="32">
        <f>(AC78-Y78)</f>
        <v>150000</v>
      </c>
      <c r="AC78" s="32">
        <v>1350000</v>
      </c>
      <c r="AD78" s="32"/>
      <c r="AE78" s="32"/>
      <c r="AF78" s="32">
        <v>1350000</v>
      </c>
      <c r="AG78" s="32"/>
      <c r="AH78" s="32">
        <v>1333600</v>
      </c>
      <c r="AI78" s="32">
        <v>850000</v>
      </c>
      <c r="AJ78" s="32">
        <v>820000</v>
      </c>
      <c r="AK78" s="32">
        <v>820000</v>
      </c>
      <c r="AL78" s="32">
        <v>538250</v>
      </c>
      <c r="AM78" s="32">
        <v>70000</v>
      </c>
      <c r="AN78" s="32"/>
      <c r="AO78" s="32"/>
      <c r="AP78" s="32">
        <f t="shared" si="40"/>
        <v>5.2489502099580081</v>
      </c>
      <c r="AQ78" s="32">
        <v>80000</v>
      </c>
      <c r="AR78" s="32">
        <v>80000</v>
      </c>
      <c r="AS78" s="32">
        <v>10000</v>
      </c>
      <c r="AT78" s="32">
        <v>0</v>
      </c>
      <c r="AU78" s="32">
        <f t="shared" si="46"/>
        <v>0</v>
      </c>
      <c r="AV78" s="32"/>
      <c r="AW78" s="32">
        <f>AQ78-AM78</f>
        <v>10000</v>
      </c>
      <c r="AX78" s="32"/>
      <c r="AY78" s="32">
        <f t="shared" si="47"/>
        <v>0</v>
      </c>
      <c r="AZ78" s="32">
        <f t="shared" si="42"/>
        <v>12.5</v>
      </c>
      <c r="BA78" s="32">
        <f>AJ78-AI78</f>
        <v>-30000</v>
      </c>
      <c r="BB78" s="32"/>
      <c r="BC78" s="32"/>
      <c r="BD78" s="32">
        <f t="shared" si="43"/>
        <v>-750000</v>
      </c>
      <c r="BE78" s="32"/>
      <c r="BF78" s="32"/>
    </row>
    <row r="79" spans="1:61" ht="40.5" x14ac:dyDescent="0.3">
      <c r="A79" s="7"/>
      <c r="B79" s="147"/>
      <c r="C79" s="147"/>
      <c r="D79" s="147"/>
      <c r="E79" s="147"/>
      <c r="F79" s="147"/>
      <c r="G79" s="147"/>
      <c r="H79" s="147"/>
      <c r="I79" s="147"/>
      <c r="J79" s="148"/>
      <c r="K79" s="148"/>
      <c r="L79" s="178">
        <v>366</v>
      </c>
      <c r="M79" s="178"/>
      <c r="N79" s="237" t="s">
        <v>393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170">
        <f t="shared" ref="AH79:AO79" si="56">SUM(AH80:AH81)</f>
        <v>0</v>
      </c>
      <c r="AI79" s="170">
        <f t="shared" si="56"/>
        <v>0</v>
      </c>
      <c r="AJ79" s="170">
        <f t="shared" si="56"/>
        <v>250000</v>
      </c>
      <c r="AK79" s="170">
        <f t="shared" si="56"/>
        <v>250000</v>
      </c>
      <c r="AL79" s="170">
        <f t="shared" si="56"/>
        <v>249500</v>
      </c>
      <c r="AM79" s="170">
        <f t="shared" si="56"/>
        <v>250000</v>
      </c>
      <c r="AN79" s="170">
        <f t="shared" si="56"/>
        <v>0</v>
      </c>
      <c r="AO79" s="170">
        <f t="shared" si="56"/>
        <v>0</v>
      </c>
      <c r="AP79" s="170">
        <v>0</v>
      </c>
      <c r="AQ79" s="170">
        <f>SUM(AQ80:AQ81)</f>
        <v>211000</v>
      </c>
      <c r="AR79" s="170">
        <f>SUM(AR80:AR81)</f>
        <v>211000</v>
      </c>
      <c r="AS79" s="170">
        <f>SUM(AS80:AS81)</f>
        <v>118982.84</v>
      </c>
      <c r="AT79" s="170">
        <f>SUM(AT80:AT81)</f>
        <v>0</v>
      </c>
      <c r="AU79" s="170">
        <f t="shared" si="46"/>
        <v>0</v>
      </c>
      <c r="AV79" s="170">
        <f>SUM(AV80:AV81)</f>
        <v>0</v>
      </c>
      <c r="AW79" s="170">
        <f>SUM(AW80:AW81)</f>
        <v>-39000</v>
      </c>
      <c r="AX79" s="170">
        <f>SUM(AX80:AX81)</f>
        <v>0</v>
      </c>
      <c r="AY79" s="170">
        <f t="shared" si="47"/>
        <v>0</v>
      </c>
      <c r="AZ79" s="170">
        <f t="shared" si="42"/>
        <v>56.389971563981042</v>
      </c>
      <c r="BA79" s="170">
        <f>SUM(BA80:BA81)</f>
        <v>250000</v>
      </c>
      <c r="BB79" s="170"/>
      <c r="BC79" s="170"/>
      <c r="BD79" s="170">
        <f t="shared" si="43"/>
        <v>0</v>
      </c>
      <c r="BE79" s="170">
        <f>SUM(BE80:BE81)</f>
        <v>0</v>
      </c>
      <c r="BF79" s="170">
        <f>SUM(BF80:BF81)</f>
        <v>0</v>
      </c>
    </row>
    <row r="80" spans="1:61" ht="40.5" x14ac:dyDescent="0.3">
      <c r="A80" s="7"/>
      <c r="B80" s="147"/>
      <c r="C80" s="147"/>
      <c r="D80" s="147"/>
      <c r="E80" s="147"/>
      <c r="F80" s="147"/>
      <c r="G80" s="147"/>
      <c r="H80" s="147"/>
      <c r="I80" s="147"/>
      <c r="J80" s="148"/>
      <c r="K80" s="148"/>
      <c r="L80" s="149"/>
      <c r="M80" s="149">
        <v>3661</v>
      </c>
      <c r="N80" s="235" t="s">
        <v>394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>
        <v>0</v>
      </c>
      <c r="AI80" s="32">
        <v>0</v>
      </c>
      <c r="AJ80" s="32">
        <v>200000</v>
      </c>
      <c r="AK80" s="32">
        <v>200000</v>
      </c>
      <c r="AL80" s="32">
        <v>199500</v>
      </c>
      <c r="AM80" s="32">
        <v>200000</v>
      </c>
      <c r="AN80" s="32"/>
      <c r="AO80" s="32"/>
      <c r="AP80" s="32">
        <v>0</v>
      </c>
      <c r="AQ80" s="32">
        <v>161000</v>
      </c>
      <c r="AR80" s="32">
        <v>161000</v>
      </c>
      <c r="AS80" s="32">
        <v>88982.84</v>
      </c>
      <c r="AT80" s="32">
        <v>0</v>
      </c>
      <c r="AU80" s="32">
        <f t="shared" si="46"/>
        <v>0</v>
      </c>
      <c r="AV80" s="32"/>
      <c r="AW80" s="32">
        <f>AQ80-AM80</f>
        <v>-39000</v>
      </c>
      <c r="AX80" s="32"/>
      <c r="AY80" s="32">
        <f t="shared" si="47"/>
        <v>0</v>
      </c>
      <c r="AZ80" s="32">
        <f t="shared" si="42"/>
        <v>55.268844720496887</v>
      </c>
      <c r="BA80" s="32">
        <f>AJ80-AI80</f>
        <v>200000</v>
      </c>
      <c r="BB80" s="32"/>
      <c r="BC80" s="32"/>
      <c r="BD80" s="32">
        <f t="shared" si="43"/>
        <v>0</v>
      </c>
      <c r="BE80" s="32"/>
      <c r="BF80" s="32"/>
    </row>
    <row r="81" spans="1:60" ht="40.5" x14ac:dyDescent="0.3">
      <c r="A81" s="7"/>
      <c r="B81" s="147"/>
      <c r="C81" s="147"/>
      <c r="D81" s="147"/>
      <c r="E81" s="147"/>
      <c r="F81" s="147"/>
      <c r="G81" s="147"/>
      <c r="H81" s="147"/>
      <c r="I81" s="147"/>
      <c r="J81" s="148"/>
      <c r="K81" s="148"/>
      <c r="L81" s="149"/>
      <c r="M81" s="149">
        <v>3662</v>
      </c>
      <c r="N81" s="235" t="s">
        <v>395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>
        <v>0</v>
      </c>
      <c r="AI81" s="32">
        <v>0</v>
      </c>
      <c r="AJ81" s="32">
        <v>50000</v>
      </c>
      <c r="AK81" s="32">
        <v>50000</v>
      </c>
      <c r="AL81" s="32">
        <v>50000</v>
      </c>
      <c r="AM81" s="32">
        <v>50000</v>
      </c>
      <c r="AN81" s="32"/>
      <c r="AO81" s="32"/>
      <c r="AP81" s="32">
        <v>0</v>
      </c>
      <c r="AQ81" s="32">
        <v>50000</v>
      </c>
      <c r="AR81" s="32">
        <v>50000</v>
      </c>
      <c r="AS81" s="32">
        <v>30000</v>
      </c>
      <c r="AT81" s="32">
        <v>0</v>
      </c>
      <c r="AU81" s="32">
        <f t="shared" si="46"/>
        <v>0</v>
      </c>
      <c r="AV81" s="32"/>
      <c r="AW81" s="32">
        <f>AQ81-AM81</f>
        <v>0</v>
      </c>
      <c r="AX81" s="32"/>
      <c r="AY81" s="32">
        <f t="shared" si="47"/>
        <v>0</v>
      </c>
      <c r="AZ81" s="32">
        <f t="shared" si="42"/>
        <v>60</v>
      </c>
      <c r="BA81" s="32">
        <f>AJ81-AI81</f>
        <v>50000</v>
      </c>
      <c r="BB81" s="32"/>
      <c r="BC81" s="32"/>
      <c r="BD81" s="32">
        <f t="shared" si="43"/>
        <v>0</v>
      </c>
      <c r="BE81" s="32"/>
      <c r="BF81" s="32"/>
    </row>
    <row r="82" spans="1:60" ht="51" x14ac:dyDescent="0.75">
      <c r="A82" s="7"/>
      <c r="B82" s="147"/>
      <c r="C82" s="147"/>
      <c r="D82" s="147"/>
      <c r="E82" s="147"/>
      <c r="F82" s="147"/>
      <c r="G82" s="147"/>
      <c r="H82" s="147"/>
      <c r="I82" s="147"/>
      <c r="J82" s="148"/>
      <c r="K82" s="167">
        <v>37</v>
      </c>
      <c r="L82" s="179"/>
      <c r="M82" s="179"/>
      <c r="N82" s="236" t="s">
        <v>60</v>
      </c>
      <c r="O82" s="168">
        <f>SUM(O85)</f>
        <v>5093985.4400000004</v>
      </c>
      <c r="P82" s="168" t="e">
        <f>SUM(P85)</f>
        <v>#REF!</v>
      </c>
      <c r="Q82" s="168">
        <v>4612317.38</v>
      </c>
      <c r="R82" s="168">
        <f>SUM(R85)</f>
        <v>4708608.59</v>
      </c>
      <c r="S82" s="168">
        <f>SUM(S85)</f>
        <v>6362718.6200000001</v>
      </c>
      <c r="T82" s="168">
        <f>SUM(T85)</f>
        <v>2702740.09</v>
      </c>
      <c r="U82" s="168">
        <f t="shared" si="37"/>
        <v>42.477755994182246</v>
      </c>
      <c r="V82" s="168">
        <f>SUM(V85)</f>
        <v>-801515.41000000015</v>
      </c>
      <c r="W82" s="168">
        <f>SUM(W85)</f>
        <v>4746354.46</v>
      </c>
      <c r="X82" s="168">
        <f>SUM(X85)</f>
        <v>4490589.4099999992</v>
      </c>
      <c r="Y82" s="168">
        <f>SUM(Y85)</f>
        <v>5561203.21</v>
      </c>
      <c r="Z82" s="168">
        <f>SUM(Z85)</f>
        <v>1449822.76</v>
      </c>
      <c r="AA82" s="168">
        <f t="shared" si="38"/>
        <v>26.07030718447708</v>
      </c>
      <c r="AB82" s="168">
        <f>SUM(AB85)</f>
        <v>29397.469999999739</v>
      </c>
      <c r="AC82" s="168">
        <f>SUM(AC85)</f>
        <v>5590600.6799999997</v>
      </c>
      <c r="AD82" s="168">
        <v>5253961</v>
      </c>
      <c r="AE82" s="168">
        <v>5234961</v>
      </c>
      <c r="AF82" s="168">
        <f>SUM(AF85)</f>
        <v>5590600.6799999997</v>
      </c>
      <c r="AG82" s="168">
        <f>SUM(AG85)</f>
        <v>0</v>
      </c>
      <c r="AH82" s="168">
        <f t="shared" ref="AH82:AO82" si="57">SUM(AH85+AH83)</f>
        <v>5271175.2700000005</v>
      </c>
      <c r="AI82" s="168">
        <f t="shared" si="57"/>
        <v>7448438.8099999996</v>
      </c>
      <c r="AJ82" s="168">
        <f t="shared" si="57"/>
        <v>5146932.84</v>
      </c>
      <c r="AK82" s="168">
        <f>SUM(AK85+AK83)</f>
        <v>4957844.59</v>
      </c>
      <c r="AL82" s="168">
        <f>SUM(AL85+AL83)</f>
        <v>4628436.59</v>
      </c>
      <c r="AM82" s="168">
        <f>SUM(AM85+AM83)</f>
        <v>3632877.69</v>
      </c>
      <c r="AN82" s="168">
        <f t="shared" si="57"/>
        <v>0</v>
      </c>
      <c r="AO82" s="168">
        <f t="shared" si="57"/>
        <v>0</v>
      </c>
      <c r="AP82" s="168">
        <f t="shared" si="40"/>
        <v>68.919690655628671</v>
      </c>
      <c r="AQ82" s="168">
        <f>SUM(AQ85+AQ83)</f>
        <v>6341214.3600000003</v>
      </c>
      <c r="AR82" s="168">
        <f>SUM(AR85+AR83)</f>
        <v>6341214.3600000003</v>
      </c>
      <c r="AS82" s="168">
        <f>SUM(AS85+AS83)</f>
        <v>2072615.95</v>
      </c>
      <c r="AT82" s="168">
        <f>SUM(AT85+AT83)</f>
        <v>0</v>
      </c>
      <c r="AU82" s="168">
        <f t="shared" si="46"/>
        <v>0</v>
      </c>
      <c r="AV82" s="168">
        <f>SUM(AV85+AV83)</f>
        <v>0</v>
      </c>
      <c r="AW82" s="168">
        <f>SUM(AW85+AW83)</f>
        <v>2708336.6700000004</v>
      </c>
      <c r="AX82" s="168">
        <f>SUM(AX85+AX83)</f>
        <v>0</v>
      </c>
      <c r="AY82" s="168">
        <f t="shared" si="47"/>
        <v>0</v>
      </c>
      <c r="AZ82" s="168">
        <f t="shared" si="42"/>
        <v>32.684842876057573</v>
      </c>
      <c r="BA82" s="168">
        <f>SUM(BA85+BA83)</f>
        <v>-2301505.9699999997</v>
      </c>
      <c r="BB82" s="168">
        <v>4182227</v>
      </c>
      <c r="BC82" s="168">
        <v>4182227</v>
      </c>
      <c r="BD82" s="168">
        <f t="shared" si="43"/>
        <v>-1324966.8999999999</v>
      </c>
      <c r="BE82" s="168">
        <f>SUM(BE85+BE83)</f>
        <v>0</v>
      </c>
      <c r="BF82" s="168">
        <f>SUM(BF85+BF83)</f>
        <v>0</v>
      </c>
      <c r="BG82" s="94"/>
      <c r="BH82" s="95"/>
    </row>
    <row r="83" spans="1:60" ht="40.5" hidden="1" customHeight="1" x14ac:dyDescent="0.3">
      <c r="A83" s="7"/>
      <c r="B83" s="147"/>
      <c r="C83" s="147"/>
      <c r="D83" s="147"/>
      <c r="E83" s="147"/>
      <c r="F83" s="147"/>
      <c r="G83" s="147"/>
      <c r="H83" s="147"/>
      <c r="I83" s="147"/>
      <c r="J83" s="148"/>
      <c r="K83" s="166"/>
      <c r="L83" s="167">
        <v>371</v>
      </c>
      <c r="M83" s="167"/>
      <c r="N83" s="236" t="s">
        <v>392</v>
      </c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70">
        <f t="shared" ref="AH83:AO83" si="58">SUM(AH84)</f>
        <v>0</v>
      </c>
      <c r="AI83" s="170">
        <f t="shared" si="58"/>
        <v>0</v>
      </c>
      <c r="AJ83" s="170">
        <f>SUM(AJ84)</f>
        <v>35000</v>
      </c>
      <c r="AK83" s="170">
        <f>SUM(AK84)</f>
        <v>35000</v>
      </c>
      <c r="AL83" s="170">
        <f>SUM(AL84)</f>
        <v>0</v>
      </c>
      <c r="AM83" s="170">
        <f t="shared" si="58"/>
        <v>0</v>
      </c>
      <c r="AN83" s="170">
        <f t="shared" si="58"/>
        <v>0</v>
      </c>
      <c r="AO83" s="170">
        <f t="shared" si="58"/>
        <v>0</v>
      </c>
      <c r="AP83" s="170">
        <v>0</v>
      </c>
      <c r="AQ83" s="170">
        <f t="shared" ref="AQ83:AX83" si="59">SUM(AQ84)</f>
        <v>0</v>
      </c>
      <c r="AR83" s="170">
        <f t="shared" si="59"/>
        <v>0</v>
      </c>
      <c r="AS83" s="170">
        <f t="shared" si="59"/>
        <v>0</v>
      </c>
      <c r="AT83" s="170">
        <f t="shared" si="59"/>
        <v>0</v>
      </c>
      <c r="AU83" s="170">
        <f t="shared" si="46"/>
        <v>0</v>
      </c>
      <c r="AV83" s="170">
        <f t="shared" si="59"/>
        <v>0</v>
      </c>
      <c r="AW83" s="170">
        <f t="shared" si="59"/>
        <v>0</v>
      </c>
      <c r="AX83" s="170">
        <f t="shared" si="59"/>
        <v>0</v>
      </c>
      <c r="AY83" s="170">
        <f t="shared" si="47"/>
        <v>0</v>
      </c>
      <c r="AZ83" s="170">
        <f t="shared" si="42"/>
        <v>0</v>
      </c>
      <c r="BA83" s="170">
        <f>SUM(BA84)</f>
        <v>35000</v>
      </c>
      <c r="BB83" s="170"/>
      <c r="BC83" s="170"/>
      <c r="BD83" s="170">
        <f t="shared" si="43"/>
        <v>-35000</v>
      </c>
      <c r="BE83" s="170">
        <f>SUM(BE84)</f>
        <v>0</v>
      </c>
      <c r="BF83" s="170">
        <f>SUM(BF84)</f>
        <v>0</v>
      </c>
    </row>
    <row r="84" spans="1:60" ht="40.5" hidden="1" customHeight="1" x14ac:dyDescent="0.3">
      <c r="A84" s="7"/>
      <c r="B84" s="147"/>
      <c r="C84" s="147"/>
      <c r="D84" s="147"/>
      <c r="E84" s="147"/>
      <c r="F84" s="147"/>
      <c r="G84" s="147"/>
      <c r="H84" s="147"/>
      <c r="I84" s="147"/>
      <c r="J84" s="148"/>
      <c r="K84" s="166"/>
      <c r="L84" s="179"/>
      <c r="M84" s="175">
        <v>3714</v>
      </c>
      <c r="N84" s="238" t="s">
        <v>398</v>
      </c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72">
        <v>0</v>
      </c>
      <c r="AI84" s="172">
        <v>0</v>
      </c>
      <c r="AJ84" s="172">
        <v>35000</v>
      </c>
      <c r="AK84" s="172">
        <v>35000</v>
      </c>
      <c r="AL84" s="172">
        <v>0</v>
      </c>
      <c r="AM84" s="172">
        <v>0</v>
      </c>
      <c r="AN84" s="172"/>
      <c r="AO84" s="172"/>
      <c r="AP84" s="172">
        <v>0</v>
      </c>
      <c r="AQ84" s="172">
        <v>0</v>
      </c>
      <c r="AR84" s="172">
        <v>0</v>
      </c>
      <c r="AS84" s="172">
        <v>0</v>
      </c>
      <c r="AT84" s="172">
        <v>0</v>
      </c>
      <c r="AU84" s="172">
        <f t="shared" si="46"/>
        <v>0</v>
      </c>
      <c r="AV84" s="172">
        <v>0</v>
      </c>
      <c r="AW84" s="172">
        <f>AQ84-AM84</f>
        <v>0</v>
      </c>
      <c r="AX84" s="172">
        <v>0</v>
      </c>
      <c r="AY84" s="172">
        <f t="shared" si="47"/>
        <v>0</v>
      </c>
      <c r="AZ84" s="172">
        <f t="shared" si="42"/>
        <v>0</v>
      </c>
      <c r="BA84" s="172">
        <f>AJ84-AI84</f>
        <v>35000</v>
      </c>
      <c r="BB84" s="172"/>
      <c r="BC84" s="172"/>
      <c r="BD84" s="172">
        <f t="shared" si="43"/>
        <v>-35000</v>
      </c>
      <c r="BE84" s="172">
        <v>0</v>
      </c>
      <c r="BF84" s="172">
        <v>0</v>
      </c>
    </row>
    <row r="85" spans="1:60" x14ac:dyDescent="0.3">
      <c r="A85" s="7"/>
      <c r="B85" s="147"/>
      <c r="C85" s="147"/>
      <c r="D85" s="147"/>
      <c r="E85" s="147"/>
      <c r="F85" s="147"/>
      <c r="G85" s="147"/>
      <c r="H85" s="147"/>
      <c r="I85" s="147"/>
      <c r="J85" s="148"/>
      <c r="K85" s="148"/>
      <c r="L85" s="167">
        <v>372</v>
      </c>
      <c r="M85" s="179"/>
      <c r="N85" s="236" t="s">
        <v>61</v>
      </c>
      <c r="O85" s="168">
        <f>SUM(O86:O87)</f>
        <v>5093985.4400000004</v>
      </c>
      <c r="P85" s="168" t="e">
        <f>SUM(P86:P87)</f>
        <v>#REF!</v>
      </c>
      <c r="Q85" s="168">
        <v>4612317.38</v>
      </c>
      <c r="R85" s="168">
        <f>SUM(R86:R87)</f>
        <v>4708608.59</v>
      </c>
      <c r="S85" s="168">
        <f>SUM(S86:S87)</f>
        <v>6362718.6200000001</v>
      </c>
      <c r="T85" s="168">
        <f>SUM(T86:T87)</f>
        <v>2702740.09</v>
      </c>
      <c r="U85" s="168">
        <f t="shared" si="37"/>
        <v>42.477755994182246</v>
      </c>
      <c r="V85" s="168">
        <f>SUM(V86:V87)</f>
        <v>-801515.41000000015</v>
      </c>
      <c r="W85" s="168">
        <f>SUM(W86:W87)</f>
        <v>4746354.46</v>
      </c>
      <c r="X85" s="168">
        <f>SUM(X86:X87)</f>
        <v>4490589.4099999992</v>
      </c>
      <c r="Y85" s="168">
        <f>SUM(Y86:Y87)</f>
        <v>5561203.21</v>
      </c>
      <c r="Z85" s="168">
        <f>SUM(Z86:Z87)</f>
        <v>1449822.76</v>
      </c>
      <c r="AA85" s="168">
        <f t="shared" si="38"/>
        <v>26.07030718447708</v>
      </c>
      <c r="AB85" s="168">
        <f>SUM(AB86:AB87)</f>
        <v>29397.469999999739</v>
      </c>
      <c r="AC85" s="168">
        <f>SUM(AC86:AC87)</f>
        <v>5590600.6799999997</v>
      </c>
      <c r="AD85" s="168"/>
      <c r="AE85" s="168"/>
      <c r="AF85" s="168">
        <f t="shared" ref="AF85:AO85" si="60">SUM(AF86:AF87)</f>
        <v>5590600.6799999997</v>
      </c>
      <c r="AG85" s="168">
        <f t="shared" si="60"/>
        <v>0</v>
      </c>
      <c r="AH85" s="168">
        <f t="shared" si="60"/>
        <v>5271175.2700000005</v>
      </c>
      <c r="AI85" s="168">
        <f t="shared" si="60"/>
        <v>7448438.8099999996</v>
      </c>
      <c r="AJ85" s="168">
        <f t="shared" si="60"/>
        <v>5111932.84</v>
      </c>
      <c r="AK85" s="168">
        <f t="shared" si="60"/>
        <v>4922844.59</v>
      </c>
      <c r="AL85" s="168">
        <f t="shared" si="60"/>
        <v>4628436.59</v>
      </c>
      <c r="AM85" s="168">
        <f t="shared" si="60"/>
        <v>3632877.69</v>
      </c>
      <c r="AN85" s="168">
        <f t="shared" si="60"/>
        <v>0</v>
      </c>
      <c r="AO85" s="168">
        <f t="shared" si="60"/>
        <v>0</v>
      </c>
      <c r="AP85" s="168">
        <f t="shared" si="40"/>
        <v>68.919690655628671</v>
      </c>
      <c r="AQ85" s="168">
        <f>SUM(AQ86:AQ87)</f>
        <v>6341214.3600000003</v>
      </c>
      <c r="AR85" s="168">
        <f>SUM(AR86:AR87)</f>
        <v>6341214.3600000003</v>
      </c>
      <c r="AS85" s="168">
        <f>SUM(AS86:AS87)</f>
        <v>2072615.95</v>
      </c>
      <c r="AT85" s="168">
        <f>SUM(AT86:AT87)</f>
        <v>0</v>
      </c>
      <c r="AU85" s="168">
        <f t="shared" si="46"/>
        <v>0</v>
      </c>
      <c r="AV85" s="168">
        <f>SUM(AV86:AV87)</f>
        <v>0</v>
      </c>
      <c r="AW85" s="168">
        <f>SUM(AW86:AW87)</f>
        <v>2708336.6700000004</v>
      </c>
      <c r="AX85" s="168">
        <f>SUM(AX86:AX87)</f>
        <v>0</v>
      </c>
      <c r="AY85" s="168">
        <f t="shared" si="47"/>
        <v>0</v>
      </c>
      <c r="AZ85" s="168">
        <f t="shared" si="42"/>
        <v>32.684842876057573</v>
      </c>
      <c r="BA85" s="168">
        <f>SUM(BA86:BA87)</f>
        <v>-2336505.9699999997</v>
      </c>
      <c r="BB85" s="168"/>
      <c r="BC85" s="168"/>
      <c r="BD85" s="168">
        <f t="shared" si="43"/>
        <v>-1289966.8999999999</v>
      </c>
      <c r="BE85" s="168">
        <f>SUM(BE86:BE87)</f>
        <v>0</v>
      </c>
      <c r="BF85" s="168">
        <f>SUM(BF86:BF87)</f>
        <v>0</v>
      </c>
    </row>
    <row r="86" spans="1:60" x14ac:dyDescent="0.3">
      <c r="A86" s="7"/>
      <c r="B86" s="147"/>
      <c r="C86" s="147"/>
      <c r="D86" s="147"/>
      <c r="E86" s="147"/>
      <c r="F86" s="147"/>
      <c r="G86" s="147"/>
      <c r="H86" s="147"/>
      <c r="I86" s="147"/>
      <c r="J86" s="148"/>
      <c r="K86" s="148"/>
      <c r="L86" s="149"/>
      <c r="M86" s="149">
        <v>3721</v>
      </c>
      <c r="N86" s="150" t="s">
        <v>62</v>
      </c>
      <c r="O86" s="32">
        <v>5014971.5</v>
      </c>
      <c r="P86" s="32" t="e">
        <f>SUM(#REF!+#REF!+#REF!+#REF!+#REF!+#REF!+#REF!+#REF!+#REF!+#REF!)</f>
        <v>#REF!</v>
      </c>
      <c r="Q86" s="32">
        <v>4532331.18</v>
      </c>
      <c r="R86" s="32">
        <v>4628608.59</v>
      </c>
      <c r="S86" s="32">
        <v>6282718.6200000001</v>
      </c>
      <c r="T86" s="32">
        <v>2702740.09</v>
      </c>
      <c r="U86" s="32">
        <f t="shared" si="37"/>
        <v>43.01863975566679</v>
      </c>
      <c r="V86" s="32">
        <f>(Y86-S86)</f>
        <v>-801515.41000000015</v>
      </c>
      <c r="W86" s="32">
        <v>4666354.46</v>
      </c>
      <c r="X86" s="32">
        <v>4410604.0999999996</v>
      </c>
      <c r="Y86" s="32">
        <v>5481203.21</v>
      </c>
      <c r="Z86" s="32">
        <v>1449822.76</v>
      </c>
      <c r="AA86" s="32">
        <f t="shared" si="38"/>
        <v>26.450812065404154</v>
      </c>
      <c r="AB86" s="32">
        <f>(AC86-Y86)</f>
        <v>29397.469999999739</v>
      </c>
      <c r="AC86" s="32">
        <v>5510600.6799999997</v>
      </c>
      <c r="AD86" s="32"/>
      <c r="AE86" s="32"/>
      <c r="AF86" s="32">
        <v>5510600.6799999997</v>
      </c>
      <c r="AG86" s="32"/>
      <c r="AH86" s="32">
        <v>5191186.3900000006</v>
      </c>
      <c r="AI86" s="32">
        <v>7368438.8099999996</v>
      </c>
      <c r="AJ86" s="32">
        <v>5031932.84</v>
      </c>
      <c r="AK86" s="32">
        <v>4842844.59</v>
      </c>
      <c r="AL86" s="32">
        <v>4504385.22</v>
      </c>
      <c r="AM86" s="32">
        <v>3547877.69</v>
      </c>
      <c r="AN86" s="32"/>
      <c r="AO86" s="32"/>
      <c r="AP86" s="32">
        <f t="shared" si="40"/>
        <v>68.344255502642426</v>
      </c>
      <c r="AQ86" s="32">
        <v>6256214.3600000003</v>
      </c>
      <c r="AR86" s="32">
        <v>6256214.3600000003</v>
      </c>
      <c r="AS86" s="32">
        <v>2072615.95</v>
      </c>
      <c r="AT86" s="32">
        <v>0</v>
      </c>
      <c r="AU86" s="32">
        <f t="shared" si="46"/>
        <v>0</v>
      </c>
      <c r="AV86" s="32"/>
      <c r="AW86" s="32">
        <f>AQ86-AM86</f>
        <v>2708336.6700000004</v>
      </c>
      <c r="AX86" s="32"/>
      <c r="AY86" s="32">
        <f t="shared" si="47"/>
        <v>0</v>
      </c>
      <c r="AZ86" s="32">
        <f t="shared" si="42"/>
        <v>33.128915199126901</v>
      </c>
      <c r="BA86" s="32">
        <f>AJ86-AI86</f>
        <v>-2336505.9699999997</v>
      </c>
      <c r="BB86" s="32"/>
      <c r="BC86" s="32"/>
      <c r="BD86" s="32">
        <f t="shared" si="43"/>
        <v>-1294966.8999999999</v>
      </c>
      <c r="BE86" s="32"/>
      <c r="BF86" s="32"/>
    </row>
    <row r="87" spans="1:60" x14ac:dyDescent="0.3">
      <c r="A87" s="7"/>
      <c r="B87" s="147"/>
      <c r="C87" s="147"/>
      <c r="D87" s="147"/>
      <c r="E87" s="147"/>
      <c r="F87" s="147"/>
      <c r="G87" s="147"/>
      <c r="H87" s="147"/>
      <c r="I87" s="147"/>
      <c r="J87" s="148"/>
      <c r="K87" s="148"/>
      <c r="L87" s="149"/>
      <c r="M87" s="149">
        <v>3722</v>
      </c>
      <c r="N87" s="150" t="s">
        <v>63</v>
      </c>
      <c r="O87" s="32">
        <v>79013.94</v>
      </c>
      <c r="P87" s="32" t="e">
        <f>SUM(#REF!)</f>
        <v>#REF!</v>
      </c>
      <c r="Q87" s="32">
        <v>79986.2</v>
      </c>
      <c r="R87" s="32">
        <v>80000</v>
      </c>
      <c r="S87" s="32">
        <v>80000</v>
      </c>
      <c r="T87" s="32">
        <v>0</v>
      </c>
      <c r="U87" s="32">
        <f t="shared" si="37"/>
        <v>0</v>
      </c>
      <c r="V87" s="32">
        <f>(Y87-S87)</f>
        <v>0</v>
      </c>
      <c r="W87" s="32">
        <v>80000</v>
      </c>
      <c r="X87" s="32">
        <v>79985.31</v>
      </c>
      <c r="Y87" s="32">
        <v>80000</v>
      </c>
      <c r="Z87" s="32">
        <v>0</v>
      </c>
      <c r="AA87" s="32">
        <f t="shared" si="38"/>
        <v>0</v>
      </c>
      <c r="AB87" s="32">
        <f>(AC87-Y87)</f>
        <v>0</v>
      </c>
      <c r="AC87" s="32">
        <v>80000</v>
      </c>
      <c r="AD87" s="32"/>
      <c r="AE87" s="32"/>
      <c r="AF87" s="32">
        <v>80000</v>
      </c>
      <c r="AG87" s="32"/>
      <c r="AH87" s="32">
        <v>79988.88</v>
      </c>
      <c r="AI87" s="32">
        <v>80000</v>
      </c>
      <c r="AJ87" s="32">
        <v>80000</v>
      </c>
      <c r="AK87" s="32">
        <v>80000</v>
      </c>
      <c r="AL87" s="32">
        <v>124051.37</v>
      </c>
      <c r="AM87" s="32">
        <v>85000</v>
      </c>
      <c r="AN87" s="32"/>
      <c r="AO87" s="32"/>
      <c r="AP87" s="32">
        <v>0</v>
      </c>
      <c r="AQ87" s="32">
        <v>85000</v>
      </c>
      <c r="AR87" s="32">
        <v>85000</v>
      </c>
      <c r="AS87" s="32">
        <v>0</v>
      </c>
      <c r="AT87" s="32">
        <v>0</v>
      </c>
      <c r="AU87" s="32">
        <f t="shared" si="46"/>
        <v>0</v>
      </c>
      <c r="AV87" s="32"/>
      <c r="AW87" s="32">
        <f>AQ87-AM87</f>
        <v>0</v>
      </c>
      <c r="AX87" s="32"/>
      <c r="AY87" s="32">
        <f t="shared" si="47"/>
        <v>0</v>
      </c>
      <c r="AZ87" s="32">
        <f t="shared" si="42"/>
        <v>0</v>
      </c>
      <c r="BA87" s="32">
        <f>AJ87-AI87</f>
        <v>0</v>
      </c>
      <c r="BB87" s="32"/>
      <c r="BC87" s="32"/>
      <c r="BD87" s="32">
        <f t="shared" si="43"/>
        <v>5000</v>
      </c>
      <c r="BE87" s="32"/>
      <c r="BF87" s="32"/>
      <c r="BG87" s="90"/>
    </row>
    <row r="88" spans="1:60" x14ac:dyDescent="0.3">
      <c r="A88" s="7"/>
      <c r="B88" s="147"/>
      <c r="C88" s="147"/>
      <c r="D88" s="147"/>
      <c r="E88" s="147"/>
      <c r="F88" s="147"/>
      <c r="G88" s="147"/>
      <c r="H88" s="147"/>
      <c r="I88" s="147"/>
      <c r="J88" s="148"/>
      <c r="K88" s="179">
        <v>38</v>
      </c>
      <c r="L88" s="179"/>
      <c r="M88" s="179"/>
      <c r="N88" s="183" t="s">
        <v>64</v>
      </c>
      <c r="O88" s="31" t="e">
        <f>SUM(O89+O91+O97)</f>
        <v>#REF!</v>
      </c>
      <c r="P88" s="31" t="e">
        <f>SUM(P89+P91+P93+P97)</f>
        <v>#REF!</v>
      </c>
      <c r="Q88" s="31">
        <v>18113591.300000001</v>
      </c>
      <c r="R88" s="31">
        <f>SUM(R89+R91+R97)</f>
        <v>18967000</v>
      </c>
      <c r="S88" s="31">
        <f>SUM(S89+S91+S97)</f>
        <v>24265448.639999997</v>
      </c>
      <c r="T88" s="31">
        <f>SUM(T89+T91+T97)</f>
        <v>10751672.280000001</v>
      </c>
      <c r="U88" s="31">
        <f t="shared" si="37"/>
        <v>44.308565811046144</v>
      </c>
      <c r="V88" s="31">
        <f>SUM(V89+V91+V97)</f>
        <v>-3372698.6399999992</v>
      </c>
      <c r="W88" s="31">
        <f>SUM(W89+W91+W97)</f>
        <v>24846448.639999997</v>
      </c>
      <c r="X88" s="31">
        <f>SUM(X89+X91+X97)</f>
        <v>18878491.09</v>
      </c>
      <c r="Y88" s="31" t="e">
        <f>SUM(Y89+Y91+Y97)</f>
        <v>#REF!</v>
      </c>
      <c r="Z88" s="31">
        <f>SUM(Z89+Z91+Z97)</f>
        <v>4069307.5300000003</v>
      </c>
      <c r="AA88" s="31" t="e">
        <f t="shared" si="38"/>
        <v>#REF!</v>
      </c>
      <c r="AB88" s="31">
        <f>SUM(AB89+AB91+AB97)</f>
        <v>-146611.47000000067</v>
      </c>
      <c r="AC88" s="31">
        <f>SUM(AC89+AC91+AC97)</f>
        <v>20746138.530000001</v>
      </c>
      <c r="AD88" s="31">
        <v>21330750</v>
      </c>
      <c r="AE88" s="31">
        <v>21830750</v>
      </c>
      <c r="AF88" s="31">
        <f>SUM(AF89+AF91+AF97)</f>
        <v>20121138.530000001</v>
      </c>
      <c r="AG88" s="31">
        <f>SUM(AG89+AG91+AG97)</f>
        <v>0</v>
      </c>
      <c r="AH88" s="31">
        <f>SUM(AH89+AH91+AH97)</f>
        <v>17304385.790000003</v>
      </c>
      <c r="AI88" s="31">
        <f>SUM(AI89+AI91+AI97)</f>
        <v>15792550</v>
      </c>
      <c r="AJ88" s="31">
        <f>SUM(AJ89+AJ91+AJ97)</f>
        <v>45844910.990000002</v>
      </c>
      <c r="AK88" s="31">
        <f>SUM(AK89+AK91+AK95)</f>
        <v>15202273.74</v>
      </c>
      <c r="AL88" s="31">
        <f>SUM(AL89+AL91+AL97+AL95)</f>
        <v>13124913.76</v>
      </c>
      <c r="AM88" s="31">
        <f>SUM(AM89+AM91+AM97+AM95)</f>
        <v>13259222</v>
      </c>
      <c r="AN88" s="31">
        <f>SUM(AN89+AN91+AN97+AN95)</f>
        <v>0</v>
      </c>
      <c r="AO88" s="31">
        <f>SUM(AO89+AO91+AO97+AO95)</f>
        <v>0</v>
      </c>
      <c r="AP88" s="31">
        <f>SUM(AP89+AP91+AP97+AP95)</f>
        <v>131.17762390426518</v>
      </c>
      <c r="AQ88" s="31">
        <f t="shared" ref="AQ88:AX88" si="61">SUM(AQ89+AQ91+AQ97+AQ95)</f>
        <v>13856777.810000001</v>
      </c>
      <c r="AR88" s="31">
        <f t="shared" si="61"/>
        <v>13856777.810000001</v>
      </c>
      <c r="AS88" s="31">
        <f t="shared" si="61"/>
        <v>3703801.9</v>
      </c>
      <c r="AT88" s="31">
        <f>SUM(AT89+AT91+AT97+AT95)</f>
        <v>0</v>
      </c>
      <c r="AU88" s="31">
        <f t="shared" si="46"/>
        <v>0</v>
      </c>
      <c r="AV88" s="31">
        <f t="shared" si="61"/>
        <v>0</v>
      </c>
      <c r="AW88" s="31">
        <f t="shared" si="61"/>
        <v>597555.81000000052</v>
      </c>
      <c r="AX88" s="31">
        <f t="shared" si="61"/>
        <v>0</v>
      </c>
      <c r="AY88" s="31">
        <f t="shared" si="47"/>
        <v>0</v>
      </c>
      <c r="AZ88" s="31">
        <f t="shared" si="42"/>
        <v>26.729171462409411</v>
      </c>
      <c r="BA88" s="31">
        <f>SUM(BA89+BA91+BA97)</f>
        <v>30052360.990000002</v>
      </c>
      <c r="BB88" s="31">
        <v>11528722</v>
      </c>
      <c r="BC88" s="31">
        <v>13428722</v>
      </c>
      <c r="BD88" s="31">
        <f t="shared" si="43"/>
        <v>-1943051.7400000002</v>
      </c>
      <c r="BE88" s="31">
        <f>SUM(BE89+BE91+BE97+BE95)</f>
        <v>0</v>
      </c>
      <c r="BF88" s="31">
        <f>SUM(BF89+BF91+BF97+BF95)</f>
        <v>0</v>
      </c>
      <c r="BG88" s="94"/>
    </row>
    <row r="89" spans="1:60" x14ac:dyDescent="0.3">
      <c r="A89" s="7"/>
      <c r="B89" s="147"/>
      <c r="C89" s="147"/>
      <c r="D89" s="147"/>
      <c r="E89" s="147"/>
      <c r="F89" s="147"/>
      <c r="G89" s="147"/>
      <c r="H89" s="147"/>
      <c r="I89" s="147"/>
      <c r="J89" s="148"/>
      <c r="K89" s="148"/>
      <c r="L89" s="178">
        <v>381</v>
      </c>
      <c r="M89" s="178"/>
      <c r="N89" s="191" t="s">
        <v>65</v>
      </c>
      <c r="O89" s="170">
        <f t="shared" ref="O89:Y89" si="62">SUM(O90)</f>
        <v>15862618.119999999</v>
      </c>
      <c r="P89" s="170" t="e">
        <f t="shared" si="62"/>
        <v>#REF!</v>
      </c>
      <c r="Q89" s="170">
        <v>15169198.619999999</v>
      </c>
      <c r="R89" s="170">
        <f t="shared" si="62"/>
        <v>15572000</v>
      </c>
      <c r="S89" s="170">
        <f t="shared" si="62"/>
        <v>14372798.369999999</v>
      </c>
      <c r="T89" s="170">
        <f>SUM(T90)</f>
        <v>7581559.21</v>
      </c>
      <c r="U89" s="170">
        <f t="shared" si="37"/>
        <v>52.749360387778133</v>
      </c>
      <c r="V89" s="170">
        <f>SUM(V90)</f>
        <v>1079951.6300000008</v>
      </c>
      <c r="W89" s="170">
        <f t="shared" si="62"/>
        <v>14819798.369999999</v>
      </c>
      <c r="X89" s="170">
        <f t="shared" si="62"/>
        <v>13194944.42</v>
      </c>
      <c r="Y89" s="170">
        <f t="shared" si="62"/>
        <v>15452750</v>
      </c>
      <c r="Z89" s="170">
        <f>SUM(Z90)</f>
        <v>3442679.62</v>
      </c>
      <c r="AA89" s="170">
        <f t="shared" si="38"/>
        <v>22.278750513662619</v>
      </c>
      <c r="AB89" s="170">
        <f>SUM(AB90)</f>
        <v>-291111.47000000067</v>
      </c>
      <c r="AC89" s="170">
        <f>SUM(AC90)</f>
        <v>15161638.529999999</v>
      </c>
      <c r="AD89" s="170"/>
      <c r="AE89" s="170"/>
      <c r="AF89" s="170">
        <v>14536638.529999999</v>
      </c>
      <c r="AG89" s="170">
        <f t="shared" ref="AG89:AO89" si="63">SUM(AG90)</f>
        <v>0</v>
      </c>
      <c r="AH89" s="170">
        <f t="shared" si="63"/>
        <v>13195093.990000004</v>
      </c>
      <c r="AI89" s="170">
        <f t="shared" si="63"/>
        <v>13042550</v>
      </c>
      <c r="AJ89" s="170">
        <f>SUM(AJ90)</f>
        <v>43074910.990000002</v>
      </c>
      <c r="AK89" s="170">
        <f>SUM(AK90)</f>
        <v>13532273.74</v>
      </c>
      <c r="AL89" s="170">
        <f>SUM(AL90)</f>
        <v>11709235.310000001</v>
      </c>
      <c r="AM89" s="170">
        <f t="shared" si="63"/>
        <v>10686222</v>
      </c>
      <c r="AN89" s="170">
        <f t="shared" si="63"/>
        <v>0</v>
      </c>
      <c r="AO89" s="170">
        <f t="shared" si="63"/>
        <v>0</v>
      </c>
      <c r="AP89" s="170">
        <f t="shared" si="40"/>
        <v>80.986327252375986</v>
      </c>
      <c r="AQ89" s="170">
        <f t="shared" ref="AQ89:AX89" si="64">SUM(AQ90)</f>
        <v>10710113.810000001</v>
      </c>
      <c r="AR89" s="170">
        <f t="shared" si="64"/>
        <v>10710113.810000001</v>
      </c>
      <c r="AS89" s="170">
        <f t="shared" si="64"/>
        <v>3432801.9</v>
      </c>
      <c r="AT89" s="170">
        <f t="shared" si="64"/>
        <v>0</v>
      </c>
      <c r="AU89" s="170">
        <f t="shared" si="46"/>
        <v>0</v>
      </c>
      <c r="AV89" s="170">
        <f t="shared" si="64"/>
        <v>0</v>
      </c>
      <c r="AW89" s="170">
        <f t="shared" si="64"/>
        <v>23891.810000000522</v>
      </c>
      <c r="AX89" s="170">
        <f t="shared" si="64"/>
        <v>0</v>
      </c>
      <c r="AY89" s="170">
        <f t="shared" si="47"/>
        <v>0</v>
      </c>
      <c r="AZ89" s="170">
        <f t="shared" si="42"/>
        <v>32.051964721372087</v>
      </c>
      <c r="BA89" s="170">
        <f>SUM(BA90)</f>
        <v>30032360.990000002</v>
      </c>
      <c r="BB89" s="170"/>
      <c r="BC89" s="170"/>
      <c r="BD89" s="170">
        <f t="shared" si="43"/>
        <v>-2846051.74</v>
      </c>
      <c r="BE89" s="170">
        <f>SUM(BE90)</f>
        <v>0</v>
      </c>
      <c r="BF89" s="170">
        <f>SUM(BF90)</f>
        <v>0</v>
      </c>
    </row>
    <row r="90" spans="1:60" x14ac:dyDescent="0.3">
      <c r="A90" s="7"/>
      <c r="B90" s="147"/>
      <c r="C90" s="147"/>
      <c r="D90" s="147"/>
      <c r="E90" s="147"/>
      <c r="F90" s="147"/>
      <c r="G90" s="147"/>
      <c r="H90" s="147"/>
      <c r="I90" s="147"/>
      <c r="J90" s="148"/>
      <c r="K90" s="148"/>
      <c r="L90" s="149"/>
      <c r="M90" s="149">
        <v>3811</v>
      </c>
      <c r="N90" s="150" t="s">
        <v>66</v>
      </c>
      <c r="O90" s="232">
        <v>15862618.119999999</v>
      </c>
      <c r="P90" s="232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Q90" s="232">
        <v>15169198.619999999</v>
      </c>
      <c r="R90" s="232">
        <v>15572000</v>
      </c>
      <c r="S90" s="232">
        <v>14372798.369999999</v>
      </c>
      <c r="T90" s="232">
        <v>7581559.21</v>
      </c>
      <c r="U90" s="232">
        <f t="shared" si="37"/>
        <v>52.749360387778133</v>
      </c>
      <c r="V90" s="232">
        <f>(Y90-S90)</f>
        <v>1079951.6300000008</v>
      </c>
      <c r="W90" s="232">
        <v>14819798.369999999</v>
      </c>
      <c r="X90" s="232">
        <v>13194944.42</v>
      </c>
      <c r="Y90" s="232">
        <v>15452750</v>
      </c>
      <c r="Z90" s="232">
        <v>3442679.62</v>
      </c>
      <c r="AA90" s="232">
        <f t="shared" si="38"/>
        <v>22.278750513662619</v>
      </c>
      <c r="AB90" s="232">
        <f>(AC90-Y90)</f>
        <v>-291111.47000000067</v>
      </c>
      <c r="AC90" s="232">
        <v>15161638.529999999</v>
      </c>
      <c r="AD90" s="232"/>
      <c r="AE90" s="232"/>
      <c r="AF90" s="232">
        <v>15161638.529999999</v>
      </c>
      <c r="AG90" s="232"/>
      <c r="AH90" s="232">
        <v>13195093.990000004</v>
      </c>
      <c r="AI90" s="232">
        <v>13042550</v>
      </c>
      <c r="AJ90" s="232">
        <v>43074910.990000002</v>
      </c>
      <c r="AK90" s="232">
        <v>13532273.74</v>
      </c>
      <c r="AL90" s="232">
        <v>11709235.310000001</v>
      </c>
      <c r="AM90" s="32">
        <v>10686222</v>
      </c>
      <c r="AN90" s="232"/>
      <c r="AO90" s="232"/>
      <c r="AP90" s="232">
        <f t="shared" si="40"/>
        <v>80.986327252375986</v>
      </c>
      <c r="AQ90" s="232">
        <v>10710113.810000001</v>
      </c>
      <c r="AR90" s="232">
        <v>10710113.810000001</v>
      </c>
      <c r="AS90" s="232">
        <v>3432801.9</v>
      </c>
      <c r="AT90" s="232">
        <v>0</v>
      </c>
      <c r="AU90" s="32">
        <f t="shared" si="46"/>
        <v>0</v>
      </c>
      <c r="AV90" s="232"/>
      <c r="AW90" s="232">
        <f>AQ90-AM90</f>
        <v>23891.810000000522</v>
      </c>
      <c r="AX90" s="232"/>
      <c r="AY90" s="32">
        <f t="shared" si="47"/>
        <v>0</v>
      </c>
      <c r="AZ90" s="32">
        <f t="shared" si="42"/>
        <v>32.051964721372087</v>
      </c>
      <c r="BA90" s="232">
        <f>AJ90-AI90</f>
        <v>30032360.990000002</v>
      </c>
      <c r="BB90" s="32"/>
      <c r="BC90" s="32"/>
      <c r="BD90" s="32">
        <f t="shared" si="43"/>
        <v>-2846051.74</v>
      </c>
      <c r="BE90" s="232"/>
      <c r="BF90" s="232"/>
      <c r="BG90" s="90"/>
    </row>
    <row r="91" spans="1:60" x14ac:dyDescent="0.3">
      <c r="A91" s="17"/>
      <c r="B91" s="226"/>
      <c r="C91" s="226"/>
      <c r="D91" s="226"/>
      <c r="E91" s="226"/>
      <c r="F91" s="226"/>
      <c r="G91" s="226"/>
      <c r="H91" s="226"/>
      <c r="I91" s="226"/>
      <c r="J91" s="148"/>
      <c r="K91" s="148"/>
      <c r="L91" s="179">
        <v>382</v>
      </c>
      <c r="M91" s="179"/>
      <c r="N91" s="183" t="s">
        <v>67</v>
      </c>
      <c r="O91" s="168">
        <f t="shared" ref="O91:Y91" si="65">SUM(O92)</f>
        <v>3227158.88</v>
      </c>
      <c r="P91" s="168" t="e">
        <f t="shared" si="65"/>
        <v>#REF!</v>
      </c>
      <c r="Q91" s="168">
        <v>2944392.68</v>
      </c>
      <c r="R91" s="168">
        <f t="shared" si="65"/>
        <v>2395000</v>
      </c>
      <c r="S91" s="168">
        <f t="shared" si="65"/>
        <v>6955000</v>
      </c>
      <c r="T91" s="168">
        <f>SUM(T92)</f>
        <v>1170307.94</v>
      </c>
      <c r="U91" s="168">
        <f t="shared" si="37"/>
        <v>16.826857512580876</v>
      </c>
      <c r="V91" s="168">
        <f>SUM(V92)</f>
        <v>-2815000</v>
      </c>
      <c r="W91" s="168">
        <f t="shared" si="65"/>
        <v>6989000</v>
      </c>
      <c r="X91" s="168">
        <f t="shared" si="65"/>
        <v>2651627.2999999998</v>
      </c>
      <c r="Y91" s="168">
        <f t="shared" si="65"/>
        <v>4140000</v>
      </c>
      <c r="Z91" s="168">
        <f>SUM(Z92)</f>
        <v>626627.91</v>
      </c>
      <c r="AA91" s="168">
        <f t="shared" si="38"/>
        <v>15.135939855072463</v>
      </c>
      <c r="AB91" s="168">
        <f>SUM(AB92)</f>
        <v>-355500</v>
      </c>
      <c r="AC91" s="168">
        <f>SUM(AC92)</f>
        <v>3784500</v>
      </c>
      <c r="AD91" s="168"/>
      <c r="AE91" s="168"/>
      <c r="AF91" s="168">
        <f t="shared" ref="AF91:AO91" si="66">SUM(AF92)</f>
        <v>3784500</v>
      </c>
      <c r="AG91" s="168">
        <f t="shared" si="66"/>
        <v>0</v>
      </c>
      <c r="AH91" s="168">
        <f t="shared" si="66"/>
        <v>2809251.9899999998</v>
      </c>
      <c r="AI91" s="168">
        <f t="shared" si="66"/>
        <v>2250000</v>
      </c>
      <c r="AJ91" s="168">
        <f>SUM(AJ92)</f>
        <v>2160000</v>
      </c>
      <c r="AK91" s="168">
        <f>SUM(AK92)</f>
        <v>1670000</v>
      </c>
      <c r="AL91" s="168">
        <f>SUM(AL92)</f>
        <v>1305678.45</v>
      </c>
      <c r="AM91" s="168">
        <f t="shared" si="66"/>
        <v>1410000</v>
      </c>
      <c r="AN91" s="168">
        <f t="shared" si="66"/>
        <v>0</v>
      </c>
      <c r="AO91" s="168">
        <f t="shared" si="66"/>
        <v>0</v>
      </c>
      <c r="AP91" s="168">
        <f t="shared" si="40"/>
        <v>50.191296651889182</v>
      </c>
      <c r="AQ91" s="168">
        <f t="shared" ref="AQ91:AX91" si="67">SUM(AQ92)</f>
        <v>1425600</v>
      </c>
      <c r="AR91" s="168">
        <f t="shared" si="67"/>
        <v>1425600</v>
      </c>
      <c r="AS91" s="168">
        <f t="shared" si="67"/>
        <v>236000</v>
      </c>
      <c r="AT91" s="168">
        <f t="shared" si="67"/>
        <v>0</v>
      </c>
      <c r="AU91" s="168">
        <f t="shared" si="46"/>
        <v>0</v>
      </c>
      <c r="AV91" s="168">
        <f t="shared" si="67"/>
        <v>0</v>
      </c>
      <c r="AW91" s="168">
        <f t="shared" si="67"/>
        <v>15600</v>
      </c>
      <c r="AX91" s="168">
        <f t="shared" si="67"/>
        <v>0</v>
      </c>
      <c r="AY91" s="168">
        <f t="shared" si="47"/>
        <v>0</v>
      </c>
      <c r="AZ91" s="168">
        <f t="shared" si="42"/>
        <v>16.554433221099888</v>
      </c>
      <c r="BA91" s="168">
        <f>SUM(BA92)</f>
        <v>-90000</v>
      </c>
      <c r="BB91" s="168"/>
      <c r="BC91" s="168"/>
      <c r="BD91" s="168">
        <f t="shared" si="43"/>
        <v>-260000</v>
      </c>
      <c r="BE91" s="168">
        <f>SUM(BE92)</f>
        <v>0</v>
      </c>
      <c r="BF91" s="168">
        <f>SUM(BF92)</f>
        <v>0</v>
      </c>
    </row>
    <row r="92" spans="1:60" x14ac:dyDescent="0.3">
      <c r="A92" s="18"/>
      <c r="B92" s="227"/>
      <c r="C92" s="227"/>
      <c r="D92" s="227"/>
      <c r="E92" s="227"/>
      <c r="F92" s="227"/>
      <c r="G92" s="227"/>
      <c r="H92" s="227"/>
      <c r="I92" s="227"/>
      <c r="J92" s="148"/>
      <c r="K92" s="148"/>
      <c r="L92" s="149"/>
      <c r="M92" s="149">
        <v>3821</v>
      </c>
      <c r="N92" s="150" t="s">
        <v>68</v>
      </c>
      <c r="O92" s="32">
        <v>3227158.88</v>
      </c>
      <c r="P92" s="32" t="e">
        <f>SUM(#REF!+#REF!+#REF!+#REF!+#REF!+#REF!+#REF!+#REF!+#REF!+#REF!+#REF!+#REF!+#REF!+#REF!+#REF!+#REF!+#REF!)</f>
        <v>#REF!</v>
      </c>
      <c r="Q92" s="32">
        <v>2944392.68</v>
      </c>
      <c r="R92" s="32">
        <v>2395000</v>
      </c>
      <c r="S92" s="32">
        <v>6955000</v>
      </c>
      <c r="T92" s="32">
        <v>1170307.94</v>
      </c>
      <c r="U92" s="32">
        <f t="shared" si="37"/>
        <v>16.826857512580876</v>
      </c>
      <c r="V92" s="32">
        <f>(Y92-S92)</f>
        <v>-2815000</v>
      </c>
      <c r="W92" s="32">
        <v>6989000</v>
      </c>
      <c r="X92" s="32">
        <v>2651627.2999999998</v>
      </c>
      <c r="Y92" s="32">
        <v>4140000</v>
      </c>
      <c r="Z92" s="32">
        <v>626627.91</v>
      </c>
      <c r="AA92" s="32">
        <f t="shared" si="38"/>
        <v>15.135939855072463</v>
      </c>
      <c r="AB92" s="32">
        <f>(AC92-Y92)</f>
        <v>-355500</v>
      </c>
      <c r="AC92" s="32">
        <v>3784500</v>
      </c>
      <c r="AD92" s="32"/>
      <c r="AE92" s="32"/>
      <c r="AF92" s="32">
        <v>3784500</v>
      </c>
      <c r="AG92" s="32"/>
      <c r="AH92" s="32">
        <v>2809251.9899999998</v>
      </c>
      <c r="AI92" s="32">
        <v>2250000</v>
      </c>
      <c r="AJ92" s="32">
        <v>2160000</v>
      </c>
      <c r="AK92" s="32">
        <v>1670000</v>
      </c>
      <c r="AL92" s="32">
        <v>1305678.45</v>
      </c>
      <c r="AM92" s="32">
        <v>1410000</v>
      </c>
      <c r="AN92" s="32"/>
      <c r="AO92" s="32"/>
      <c r="AP92" s="32">
        <f t="shared" si="40"/>
        <v>50.191296651889182</v>
      </c>
      <c r="AQ92" s="32">
        <v>1425600</v>
      </c>
      <c r="AR92" s="32">
        <v>1425600</v>
      </c>
      <c r="AS92" s="32">
        <v>236000</v>
      </c>
      <c r="AT92" s="32">
        <v>0</v>
      </c>
      <c r="AU92" s="32">
        <f t="shared" si="46"/>
        <v>0</v>
      </c>
      <c r="AV92" s="32"/>
      <c r="AW92" s="32">
        <f>AQ92-AM92</f>
        <v>15600</v>
      </c>
      <c r="AX92" s="32"/>
      <c r="AY92" s="32">
        <f t="shared" si="47"/>
        <v>0</v>
      </c>
      <c r="AZ92" s="32">
        <f t="shared" si="42"/>
        <v>16.554433221099888</v>
      </c>
      <c r="BA92" s="32">
        <f>AJ92-AI92</f>
        <v>-90000</v>
      </c>
      <c r="BB92" s="32"/>
      <c r="BC92" s="32"/>
      <c r="BD92" s="32">
        <f t="shared" si="43"/>
        <v>-260000</v>
      </c>
      <c r="BE92" s="32"/>
      <c r="BF92" s="32"/>
    </row>
    <row r="93" spans="1:60" ht="20.25" hidden="1" customHeight="1" x14ac:dyDescent="0.3">
      <c r="A93" s="5"/>
      <c r="B93" s="239"/>
      <c r="C93" s="239"/>
      <c r="D93" s="239"/>
      <c r="E93" s="239"/>
      <c r="F93" s="239"/>
      <c r="G93" s="239"/>
      <c r="H93" s="239"/>
      <c r="I93" s="239"/>
      <c r="J93" s="148"/>
      <c r="K93" s="148"/>
      <c r="L93" s="179"/>
      <c r="M93" s="179"/>
      <c r="N93" s="183"/>
      <c r="O93" s="168"/>
      <c r="P93" s="168"/>
      <c r="Q93" s="168"/>
      <c r="R93" s="168"/>
      <c r="S93" s="168"/>
      <c r="T93" s="168"/>
      <c r="U93" s="168" t="e">
        <f t="shared" si="37"/>
        <v>#DIV/0!</v>
      </c>
      <c r="V93" s="168"/>
      <c r="W93" s="168"/>
      <c r="X93" s="168"/>
      <c r="Y93" s="168"/>
      <c r="Z93" s="168"/>
      <c r="AA93" s="168" t="e">
        <f t="shared" si="38"/>
        <v>#DIV/0!</v>
      </c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 t="e">
        <f t="shared" si="40"/>
        <v>#DIV/0!</v>
      </c>
      <c r="AQ93" s="168"/>
      <c r="AR93" s="168"/>
      <c r="AS93" s="168"/>
      <c r="AT93" s="168"/>
      <c r="AU93" s="168">
        <f t="shared" si="46"/>
        <v>0</v>
      </c>
      <c r="AV93" s="168"/>
      <c r="AW93" s="168"/>
      <c r="AX93" s="168"/>
      <c r="AY93" s="168">
        <f t="shared" si="47"/>
        <v>0</v>
      </c>
      <c r="AZ93" s="168">
        <f t="shared" si="42"/>
        <v>0</v>
      </c>
      <c r="BA93" s="168"/>
      <c r="BB93" s="168"/>
      <c r="BC93" s="168"/>
      <c r="BD93" s="168">
        <f t="shared" si="43"/>
        <v>0</v>
      </c>
      <c r="BE93" s="168"/>
      <c r="BF93" s="168"/>
    </row>
    <row r="94" spans="1:60" ht="20.25" hidden="1" customHeight="1" x14ac:dyDescent="0.3">
      <c r="A94" s="5"/>
      <c r="B94" s="239"/>
      <c r="C94" s="239"/>
      <c r="D94" s="239"/>
      <c r="E94" s="239"/>
      <c r="F94" s="239"/>
      <c r="G94" s="239"/>
      <c r="H94" s="239"/>
      <c r="I94" s="239"/>
      <c r="J94" s="148"/>
      <c r="K94" s="148"/>
      <c r="L94" s="149"/>
      <c r="M94" s="149"/>
      <c r="N94" s="150"/>
      <c r="O94" s="32"/>
      <c r="P94" s="32"/>
      <c r="Q94" s="32"/>
      <c r="R94" s="32"/>
      <c r="S94" s="32"/>
      <c r="T94" s="32"/>
      <c r="U94" s="32" t="e">
        <f t="shared" si="37"/>
        <v>#DIV/0!</v>
      </c>
      <c r="V94" s="32"/>
      <c r="W94" s="32"/>
      <c r="X94" s="32"/>
      <c r="Y94" s="32"/>
      <c r="Z94" s="32"/>
      <c r="AA94" s="32" t="e">
        <f t="shared" si="38"/>
        <v>#DIV/0!</v>
      </c>
      <c r="AB94" s="32"/>
      <c r="AC94" s="32"/>
      <c r="AD94" s="177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 t="e">
        <f t="shared" si="40"/>
        <v>#DIV/0!</v>
      </c>
      <c r="AQ94" s="32"/>
      <c r="AR94" s="32"/>
      <c r="AS94" s="32"/>
      <c r="AT94" s="32"/>
      <c r="AU94" s="32">
        <f t="shared" si="46"/>
        <v>0</v>
      </c>
      <c r="AV94" s="32"/>
      <c r="AW94" s="32"/>
      <c r="AX94" s="32"/>
      <c r="AY94" s="32">
        <f t="shared" si="47"/>
        <v>0</v>
      </c>
      <c r="AZ94" s="32">
        <f t="shared" si="42"/>
        <v>0</v>
      </c>
      <c r="BA94" s="32"/>
      <c r="BB94" s="32"/>
      <c r="BC94" s="32"/>
      <c r="BD94" s="32">
        <f t="shared" si="43"/>
        <v>0</v>
      </c>
      <c r="BE94" s="32"/>
      <c r="BF94" s="32"/>
    </row>
    <row r="95" spans="1:60" ht="20.25" customHeight="1" x14ac:dyDescent="0.3">
      <c r="A95" s="5"/>
      <c r="B95" s="239"/>
      <c r="C95" s="239"/>
      <c r="D95" s="239"/>
      <c r="E95" s="239"/>
      <c r="F95" s="239"/>
      <c r="G95" s="239"/>
      <c r="H95" s="239"/>
      <c r="I95" s="239"/>
      <c r="J95" s="148"/>
      <c r="K95" s="148"/>
      <c r="L95" s="179">
        <v>383</v>
      </c>
      <c r="M95" s="179"/>
      <c r="N95" s="183" t="s">
        <v>426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77"/>
      <c r="AE95" s="32"/>
      <c r="AF95" s="32"/>
      <c r="AG95" s="32"/>
      <c r="AH95" s="168">
        <f t="shared" ref="AH95:AM95" si="68">SUM(AH96)</f>
        <v>0</v>
      </c>
      <c r="AI95" s="168">
        <f t="shared" si="68"/>
        <v>0</v>
      </c>
      <c r="AJ95" s="168">
        <f t="shared" si="68"/>
        <v>0</v>
      </c>
      <c r="AK95" s="168">
        <f t="shared" si="68"/>
        <v>0</v>
      </c>
      <c r="AL95" s="168">
        <f t="shared" si="68"/>
        <v>0</v>
      </c>
      <c r="AM95" s="168">
        <f t="shared" si="68"/>
        <v>25000</v>
      </c>
      <c r="AN95" s="32"/>
      <c r="AO95" s="32"/>
      <c r="AP95" s="32"/>
      <c r="AQ95" s="168">
        <f>SUM(AQ96)</f>
        <v>475000</v>
      </c>
      <c r="AR95" s="168">
        <f>SUM(AR96)</f>
        <v>475000</v>
      </c>
      <c r="AS95" s="168">
        <f>SUM(AS96)</f>
        <v>0</v>
      </c>
      <c r="AT95" s="168">
        <f>SUM(AT96)</f>
        <v>0</v>
      </c>
      <c r="AU95" s="168">
        <f t="shared" si="46"/>
        <v>0</v>
      </c>
      <c r="AV95" s="168">
        <f>SUM(AV96)</f>
        <v>0</v>
      </c>
      <c r="AW95" s="168">
        <f>SUM(AW96)</f>
        <v>450000</v>
      </c>
      <c r="AX95" s="168">
        <f>SUM(AX96)</f>
        <v>0</v>
      </c>
      <c r="AY95" s="168">
        <f t="shared" si="47"/>
        <v>0</v>
      </c>
      <c r="AZ95" s="168">
        <f t="shared" si="42"/>
        <v>0</v>
      </c>
      <c r="BA95" s="32"/>
      <c r="BB95" s="168"/>
      <c r="BC95" s="168"/>
      <c r="BD95" s="168">
        <f t="shared" si="43"/>
        <v>25000</v>
      </c>
      <c r="BE95" s="168">
        <f>SUM(BE96)</f>
        <v>0</v>
      </c>
      <c r="BF95" s="168">
        <f>SUM(BF96)</f>
        <v>0</v>
      </c>
    </row>
    <row r="96" spans="1:60" ht="20.25" customHeight="1" x14ac:dyDescent="0.3">
      <c r="A96" s="5"/>
      <c r="B96" s="239"/>
      <c r="C96" s="239"/>
      <c r="D96" s="239"/>
      <c r="E96" s="239"/>
      <c r="F96" s="239"/>
      <c r="G96" s="239"/>
      <c r="H96" s="239"/>
      <c r="I96" s="239"/>
      <c r="J96" s="148"/>
      <c r="K96" s="148"/>
      <c r="L96" s="149"/>
      <c r="M96" s="149">
        <v>3831</v>
      </c>
      <c r="N96" s="150" t="s">
        <v>426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77"/>
      <c r="AE96" s="32"/>
      <c r="AF96" s="32"/>
      <c r="AG96" s="32"/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25000</v>
      </c>
      <c r="AN96" s="32"/>
      <c r="AO96" s="32"/>
      <c r="AP96" s="32"/>
      <c r="AQ96" s="32">
        <v>475000</v>
      </c>
      <c r="AR96" s="32">
        <v>475000</v>
      </c>
      <c r="AS96" s="32">
        <v>0</v>
      </c>
      <c r="AT96" s="32">
        <v>0</v>
      </c>
      <c r="AU96" s="32">
        <f t="shared" si="46"/>
        <v>0</v>
      </c>
      <c r="AV96" s="32"/>
      <c r="AW96" s="32">
        <f>AQ96-AM96</f>
        <v>450000</v>
      </c>
      <c r="AX96" s="32"/>
      <c r="AY96" s="32">
        <f t="shared" si="47"/>
        <v>0</v>
      </c>
      <c r="AZ96" s="32">
        <f t="shared" si="42"/>
        <v>0</v>
      </c>
      <c r="BA96" s="32"/>
      <c r="BB96" s="32"/>
      <c r="BC96" s="32"/>
      <c r="BD96" s="32">
        <f t="shared" si="43"/>
        <v>25000</v>
      </c>
      <c r="BE96" s="32"/>
      <c r="BF96" s="32"/>
    </row>
    <row r="97" spans="1:60" x14ac:dyDescent="0.3">
      <c r="A97" s="5"/>
      <c r="B97" s="239"/>
      <c r="C97" s="239"/>
      <c r="D97" s="239"/>
      <c r="E97" s="239"/>
      <c r="F97" s="239"/>
      <c r="G97" s="239"/>
      <c r="H97" s="239"/>
      <c r="I97" s="239"/>
      <c r="J97" s="148"/>
      <c r="K97" s="148"/>
      <c r="L97" s="179">
        <v>386</v>
      </c>
      <c r="M97" s="179"/>
      <c r="N97" s="183" t="s">
        <v>278</v>
      </c>
      <c r="O97" s="168" t="e">
        <f>SUM(O98:O99)</f>
        <v>#REF!</v>
      </c>
      <c r="P97" s="168" t="e">
        <f>SUM(P98:P99)</f>
        <v>#REF!</v>
      </c>
      <c r="Q97" s="168">
        <v>0</v>
      </c>
      <c r="R97" s="168">
        <f>SUM(R98)</f>
        <v>1000000</v>
      </c>
      <c r="S97" s="168">
        <f>SUM(S98)</f>
        <v>2937650.27</v>
      </c>
      <c r="T97" s="168">
        <f>SUM(T98)</f>
        <v>1999805.13</v>
      </c>
      <c r="U97" s="168">
        <f t="shared" si="37"/>
        <v>68.074990083826421</v>
      </c>
      <c r="V97" s="168">
        <f>SUM(V98)</f>
        <v>-1637650.27</v>
      </c>
      <c r="W97" s="168">
        <f>SUM(W98)</f>
        <v>3037650.27</v>
      </c>
      <c r="X97" s="168">
        <f>SUM(X98:X99)</f>
        <v>3031919.37</v>
      </c>
      <c r="Y97" s="168" t="e">
        <f>SUM(Y98:Y99)</f>
        <v>#REF!</v>
      </c>
      <c r="Z97" s="168">
        <f>SUM(Z98)</f>
        <v>0</v>
      </c>
      <c r="AA97" s="168" t="e">
        <f t="shared" si="38"/>
        <v>#REF!</v>
      </c>
      <c r="AB97" s="168">
        <f>SUM(AB98)</f>
        <v>500000</v>
      </c>
      <c r="AC97" s="168">
        <f>SUM(AC98)</f>
        <v>1800000</v>
      </c>
      <c r="AD97" s="168"/>
      <c r="AE97" s="168"/>
      <c r="AF97" s="168">
        <f t="shared" ref="AF97:AO97" si="69">SUM(AF98)</f>
        <v>1800000</v>
      </c>
      <c r="AG97" s="168">
        <f t="shared" si="69"/>
        <v>0</v>
      </c>
      <c r="AH97" s="168">
        <f t="shared" si="69"/>
        <v>1300039.81</v>
      </c>
      <c r="AI97" s="168">
        <f t="shared" si="69"/>
        <v>500000</v>
      </c>
      <c r="AJ97" s="168">
        <f t="shared" si="69"/>
        <v>610000</v>
      </c>
      <c r="AK97" s="168">
        <f t="shared" si="69"/>
        <v>210000</v>
      </c>
      <c r="AL97" s="168">
        <f>SUM(AL98)</f>
        <v>110000</v>
      </c>
      <c r="AM97" s="168">
        <f t="shared" si="69"/>
        <v>1138000</v>
      </c>
      <c r="AN97" s="168">
        <f t="shared" si="69"/>
        <v>0</v>
      </c>
      <c r="AO97" s="168">
        <f t="shared" si="69"/>
        <v>0</v>
      </c>
      <c r="AP97" s="168">
        <v>0</v>
      </c>
      <c r="AQ97" s="168">
        <f>SUM(AQ98)</f>
        <v>1246064</v>
      </c>
      <c r="AR97" s="168">
        <f>SUM(AR98)</f>
        <v>1246064</v>
      </c>
      <c r="AS97" s="168">
        <f>SUM(AS98)</f>
        <v>35000</v>
      </c>
      <c r="AT97" s="168">
        <f>SUM(AT98)</f>
        <v>0</v>
      </c>
      <c r="AU97" s="168">
        <f t="shared" si="46"/>
        <v>0</v>
      </c>
      <c r="AV97" s="168">
        <f>SUM(AV98)</f>
        <v>0</v>
      </c>
      <c r="AW97" s="168">
        <f>SUM(AW98)</f>
        <v>108064</v>
      </c>
      <c r="AX97" s="168">
        <f>SUM(AX98)</f>
        <v>0</v>
      </c>
      <c r="AY97" s="168">
        <f t="shared" si="47"/>
        <v>0</v>
      </c>
      <c r="AZ97" s="168">
        <f t="shared" si="42"/>
        <v>2.8088444895286275</v>
      </c>
      <c r="BA97" s="168">
        <f>SUM(BA98)</f>
        <v>110000</v>
      </c>
      <c r="BB97" s="168"/>
      <c r="BC97" s="168"/>
      <c r="BD97" s="168">
        <f t="shared" si="43"/>
        <v>928000</v>
      </c>
      <c r="BE97" s="168">
        <f>SUM(BE98)</f>
        <v>0</v>
      </c>
      <c r="BF97" s="168">
        <f>SUM(BF98)</f>
        <v>0</v>
      </c>
    </row>
    <row r="98" spans="1:60" ht="41.25" thickBot="1" x14ac:dyDescent="0.35">
      <c r="A98" s="48"/>
      <c r="B98" s="229"/>
      <c r="C98" s="229"/>
      <c r="D98" s="229"/>
      <c r="E98" s="229"/>
      <c r="F98" s="229"/>
      <c r="G98" s="229"/>
      <c r="H98" s="229"/>
      <c r="I98" s="229"/>
      <c r="J98" s="240"/>
      <c r="K98" s="240"/>
      <c r="L98" s="230"/>
      <c r="M98" s="241">
        <v>3861</v>
      </c>
      <c r="N98" s="242" t="s">
        <v>281</v>
      </c>
      <c r="O98" s="188">
        <v>12503310.289999999</v>
      </c>
      <c r="P98" s="188" t="e">
        <f>SUM(#REF!)</f>
        <v>#REF!</v>
      </c>
      <c r="Q98" s="188">
        <v>0</v>
      </c>
      <c r="R98" s="188">
        <v>1000000</v>
      </c>
      <c r="S98" s="188">
        <v>2937650.27</v>
      </c>
      <c r="T98" s="188">
        <v>1999805.13</v>
      </c>
      <c r="U98" s="188">
        <f t="shared" si="37"/>
        <v>68.074990083826421</v>
      </c>
      <c r="V98" s="188">
        <f>(Y98-S98)</f>
        <v>-1637650.27</v>
      </c>
      <c r="W98" s="188">
        <v>3037650.27</v>
      </c>
      <c r="X98" s="188">
        <v>3031919.37</v>
      </c>
      <c r="Y98" s="188">
        <v>1300000</v>
      </c>
      <c r="Z98" s="188">
        <v>0</v>
      </c>
      <c r="AA98" s="188">
        <f t="shared" si="38"/>
        <v>0</v>
      </c>
      <c r="AB98" s="188">
        <f>(AC98-Y98)</f>
        <v>500000</v>
      </c>
      <c r="AC98" s="188">
        <v>1800000</v>
      </c>
      <c r="AD98" s="188"/>
      <c r="AE98" s="188"/>
      <c r="AF98" s="188">
        <v>1800000</v>
      </c>
      <c r="AG98" s="188"/>
      <c r="AH98" s="188">
        <v>1300039.81</v>
      </c>
      <c r="AI98" s="188">
        <v>500000</v>
      </c>
      <c r="AJ98" s="188">
        <v>610000</v>
      </c>
      <c r="AK98" s="188">
        <v>210000</v>
      </c>
      <c r="AL98" s="173">
        <v>110000</v>
      </c>
      <c r="AM98" s="194">
        <v>1138000</v>
      </c>
      <c r="AN98" s="194"/>
      <c r="AO98" s="194"/>
      <c r="AP98" s="194">
        <v>0</v>
      </c>
      <c r="AQ98" s="187">
        <v>1246064</v>
      </c>
      <c r="AR98" s="187">
        <v>1246064</v>
      </c>
      <c r="AS98" s="194">
        <v>35000</v>
      </c>
      <c r="AT98" s="194">
        <v>0</v>
      </c>
      <c r="AU98" s="194">
        <f t="shared" si="46"/>
        <v>0</v>
      </c>
      <c r="AV98" s="187"/>
      <c r="AW98" s="187">
        <f>AQ98-AM98</f>
        <v>108064</v>
      </c>
      <c r="AX98" s="187"/>
      <c r="AY98" s="194">
        <f t="shared" si="47"/>
        <v>0</v>
      </c>
      <c r="AZ98" s="194">
        <f t="shared" si="42"/>
        <v>2.8088444895286275</v>
      </c>
      <c r="BA98" s="187">
        <f>AJ98-AI98</f>
        <v>110000</v>
      </c>
      <c r="BB98" s="188"/>
      <c r="BC98" s="188"/>
      <c r="BD98" s="32">
        <f t="shared" si="43"/>
        <v>928000</v>
      </c>
      <c r="BE98" s="187"/>
      <c r="BF98" s="187"/>
    </row>
    <row r="99" spans="1:60" ht="20.25" hidden="1" customHeight="1" x14ac:dyDescent="0.3">
      <c r="A99" s="128"/>
      <c r="B99" s="243"/>
      <c r="C99" s="243"/>
      <c r="D99" s="243"/>
      <c r="E99" s="243"/>
      <c r="F99" s="243"/>
      <c r="G99" s="243"/>
      <c r="H99" s="243"/>
      <c r="I99" s="243"/>
      <c r="J99" s="244"/>
      <c r="K99" s="244"/>
      <c r="L99" s="245"/>
      <c r="M99" s="245">
        <v>3859</v>
      </c>
      <c r="N99" s="246" t="s">
        <v>69</v>
      </c>
      <c r="O99" s="193" t="e">
        <f>SUM(#REF!+#REF!)</f>
        <v>#REF!</v>
      </c>
      <c r="P99" s="193" t="e">
        <f>SUM(#REF!+#REF!)</f>
        <v>#REF!</v>
      </c>
      <c r="Q99" s="193">
        <v>0</v>
      </c>
      <c r="R99" s="193" t="e">
        <f>SUM(#REF!+#REF!)</f>
        <v>#REF!</v>
      </c>
      <c r="S99" s="193" t="e">
        <f>SUM(#REF!+#REF!)</f>
        <v>#REF!</v>
      </c>
      <c r="T99" s="193" t="e">
        <f>SUM(#REF!+#REF!)</f>
        <v>#REF!</v>
      </c>
      <c r="U99" s="193"/>
      <c r="V99" s="193" t="e">
        <f>SUM(#REF!+#REF!)</f>
        <v>#REF!</v>
      </c>
      <c r="W99" s="193"/>
      <c r="X99" s="193"/>
      <c r="Y99" s="193" t="e">
        <f>SUM(#REF!+#REF!)</f>
        <v>#REF!</v>
      </c>
      <c r="Z99" s="193" t="e">
        <f>SUM(#REF!+#REF!)</f>
        <v>#REF!</v>
      </c>
      <c r="AA99" s="193"/>
      <c r="AB99" s="193" t="e">
        <f>SUM(#REF!+#REF!)</f>
        <v>#REF!</v>
      </c>
      <c r="AC99" s="193"/>
      <c r="AD99" s="193" t="e">
        <f>SUM(#REF!+#REF!)</f>
        <v>#REF!</v>
      </c>
      <c r="AE99" s="193" t="e">
        <f>SUM(#REF!+#REF!)</f>
        <v>#REF!</v>
      </c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>
        <f t="shared" si="43"/>
        <v>0</v>
      </c>
      <c r="BE99" s="193"/>
      <c r="BF99" s="193"/>
    </row>
    <row r="100" spans="1:60" ht="20.25" hidden="1" customHeight="1" x14ac:dyDescent="0.3">
      <c r="A100" s="129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8"/>
      <c r="M100" s="249"/>
      <c r="N100" s="25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251"/>
      <c r="AE100" s="252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D100" s="13">
        <f t="shared" si="43"/>
        <v>0</v>
      </c>
      <c r="BE100" s="130"/>
      <c r="BF100" s="130"/>
    </row>
    <row r="101" spans="1:60" ht="20.25" hidden="1" customHeight="1" x14ac:dyDescent="0.3">
      <c r="A101" s="129"/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8"/>
      <c r="M101" s="249"/>
      <c r="N101" s="247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246"/>
      <c r="AE101" s="246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D101" s="13">
        <f t="shared" si="43"/>
        <v>0</v>
      </c>
      <c r="BE101" s="130"/>
      <c r="BF101" s="130"/>
    </row>
    <row r="102" spans="1:60" ht="20.25" hidden="1" customHeight="1" x14ac:dyDescent="0.3">
      <c r="A102" s="129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8"/>
      <c r="M102" s="249"/>
      <c r="N102" s="247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251"/>
      <c r="AE102" s="252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D102" s="13">
        <f t="shared" si="43"/>
        <v>0</v>
      </c>
      <c r="BE102" s="130"/>
      <c r="BF102" s="130"/>
    </row>
    <row r="103" spans="1:60" ht="21" thickBot="1" x14ac:dyDescent="0.35">
      <c r="A103" s="131"/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4"/>
      <c r="M103" s="255"/>
      <c r="N103" s="256" t="s">
        <v>545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57"/>
      <c r="AE103" s="25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D103" s="13">
        <f t="shared" si="43"/>
        <v>0</v>
      </c>
      <c r="BE103" s="28"/>
      <c r="BF103" s="28"/>
    </row>
    <row r="104" spans="1:60" ht="12.75" hidden="1" customHeight="1" x14ac:dyDescent="0.3">
      <c r="A104" s="20"/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60"/>
      <c r="M104" s="261"/>
      <c r="N104" s="231"/>
      <c r="AD104" s="189"/>
      <c r="AE104" s="222"/>
      <c r="BD104" s="13">
        <f t="shared" si="43"/>
        <v>0</v>
      </c>
    </row>
    <row r="105" spans="1:60" ht="12.75" hidden="1" customHeight="1" x14ac:dyDescent="0.3">
      <c r="A105" s="20"/>
      <c r="B105" s="259"/>
      <c r="C105" s="259"/>
      <c r="D105" s="259"/>
      <c r="E105" s="259"/>
      <c r="F105" s="259"/>
      <c r="G105" s="259"/>
      <c r="H105" s="259"/>
      <c r="I105" s="259"/>
      <c r="J105" s="259"/>
      <c r="K105" s="259"/>
      <c r="L105" s="260"/>
      <c r="M105" s="261"/>
      <c r="N105" s="231"/>
      <c r="AD105" s="189"/>
      <c r="AE105" s="222"/>
      <c r="BD105" s="13">
        <f t="shared" si="43"/>
        <v>0</v>
      </c>
    </row>
    <row r="106" spans="1:60" ht="18" customHeight="1" x14ac:dyDescent="0.3">
      <c r="A106" s="1053" t="s">
        <v>0</v>
      </c>
      <c r="B106" s="1057" t="s">
        <v>1</v>
      </c>
      <c r="C106" s="1057"/>
      <c r="D106" s="1057"/>
      <c r="E106" s="1057"/>
      <c r="F106" s="1057"/>
      <c r="G106" s="1057"/>
      <c r="H106" s="1057"/>
      <c r="I106" s="1047" t="s">
        <v>2</v>
      </c>
      <c r="J106" s="1047" t="s">
        <v>3</v>
      </c>
      <c r="K106" s="1047"/>
      <c r="L106" s="1047"/>
      <c r="M106" s="1047"/>
      <c r="N106" s="1052" t="s">
        <v>4</v>
      </c>
      <c r="O106" s="51"/>
      <c r="P106" s="1047" t="s">
        <v>249</v>
      </c>
      <c r="Q106" s="51" t="s">
        <v>263</v>
      </c>
      <c r="R106" s="51" t="s">
        <v>102</v>
      </c>
      <c r="S106" s="1047" t="s">
        <v>313</v>
      </c>
      <c r="T106" s="51" t="s">
        <v>303</v>
      </c>
      <c r="U106" s="1047" t="s">
        <v>316</v>
      </c>
      <c r="V106" s="1047" t="s">
        <v>304</v>
      </c>
      <c r="W106" s="1047" t="s">
        <v>345</v>
      </c>
      <c r="X106" s="1047" t="s">
        <v>374</v>
      </c>
      <c r="Y106" s="1047" t="s">
        <v>361</v>
      </c>
      <c r="Z106" s="1047" t="s">
        <v>356</v>
      </c>
      <c r="AA106" s="1047" t="s">
        <v>352</v>
      </c>
      <c r="AB106" s="1047" t="s">
        <v>304</v>
      </c>
      <c r="AC106" s="1047" t="s">
        <v>367</v>
      </c>
      <c r="AD106" s="1052" t="s">
        <v>297</v>
      </c>
      <c r="AE106" s="1052"/>
      <c r="AF106" s="1047" t="s">
        <v>368</v>
      </c>
      <c r="AG106" s="1047" t="s">
        <v>373</v>
      </c>
      <c r="AH106" s="1047" t="s">
        <v>418</v>
      </c>
      <c r="AI106" s="1047" t="s">
        <v>383</v>
      </c>
      <c r="AJ106" s="1047" t="s">
        <v>423</v>
      </c>
      <c r="AK106" s="1047" t="s">
        <v>475</v>
      </c>
      <c r="AL106" s="1047" t="s">
        <v>567</v>
      </c>
      <c r="AM106" s="1047" t="s">
        <v>464</v>
      </c>
      <c r="AN106" s="1047" t="s">
        <v>424</v>
      </c>
      <c r="AO106" s="1047"/>
      <c r="AP106" s="1050" t="s">
        <v>479</v>
      </c>
      <c r="AQ106" s="1047" t="s">
        <v>555</v>
      </c>
      <c r="AR106" s="1047" t="s">
        <v>562</v>
      </c>
      <c r="AS106" s="1047" t="s">
        <v>558</v>
      </c>
      <c r="AT106" s="1047" t="s">
        <v>558</v>
      </c>
      <c r="AU106" s="1047" t="s">
        <v>568</v>
      </c>
      <c r="AV106" s="1047" t="s">
        <v>569</v>
      </c>
      <c r="AW106" s="1047" t="s">
        <v>540</v>
      </c>
      <c r="AX106" s="1047" t="s">
        <v>563</v>
      </c>
      <c r="AY106" s="1047" t="s">
        <v>568</v>
      </c>
      <c r="AZ106" s="1047" t="s">
        <v>559</v>
      </c>
      <c r="BA106" s="1047" t="s">
        <v>408</v>
      </c>
      <c r="BB106" s="1049" t="s">
        <v>103</v>
      </c>
      <c r="BC106" s="1049"/>
      <c r="BD106" s="1047"/>
      <c r="BE106" s="1047" t="s">
        <v>564</v>
      </c>
      <c r="BF106" s="1047" t="s">
        <v>565</v>
      </c>
    </row>
    <row r="107" spans="1:60" ht="46.5" customHeight="1" thickBot="1" x14ac:dyDescent="0.35">
      <c r="A107" s="1054"/>
      <c r="B107" s="195" t="s">
        <v>5</v>
      </c>
      <c r="C107" s="195" t="s">
        <v>6</v>
      </c>
      <c r="D107" s="195" t="s">
        <v>7</v>
      </c>
      <c r="E107" s="195" t="s">
        <v>8</v>
      </c>
      <c r="F107" s="195" t="s">
        <v>9</v>
      </c>
      <c r="G107" s="195" t="s">
        <v>10</v>
      </c>
      <c r="H107" s="195" t="s">
        <v>11</v>
      </c>
      <c r="I107" s="1055"/>
      <c r="J107" s="1048"/>
      <c r="K107" s="1048"/>
      <c r="L107" s="1048"/>
      <c r="M107" s="1048"/>
      <c r="N107" s="1056"/>
      <c r="O107" s="196" t="s">
        <v>284</v>
      </c>
      <c r="P107" s="1048"/>
      <c r="Q107" s="196" t="s">
        <v>104</v>
      </c>
      <c r="R107" s="196" t="s">
        <v>105</v>
      </c>
      <c r="S107" s="1048"/>
      <c r="T107" s="196" t="s">
        <v>324</v>
      </c>
      <c r="U107" s="1048"/>
      <c r="V107" s="1048"/>
      <c r="W107" s="1048"/>
      <c r="X107" s="1048"/>
      <c r="Y107" s="1048"/>
      <c r="Z107" s="1048"/>
      <c r="AA107" s="1048"/>
      <c r="AB107" s="1048"/>
      <c r="AC107" s="1048"/>
      <c r="AD107" s="197" t="s">
        <v>286</v>
      </c>
      <c r="AE107" s="197" t="s">
        <v>323</v>
      </c>
      <c r="AF107" s="1048"/>
      <c r="AG107" s="1048"/>
      <c r="AH107" s="1048"/>
      <c r="AI107" s="1048"/>
      <c r="AJ107" s="1048"/>
      <c r="AK107" s="1048"/>
      <c r="AL107" s="1048"/>
      <c r="AM107" s="1048"/>
      <c r="AN107" s="196" t="s">
        <v>364</v>
      </c>
      <c r="AO107" s="196" t="s">
        <v>419</v>
      </c>
      <c r="AP107" s="1051"/>
      <c r="AQ107" s="1048"/>
      <c r="AR107" s="1048"/>
      <c r="AS107" s="1048"/>
      <c r="AT107" s="1048"/>
      <c r="AU107" s="1048"/>
      <c r="AV107" s="1048"/>
      <c r="AW107" s="1048"/>
      <c r="AX107" s="1048"/>
      <c r="AY107" s="1048"/>
      <c r="AZ107" s="1048"/>
      <c r="BA107" s="1048"/>
      <c r="BB107" s="198" t="s">
        <v>364</v>
      </c>
      <c r="BC107" s="198" t="s">
        <v>419</v>
      </c>
      <c r="BD107" s="1048"/>
      <c r="BE107" s="1048"/>
      <c r="BF107" s="1048"/>
    </row>
    <row r="108" spans="1:60" ht="21.75" customHeight="1" thickBot="1" x14ac:dyDescent="0.35">
      <c r="A108" s="14">
        <v>1</v>
      </c>
      <c r="B108" s="199">
        <v>2</v>
      </c>
      <c r="C108" s="199">
        <v>3</v>
      </c>
      <c r="D108" s="199">
        <v>4</v>
      </c>
      <c r="E108" s="199">
        <v>5</v>
      </c>
      <c r="F108" s="199">
        <v>6</v>
      </c>
      <c r="G108" s="199">
        <v>7</v>
      </c>
      <c r="H108" s="199">
        <v>8</v>
      </c>
      <c r="I108" s="200">
        <v>9</v>
      </c>
      <c r="J108" s="200">
        <v>1</v>
      </c>
      <c r="K108" s="200">
        <v>2</v>
      </c>
      <c r="L108" s="200">
        <v>3</v>
      </c>
      <c r="M108" s="200">
        <v>4</v>
      </c>
      <c r="N108" s="200">
        <v>5</v>
      </c>
      <c r="O108" s="200">
        <v>15</v>
      </c>
      <c r="P108" s="200">
        <v>16</v>
      </c>
      <c r="Q108" s="200">
        <v>6</v>
      </c>
      <c r="R108" s="200">
        <v>7</v>
      </c>
      <c r="S108" s="200">
        <v>8</v>
      </c>
      <c r="T108" s="200">
        <v>9</v>
      </c>
      <c r="U108" s="200">
        <v>10</v>
      </c>
      <c r="V108" s="200">
        <v>11</v>
      </c>
      <c r="W108" s="200">
        <v>9</v>
      </c>
      <c r="X108" s="200">
        <v>6</v>
      </c>
      <c r="Y108" s="200">
        <v>7</v>
      </c>
      <c r="Z108" s="200">
        <v>7</v>
      </c>
      <c r="AA108" s="200">
        <v>8</v>
      </c>
      <c r="AB108" s="200">
        <v>9</v>
      </c>
      <c r="AC108" s="200">
        <v>8</v>
      </c>
      <c r="AD108" s="201">
        <v>11</v>
      </c>
      <c r="AE108" s="201">
        <v>12</v>
      </c>
      <c r="AF108" s="200">
        <v>9</v>
      </c>
      <c r="AG108" s="200">
        <v>10</v>
      </c>
      <c r="AH108" s="200">
        <v>6</v>
      </c>
      <c r="AI108" s="200">
        <v>7</v>
      </c>
      <c r="AJ108" s="200">
        <v>8</v>
      </c>
      <c r="AK108" s="200">
        <v>9</v>
      </c>
      <c r="AL108" s="200">
        <v>6</v>
      </c>
      <c r="AM108" s="200">
        <v>7</v>
      </c>
      <c r="AN108" s="200">
        <v>10</v>
      </c>
      <c r="AO108" s="200">
        <v>11</v>
      </c>
      <c r="AP108" s="163">
        <v>10</v>
      </c>
      <c r="AQ108" s="200">
        <v>8</v>
      </c>
      <c r="AR108" s="200">
        <v>9</v>
      </c>
      <c r="AS108" s="200">
        <v>9</v>
      </c>
      <c r="AT108" s="200">
        <v>9</v>
      </c>
      <c r="AU108" s="200">
        <v>11</v>
      </c>
      <c r="AV108" s="200">
        <v>9</v>
      </c>
      <c r="AW108" s="200">
        <v>9</v>
      </c>
      <c r="AX108" s="200">
        <v>10</v>
      </c>
      <c r="AY108" s="200">
        <v>11</v>
      </c>
      <c r="AZ108" s="200">
        <v>11</v>
      </c>
      <c r="BA108" s="200">
        <v>9</v>
      </c>
      <c r="BB108" s="200">
        <v>12</v>
      </c>
      <c r="BC108" s="200">
        <v>13</v>
      </c>
      <c r="BD108" s="200"/>
      <c r="BE108" s="200">
        <v>12</v>
      </c>
      <c r="BF108" s="200">
        <v>13</v>
      </c>
      <c r="BH108" s="13"/>
    </row>
    <row r="109" spans="1:60" x14ac:dyDescent="0.3">
      <c r="A109" s="21"/>
      <c r="B109" s="262"/>
      <c r="C109" s="262"/>
      <c r="D109" s="262"/>
      <c r="E109" s="262"/>
      <c r="F109" s="262"/>
      <c r="G109" s="262"/>
      <c r="H109" s="262"/>
      <c r="I109" s="262"/>
      <c r="J109" s="213">
        <v>4</v>
      </c>
      <c r="K109" s="213"/>
      <c r="L109" s="213"/>
      <c r="M109" s="1058" t="s">
        <v>177</v>
      </c>
      <c r="N109" s="1058"/>
      <c r="O109" s="263" t="e">
        <f>SUM(O110+O116+O142+O139)</f>
        <v>#REF!</v>
      </c>
      <c r="P109" s="263" t="e">
        <f>SUM(P110+P116+P142+P139)</f>
        <v>#REF!</v>
      </c>
      <c r="Q109" s="263">
        <v>16143115.890000001</v>
      </c>
      <c r="R109" s="263">
        <f>SUM(R110+R116+R142+R139)</f>
        <v>16062702</v>
      </c>
      <c r="S109" s="263">
        <f>SUM(S110+S116+S142+S139)</f>
        <v>18369156</v>
      </c>
      <c r="T109" s="263">
        <f>SUM(T110+T116+T142+T139)</f>
        <v>3565864.21</v>
      </c>
      <c r="U109" s="263">
        <f t="shared" ref="U109:U166" si="70">(T109/S109)*100</f>
        <v>19.412237611787933</v>
      </c>
      <c r="V109" s="263">
        <f>SUM(V110+V116+V142+V139)</f>
        <v>1091428.5</v>
      </c>
      <c r="W109" s="263">
        <f>SUM(W110+W116+W142+W139)</f>
        <v>18134628.41</v>
      </c>
      <c r="X109" s="263">
        <f>SUM(X110+X116+X142+X139)</f>
        <v>16062924.460000001</v>
      </c>
      <c r="Y109" s="263">
        <f>SUM(Y110+Y116+Y142+Y139)</f>
        <v>19460584.5</v>
      </c>
      <c r="Z109" s="263">
        <f>SUM(Z110+Z116+Z142+Z139)</f>
        <v>1797995.42</v>
      </c>
      <c r="AA109" s="263">
        <f t="shared" ref="AA109:AA114" si="71">(Z109/Y109)*100</f>
        <v>9.2391645276635952</v>
      </c>
      <c r="AB109" s="263">
        <f>SUM(AB110+AB116+AB142+AB139)</f>
        <v>5617336.3900000006</v>
      </c>
      <c r="AC109" s="263">
        <f>SUM(AC110+AC116+AC142+AC139)</f>
        <v>25077920.890000001</v>
      </c>
      <c r="AD109" s="263">
        <f>SUM(AC110+AD116+AD142+AD139)</f>
        <v>18722746.5</v>
      </c>
      <c r="AE109" s="263">
        <f t="shared" ref="AE109:AO109" si="72">SUM(AE110+AE116+AE142+AE139)</f>
        <v>16786996.5</v>
      </c>
      <c r="AF109" s="263">
        <f t="shared" si="72"/>
        <v>26577920.890000001</v>
      </c>
      <c r="AG109" s="263">
        <f t="shared" si="72"/>
        <v>0</v>
      </c>
      <c r="AH109" s="263">
        <f t="shared" si="72"/>
        <v>20963591.77</v>
      </c>
      <c r="AI109" s="263">
        <f t="shared" si="72"/>
        <v>19423566</v>
      </c>
      <c r="AJ109" s="263">
        <f t="shared" si="72"/>
        <v>24271475.810000002</v>
      </c>
      <c r="AK109" s="263">
        <f t="shared" si="72"/>
        <v>24762482.77</v>
      </c>
      <c r="AL109" s="263">
        <f>SUM(AL110+AL116+AL142+AL139)</f>
        <v>19710246.170000002</v>
      </c>
      <c r="AM109" s="263">
        <f t="shared" si="72"/>
        <v>33180732</v>
      </c>
      <c r="AN109" s="263">
        <f t="shared" si="72"/>
        <v>0</v>
      </c>
      <c r="AO109" s="263">
        <f t="shared" si="72"/>
        <v>12547462.620000001</v>
      </c>
      <c r="AP109" s="263">
        <f t="shared" ref="AP109:AP166" si="73">AM109/AH109*100</f>
        <v>158.27789609738235</v>
      </c>
      <c r="AQ109" s="263">
        <f t="shared" ref="AQ109:AX109" si="74">SUM(AQ110+AQ116+AQ142+AQ139)</f>
        <v>75755566.120000005</v>
      </c>
      <c r="AR109" s="263">
        <f t="shared" si="74"/>
        <v>75755566.120000005</v>
      </c>
      <c r="AS109" s="263">
        <f t="shared" si="74"/>
        <v>5787241.5599999987</v>
      </c>
      <c r="AT109" s="263">
        <f>SUM(AT110+AT116+AT142+AT139)</f>
        <v>0</v>
      </c>
      <c r="AU109" s="263">
        <f t="shared" ref="AU109:AU169" si="75">IFERROR(AT109/AN109*100,0)</f>
        <v>0</v>
      </c>
      <c r="AV109" s="263">
        <f t="shared" si="74"/>
        <v>0</v>
      </c>
      <c r="AW109" s="263">
        <f t="shared" si="74"/>
        <v>42524834.120000005</v>
      </c>
      <c r="AX109" s="263">
        <f t="shared" si="74"/>
        <v>0</v>
      </c>
      <c r="AY109" s="263">
        <f t="shared" ref="AY109:AY169" si="76">IFERROR(AX109/AR109*100,0)</f>
        <v>0</v>
      </c>
      <c r="AZ109" s="263">
        <f t="shared" ref="AZ109:AZ169" si="77">IFERROR(AS109/AQ109*100,0)</f>
        <v>7.6393615101928809</v>
      </c>
      <c r="BA109" s="263">
        <f>SUM(BA110+BA116+BA142+BA139)</f>
        <v>4847909.8100000005</v>
      </c>
      <c r="BB109" s="263">
        <f>SUM(BB110+BB116+BB142+BB139)</f>
        <v>26473132</v>
      </c>
      <c r="BC109" s="263">
        <f>SUM(BC110+BC116+BC142+BC139)</f>
        <v>26473132</v>
      </c>
      <c r="BD109" s="263">
        <f t="shared" ref="BD109:BD140" si="78">AM109-AK109</f>
        <v>8418249.2300000004</v>
      </c>
      <c r="BE109" s="263">
        <f>SUM(BE110+BE116+BE142+BE139)</f>
        <v>0</v>
      </c>
      <c r="BF109" s="263">
        <f>SUM(BF110+BF116+BF142+BF139)</f>
        <v>0</v>
      </c>
      <c r="BG109" s="94"/>
    </row>
    <row r="110" spans="1:60" x14ac:dyDescent="0.3">
      <c r="A110" s="4"/>
      <c r="B110" s="264"/>
      <c r="C110" s="264"/>
      <c r="D110" s="264"/>
      <c r="E110" s="264"/>
      <c r="F110" s="264"/>
      <c r="G110" s="264"/>
      <c r="H110" s="264"/>
      <c r="I110" s="264"/>
      <c r="J110" s="148"/>
      <c r="K110" s="179">
        <v>41</v>
      </c>
      <c r="L110" s="179"/>
      <c r="M110" s="179"/>
      <c r="N110" s="183" t="s">
        <v>70</v>
      </c>
      <c r="O110" s="168" t="e">
        <f>SUM(O111+O113)</f>
        <v>#REF!</v>
      </c>
      <c r="P110" s="168" t="e">
        <f>SUM(P111+P113)</f>
        <v>#REF!</v>
      </c>
      <c r="Q110" s="168">
        <v>818795.66</v>
      </c>
      <c r="R110" s="168">
        <f>SUM(R111+R113)</f>
        <v>278900</v>
      </c>
      <c r="S110" s="168">
        <f>SUM(S111+S113)</f>
        <v>373500</v>
      </c>
      <c r="T110" s="168">
        <f>SUM(T111+T113)</f>
        <v>98944.48000000001</v>
      </c>
      <c r="U110" s="168">
        <f t="shared" si="70"/>
        <v>26.491159303882199</v>
      </c>
      <c r="V110" s="168">
        <f>SUM(V111+V113)</f>
        <v>-258500</v>
      </c>
      <c r="W110" s="168">
        <f>SUM(W111+W113)</f>
        <v>469835.91000000003</v>
      </c>
      <c r="X110" s="168">
        <f>SUM(X111+X113)</f>
        <v>472814.95999999996</v>
      </c>
      <c r="Y110" s="168">
        <f>SUM(Y111+Y113)</f>
        <v>115000</v>
      </c>
      <c r="Z110" s="168">
        <f>SUM(Z111+Z113)</f>
        <v>47250</v>
      </c>
      <c r="AA110" s="168">
        <f t="shared" si="71"/>
        <v>41.086956521739133</v>
      </c>
      <c r="AB110" s="168">
        <f>SUM(AB111+AB113)</f>
        <v>1370750</v>
      </c>
      <c r="AC110" s="168">
        <f>SUM(AC111+AC113)</f>
        <v>1485750</v>
      </c>
      <c r="AD110" s="168">
        <v>50000</v>
      </c>
      <c r="AE110" s="168">
        <v>50000</v>
      </c>
      <c r="AF110" s="168">
        <f t="shared" ref="AF110:AM110" si="79">SUM(AF111+AF113)</f>
        <v>1485750</v>
      </c>
      <c r="AG110" s="168">
        <f t="shared" si="79"/>
        <v>0</v>
      </c>
      <c r="AH110" s="168">
        <f t="shared" si="79"/>
        <v>972178.34</v>
      </c>
      <c r="AI110" s="168">
        <f t="shared" si="79"/>
        <v>438250</v>
      </c>
      <c r="AJ110" s="168">
        <f t="shared" si="79"/>
        <v>340000</v>
      </c>
      <c r="AK110" s="168">
        <f>SUM(AK111+AK113)</f>
        <v>1640000</v>
      </c>
      <c r="AL110" s="168">
        <f>SUM(AL111+AL113)</f>
        <v>180720.75</v>
      </c>
      <c r="AM110" s="168">
        <f t="shared" si="79"/>
        <v>1860200</v>
      </c>
      <c r="AN110" s="168">
        <f>SUM(AN111+AN113)</f>
        <v>0</v>
      </c>
      <c r="AO110" s="168">
        <f>SUM(AO111+AO113)</f>
        <v>0</v>
      </c>
      <c r="AP110" s="168">
        <f t="shared" si="73"/>
        <v>191.3434936227853</v>
      </c>
      <c r="AQ110" s="168">
        <f>SUM(AQ111+AQ113)</f>
        <v>2430700</v>
      </c>
      <c r="AR110" s="168">
        <f>SUM(AR111+AR113)</f>
        <v>2430700</v>
      </c>
      <c r="AS110" s="168">
        <f>SUM(AS111+AS113)</f>
        <v>886946.25</v>
      </c>
      <c r="AT110" s="168">
        <f>SUM(AT111+AT113)</f>
        <v>0</v>
      </c>
      <c r="AU110" s="168">
        <f t="shared" si="75"/>
        <v>0</v>
      </c>
      <c r="AV110" s="168">
        <f>SUM(AV111+AV113)</f>
        <v>0</v>
      </c>
      <c r="AW110" s="168">
        <f>SUM(AW111+AW113)</f>
        <v>570500</v>
      </c>
      <c r="AX110" s="168">
        <f>SUM(AX111+AX113)</f>
        <v>0</v>
      </c>
      <c r="AY110" s="168">
        <f t="shared" si="76"/>
        <v>0</v>
      </c>
      <c r="AZ110" s="168">
        <f t="shared" si="77"/>
        <v>36.489334348130171</v>
      </c>
      <c r="BA110" s="168">
        <f>SUM(BA111+BA113)</f>
        <v>-98250</v>
      </c>
      <c r="BB110" s="168">
        <v>250200</v>
      </c>
      <c r="BC110" s="168">
        <v>250200</v>
      </c>
      <c r="BD110" s="168">
        <f t="shared" si="78"/>
        <v>220200</v>
      </c>
      <c r="BE110" s="168">
        <f>SUM(BE111+BE113)</f>
        <v>0</v>
      </c>
      <c r="BF110" s="168">
        <f>SUM(BF111+BF113)</f>
        <v>0</v>
      </c>
    </row>
    <row r="111" spans="1:60" ht="20.25" hidden="1" customHeight="1" x14ac:dyDescent="0.3">
      <c r="A111" s="4"/>
      <c r="B111" s="264"/>
      <c r="C111" s="264"/>
      <c r="D111" s="264"/>
      <c r="E111" s="264"/>
      <c r="F111" s="264"/>
      <c r="G111" s="264"/>
      <c r="H111" s="264"/>
      <c r="I111" s="264"/>
      <c r="J111" s="148"/>
      <c r="K111" s="148"/>
      <c r="L111" s="179">
        <v>411</v>
      </c>
      <c r="M111" s="179"/>
      <c r="N111" s="183" t="s">
        <v>71</v>
      </c>
      <c r="O111" s="168">
        <f t="shared" ref="O111:Y111" si="80">SUM(O112)</f>
        <v>384236</v>
      </c>
      <c r="P111" s="168" t="e">
        <f t="shared" si="80"/>
        <v>#REF!</v>
      </c>
      <c r="Q111" s="168">
        <v>607456</v>
      </c>
      <c r="R111" s="168">
        <f t="shared" si="80"/>
        <v>100000</v>
      </c>
      <c r="S111" s="168">
        <f t="shared" si="80"/>
        <v>200000</v>
      </c>
      <c r="T111" s="168">
        <f>SUM(T112)</f>
        <v>50283</v>
      </c>
      <c r="U111" s="168">
        <f t="shared" si="70"/>
        <v>25.141500000000001</v>
      </c>
      <c r="V111" s="168">
        <f>SUM(V112)</f>
        <v>-200000</v>
      </c>
      <c r="W111" s="168">
        <f t="shared" si="80"/>
        <v>295000</v>
      </c>
      <c r="X111" s="168">
        <f t="shared" si="80"/>
        <v>293883</v>
      </c>
      <c r="Y111" s="168">
        <f t="shared" si="80"/>
        <v>0</v>
      </c>
      <c r="Z111" s="168">
        <f>SUM(Z112)</f>
        <v>0</v>
      </c>
      <c r="AA111" s="168">
        <v>0</v>
      </c>
      <c r="AB111" s="168">
        <f>SUM(AB112)</f>
        <v>1150000</v>
      </c>
      <c r="AC111" s="168">
        <f>SUM(AC112)</f>
        <v>1150000</v>
      </c>
      <c r="AD111" s="168"/>
      <c r="AE111" s="168"/>
      <c r="AF111" s="168">
        <f t="shared" ref="AF111:AO111" si="81">SUM(AF112)</f>
        <v>1150000</v>
      </c>
      <c r="AG111" s="168">
        <f t="shared" si="81"/>
        <v>0</v>
      </c>
      <c r="AH111" s="168">
        <f t="shared" si="81"/>
        <v>745561</v>
      </c>
      <c r="AI111" s="168">
        <f t="shared" si="81"/>
        <v>205000</v>
      </c>
      <c r="AJ111" s="168">
        <f>SUM(AJ112)</f>
        <v>105000</v>
      </c>
      <c r="AK111" s="168">
        <f>SUM(AK112)</f>
        <v>0</v>
      </c>
      <c r="AL111" s="168">
        <f>SUM(AL112)</f>
        <v>0</v>
      </c>
      <c r="AM111" s="168">
        <f t="shared" si="81"/>
        <v>0</v>
      </c>
      <c r="AN111" s="168">
        <f t="shared" si="81"/>
        <v>0</v>
      </c>
      <c r="AO111" s="168">
        <f t="shared" si="81"/>
        <v>0</v>
      </c>
      <c r="AP111" s="168">
        <f t="shared" si="73"/>
        <v>0</v>
      </c>
      <c r="AQ111" s="168">
        <f t="shared" ref="AQ111:AX111" si="82">SUM(AQ112)</f>
        <v>0</v>
      </c>
      <c r="AR111" s="168">
        <f t="shared" si="82"/>
        <v>0</v>
      </c>
      <c r="AS111" s="168">
        <f t="shared" si="82"/>
        <v>0</v>
      </c>
      <c r="AT111" s="168">
        <f t="shared" si="82"/>
        <v>0</v>
      </c>
      <c r="AU111" s="168">
        <f t="shared" si="75"/>
        <v>0</v>
      </c>
      <c r="AV111" s="168">
        <f t="shared" si="82"/>
        <v>0</v>
      </c>
      <c r="AW111" s="168">
        <f t="shared" si="82"/>
        <v>0</v>
      </c>
      <c r="AX111" s="168">
        <f t="shared" si="82"/>
        <v>0</v>
      </c>
      <c r="AY111" s="168">
        <f t="shared" si="76"/>
        <v>0</v>
      </c>
      <c r="AZ111" s="168">
        <f t="shared" si="77"/>
        <v>0</v>
      </c>
      <c r="BA111" s="168">
        <f>SUM(BA112)</f>
        <v>-100000</v>
      </c>
      <c r="BB111" s="168"/>
      <c r="BC111" s="168"/>
      <c r="BD111" s="168">
        <f t="shared" si="78"/>
        <v>0</v>
      </c>
      <c r="BE111" s="168">
        <f>SUM(BE112)</f>
        <v>0</v>
      </c>
      <c r="BF111" s="168">
        <f>SUM(BF112)</f>
        <v>0</v>
      </c>
    </row>
    <row r="112" spans="1:60" ht="20.25" hidden="1" customHeight="1" x14ac:dyDescent="0.3">
      <c r="A112" s="1"/>
      <c r="B112" s="224"/>
      <c r="C112" s="224"/>
      <c r="D112" s="224"/>
      <c r="E112" s="224"/>
      <c r="F112" s="224"/>
      <c r="G112" s="224"/>
      <c r="H112" s="224"/>
      <c r="I112" s="224"/>
      <c r="J112" s="148"/>
      <c r="K112" s="148"/>
      <c r="L112" s="148"/>
      <c r="M112" s="149">
        <v>4111</v>
      </c>
      <c r="N112" s="150" t="s">
        <v>72</v>
      </c>
      <c r="O112" s="32">
        <v>384236</v>
      </c>
      <c r="P112" s="32" t="e">
        <f>SUM(#REF!)</f>
        <v>#REF!</v>
      </c>
      <c r="Q112" s="32">
        <v>607456</v>
      </c>
      <c r="R112" s="32">
        <v>100000</v>
      </c>
      <c r="S112" s="32">
        <v>200000</v>
      </c>
      <c r="T112" s="32">
        <v>50283</v>
      </c>
      <c r="U112" s="32">
        <f t="shared" si="70"/>
        <v>25.141500000000001</v>
      </c>
      <c r="V112" s="32">
        <f>(Y112-S112)</f>
        <v>-200000</v>
      </c>
      <c r="W112" s="32">
        <v>295000</v>
      </c>
      <c r="X112" s="32">
        <v>293883</v>
      </c>
      <c r="Y112" s="32">
        <v>0</v>
      </c>
      <c r="Z112" s="32">
        <v>0</v>
      </c>
      <c r="AA112" s="32">
        <v>0</v>
      </c>
      <c r="AB112" s="32">
        <f>(AC112-Y112)</f>
        <v>1150000</v>
      </c>
      <c r="AC112" s="32">
        <v>1150000</v>
      </c>
      <c r="AD112" s="32"/>
      <c r="AE112" s="32"/>
      <c r="AF112" s="32">
        <v>1150000</v>
      </c>
      <c r="AG112" s="32"/>
      <c r="AH112" s="32">
        <v>745561</v>
      </c>
      <c r="AI112" s="32">
        <v>205000</v>
      </c>
      <c r="AJ112" s="32">
        <v>105000</v>
      </c>
      <c r="AK112" s="32">
        <v>0</v>
      </c>
      <c r="AL112" s="32">
        <v>0</v>
      </c>
      <c r="AM112" s="32">
        <v>0</v>
      </c>
      <c r="AN112" s="32"/>
      <c r="AO112" s="32"/>
      <c r="AP112" s="32">
        <f t="shared" si="73"/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f t="shared" si="75"/>
        <v>0</v>
      </c>
      <c r="AV112" s="32">
        <v>0</v>
      </c>
      <c r="AW112" s="32">
        <f>AQ112-AM112</f>
        <v>0</v>
      </c>
      <c r="AX112" s="32">
        <v>0</v>
      </c>
      <c r="AY112" s="32">
        <f t="shared" si="76"/>
        <v>0</v>
      </c>
      <c r="AZ112" s="32">
        <f t="shared" si="77"/>
        <v>0</v>
      </c>
      <c r="BA112" s="32">
        <f>AJ112-AI112</f>
        <v>-100000</v>
      </c>
      <c r="BB112" s="32"/>
      <c r="BC112" s="32"/>
      <c r="BD112" s="32">
        <f t="shared" si="78"/>
        <v>0</v>
      </c>
      <c r="BE112" s="32">
        <v>0</v>
      </c>
      <c r="BF112" s="32">
        <v>0</v>
      </c>
    </row>
    <row r="113" spans="1:61" x14ac:dyDescent="0.3">
      <c r="A113" s="1"/>
      <c r="B113" s="224"/>
      <c r="C113" s="224"/>
      <c r="D113" s="224"/>
      <c r="E113" s="224"/>
      <c r="F113" s="224"/>
      <c r="G113" s="224"/>
      <c r="H113" s="224"/>
      <c r="I113" s="224"/>
      <c r="J113" s="148"/>
      <c r="K113" s="148"/>
      <c r="L113" s="179">
        <v>412</v>
      </c>
      <c r="M113" s="179"/>
      <c r="N113" s="183" t="s">
        <v>73</v>
      </c>
      <c r="O113" s="168" t="e">
        <f>SUM(O114:O115)</f>
        <v>#REF!</v>
      </c>
      <c r="P113" s="168" t="e">
        <f>SUM(P114:P115)</f>
        <v>#REF!</v>
      </c>
      <c r="Q113" s="168">
        <v>211339.66</v>
      </c>
      <c r="R113" s="168">
        <f>SUM(R114:R115)</f>
        <v>178900</v>
      </c>
      <c r="S113" s="168">
        <f>SUM(S114:S115)</f>
        <v>173500</v>
      </c>
      <c r="T113" s="168">
        <f>SUM(T114:T115)</f>
        <v>48661.48</v>
      </c>
      <c r="U113" s="168">
        <f t="shared" si="70"/>
        <v>28.046962536023056</v>
      </c>
      <c r="V113" s="168">
        <f>SUM(V114:V115)</f>
        <v>-58500</v>
      </c>
      <c r="W113" s="168">
        <f>SUM(W114:W115)</f>
        <v>174835.91</v>
      </c>
      <c r="X113" s="168">
        <f>SUM(X114:X115)</f>
        <v>178931.96</v>
      </c>
      <c r="Y113" s="168">
        <f>SUM(Y114:Y115)</f>
        <v>115000</v>
      </c>
      <c r="Z113" s="168">
        <f>SUM(Z114:Z115)</f>
        <v>47250</v>
      </c>
      <c r="AA113" s="168">
        <f t="shared" si="71"/>
        <v>41.086956521739133</v>
      </c>
      <c r="AB113" s="168">
        <f>SUM(AB114:AB115)</f>
        <v>220750</v>
      </c>
      <c r="AC113" s="168">
        <f>SUM(AC114:AC115)</f>
        <v>335750</v>
      </c>
      <c r="AD113" s="168"/>
      <c r="AE113" s="168"/>
      <c r="AF113" s="168">
        <f t="shared" ref="AF113:AO113" si="83">SUM(AF114:AF115)</f>
        <v>335750</v>
      </c>
      <c r="AG113" s="168">
        <f t="shared" si="83"/>
        <v>0</v>
      </c>
      <c r="AH113" s="168">
        <f t="shared" si="83"/>
        <v>226617.34</v>
      </c>
      <c r="AI113" s="168">
        <f t="shared" si="83"/>
        <v>233250</v>
      </c>
      <c r="AJ113" s="168">
        <f t="shared" si="83"/>
        <v>235000</v>
      </c>
      <c r="AK113" s="168">
        <f t="shared" si="83"/>
        <v>1640000</v>
      </c>
      <c r="AL113" s="168">
        <f t="shared" si="83"/>
        <v>180720.75</v>
      </c>
      <c r="AM113" s="168">
        <f t="shared" si="83"/>
        <v>1860200</v>
      </c>
      <c r="AN113" s="168">
        <f t="shared" si="83"/>
        <v>0</v>
      </c>
      <c r="AO113" s="168">
        <f t="shared" si="83"/>
        <v>0</v>
      </c>
      <c r="AP113" s="168">
        <f t="shared" si="73"/>
        <v>820.85510314435783</v>
      </c>
      <c r="AQ113" s="168">
        <f>SUM(AQ114:AQ115)</f>
        <v>2430700</v>
      </c>
      <c r="AR113" s="168">
        <f>SUM(AR114:AR115)</f>
        <v>2430700</v>
      </c>
      <c r="AS113" s="168">
        <f>SUM(AS114:AS115)</f>
        <v>886946.25</v>
      </c>
      <c r="AT113" s="168">
        <f>SUM(AT114:AT115)</f>
        <v>0</v>
      </c>
      <c r="AU113" s="168">
        <f t="shared" si="75"/>
        <v>0</v>
      </c>
      <c r="AV113" s="168">
        <f>SUM(AV114:AV115)</f>
        <v>0</v>
      </c>
      <c r="AW113" s="168">
        <f>SUM(AW114:AW115)</f>
        <v>570500</v>
      </c>
      <c r="AX113" s="168">
        <f>SUM(AX114:AX115)</f>
        <v>0</v>
      </c>
      <c r="AY113" s="168">
        <f t="shared" si="76"/>
        <v>0</v>
      </c>
      <c r="AZ113" s="168">
        <f t="shared" si="77"/>
        <v>36.489334348130171</v>
      </c>
      <c r="BA113" s="168">
        <f>SUM(BA114:BA115)</f>
        <v>1750</v>
      </c>
      <c r="BB113" s="168"/>
      <c r="BC113" s="168"/>
      <c r="BD113" s="168">
        <f t="shared" si="78"/>
        <v>220200</v>
      </c>
      <c r="BE113" s="168">
        <f>SUM(BE114:BE115)</f>
        <v>0</v>
      </c>
      <c r="BF113" s="168">
        <f>SUM(BF114:BF115)</f>
        <v>0</v>
      </c>
    </row>
    <row r="114" spans="1:61" x14ac:dyDescent="0.3">
      <c r="A114" s="1"/>
      <c r="B114" s="224"/>
      <c r="C114" s="224"/>
      <c r="D114" s="224"/>
      <c r="E114" s="224"/>
      <c r="F114" s="224"/>
      <c r="G114" s="224"/>
      <c r="H114" s="224"/>
      <c r="I114" s="224"/>
      <c r="J114" s="148"/>
      <c r="K114" s="148"/>
      <c r="L114" s="149"/>
      <c r="M114" s="149">
        <v>4123</v>
      </c>
      <c r="N114" s="150" t="s">
        <v>74</v>
      </c>
      <c r="O114" s="32">
        <v>150923.57</v>
      </c>
      <c r="P114" s="32" t="e">
        <f>SUM(#REF!+#REF!)</f>
        <v>#REF!</v>
      </c>
      <c r="Q114" s="32">
        <v>154803.07999999999</v>
      </c>
      <c r="R114" s="32">
        <v>178900</v>
      </c>
      <c r="S114" s="32">
        <v>173500</v>
      </c>
      <c r="T114" s="32">
        <v>48661.48</v>
      </c>
      <c r="U114" s="32">
        <f t="shared" si="70"/>
        <v>28.046962536023056</v>
      </c>
      <c r="V114" s="32">
        <f>(Y114-S114)</f>
        <v>-123500</v>
      </c>
      <c r="W114" s="32">
        <v>174835.91</v>
      </c>
      <c r="X114" s="32">
        <v>178931.96</v>
      </c>
      <c r="Y114" s="32">
        <v>50000</v>
      </c>
      <c r="Z114" s="32">
        <v>47250</v>
      </c>
      <c r="AA114" s="32">
        <f t="shared" si="71"/>
        <v>94.5</v>
      </c>
      <c r="AB114" s="32">
        <f>(AC114-Y114)</f>
        <v>165750</v>
      </c>
      <c r="AC114" s="32">
        <v>215750</v>
      </c>
      <c r="AD114" s="32"/>
      <c r="AE114" s="32"/>
      <c r="AF114" s="32">
        <v>215750</v>
      </c>
      <c r="AG114" s="32"/>
      <c r="AH114" s="32">
        <v>226617.34</v>
      </c>
      <c r="AI114" s="32">
        <v>233250</v>
      </c>
      <c r="AJ114" s="32">
        <v>235000</v>
      </c>
      <c r="AK114" s="32">
        <v>195000</v>
      </c>
      <c r="AL114" s="32">
        <v>180720.75</v>
      </c>
      <c r="AM114" s="32">
        <v>190200</v>
      </c>
      <c r="AN114" s="32"/>
      <c r="AO114" s="32"/>
      <c r="AP114" s="32">
        <f t="shared" si="73"/>
        <v>83.930029361389558</v>
      </c>
      <c r="AQ114" s="32">
        <v>417700</v>
      </c>
      <c r="AR114" s="32">
        <v>417700</v>
      </c>
      <c r="AS114" s="32">
        <v>16321.25</v>
      </c>
      <c r="AT114" s="32">
        <v>0</v>
      </c>
      <c r="AU114" s="32">
        <f t="shared" si="75"/>
        <v>0</v>
      </c>
      <c r="AV114" s="32"/>
      <c r="AW114" s="32">
        <f>AQ114-AM114</f>
        <v>227500</v>
      </c>
      <c r="AX114" s="32"/>
      <c r="AY114" s="32">
        <f t="shared" si="76"/>
        <v>0</v>
      </c>
      <c r="AZ114" s="32">
        <f t="shared" si="77"/>
        <v>3.9074096241321521</v>
      </c>
      <c r="BA114" s="32">
        <f>AJ114-AI114</f>
        <v>1750</v>
      </c>
      <c r="BB114" s="32"/>
      <c r="BC114" s="32"/>
      <c r="BD114" s="32">
        <f t="shared" si="78"/>
        <v>-4800</v>
      </c>
      <c r="BE114" s="32"/>
      <c r="BF114" s="32"/>
    </row>
    <row r="115" spans="1:61" x14ac:dyDescent="0.3">
      <c r="A115" s="1"/>
      <c r="B115" s="224"/>
      <c r="C115" s="224"/>
      <c r="D115" s="224"/>
      <c r="E115" s="224"/>
      <c r="F115" s="224"/>
      <c r="G115" s="224"/>
      <c r="H115" s="224"/>
      <c r="I115" s="224"/>
      <c r="J115" s="148"/>
      <c r="K115" s="148"/>
      <c r="L115" s="149"/>
      <c r="M115" s="149">
        <v>4126</v>
      </c>
      <c r="N115" s="150" t="s">
        <v>305</v>
      </c>
      <c r="O115" s="32" t="e">
        <f>SUM(#REF!)</f>
        <v>#REF!</v>
      </c>
      <c r="P115" s="32" t="e">
        <f>SUM(#REF!)</f>
        <v>#REF!</v>
      </c>
      <c r="Q115" s="32">
        <v>56536.58</v>
      </c>
      <c r="R115" s="32">
        <v>0</v>
      </c>
      <c r="S115" s="32">
        <v>0</v>
      </c>
      <c r="T115" s="32">
        <v>0</v>
      </c>
      <c r="U115" s="32">
        <v>0</v>
      </c>
      <c r="V115" s="32">
        <f>(Y115-S115)</f>
        <v>65000</v>
      </c>
      <c r="W115" s="32">
        <v>0</v>
      </c>
      <c r="X115" s="32">
        <v>0</v>
      </c>
      <c r="Y115" s="32">
        <v>65000</v>
      </c>
      <c r="Z115" s="32">
        <v>0</v>
      </c>
      <c r="AA115" s="32">
        <v>0</v>
      </c>
      <c r="AB115" s="32">
        <f>(AC115-Y115)</f>
        <v>55000</v>
      </c>
      <c r="AC115" s="32">
        <v>120000</v>
      </c>
      <c r="AD115" s="32"/>
      <c r="AE115" s="32"/>
      <c r="AF115" s="32">
        <v>120000</v>
      </c>
      <c r="AG115" s="32"/>
      <c r="AH115" s="32"/>
      <c r="AI115" s="32">
        <v>0</v>
      </c>
      <c r="AJ115" s="32">
        <v>0</v>
      </c>
      <c r="AK115" s="32">
        <v>1445000</v>
      </c>
      <c r="AL115" s="32">
        <v>0</v>
      </c>
      <c r="AM115" s="32">
        <v>1670000</v>
      </c>
      <c r="AN115" s="32"/>
      <c r="AO115" s="32"/>
      <c r="AP115" s="32" t="e">
        <f t="shared" si="73"/>
        <v>#DIV/0!</v>
      </c>
      <c r="AQ115" s="32">
        <v>2013000</v>
      </c>
      <c r="AR115" s="32">
        <v>2013000</v>
      </c>
      <c r="AS115" s="32">
        <v>870625</v>
      </c>
      <c r="AT115" s="32">
        <v>0</v>
      </c>
      <c r="AU115" s="32">
        <f t="shared" si="75"/>
        <v>0</v>
      </c>
      <c r="AV115" s="32"/>
      <c r="AW115" s="32">
        <f>AQ115-AM115</f>
        <v>343000</v>
      </c>
      <c r="AX115" s="32"/>
      <c r="AY115" s="32">
        <f t="shared" si="76"/>
        <v>0</v>
      </c>
      <c r="AZ115" s="32">
        <f t="shared" si="77"/>
        <v>43.250124192747144</v>
      </c>
      <c r="BA115" s="32">
        <f>AJ115-AI115</f>
        <v>0</v>
      </c>
      <c r="BB115" s="32"/>
      <c r="BC115" s="32"/>
      <c r="BD115" s="32">
        <f t="shared" si="78"/>
        <v>225000</v>
      </c>
      <c r="BE115" s="32"/>
      <c r="BF115" s="32"/>
    </row>
    <row r="116" spans="1:61" x14ac:dyDescent="0.3">
      <c r="A116" s="1"/>
      <c r="B116" s="224"/>
      <c r="C116" s="224"/>
      <c r="D116" s="224"/>
      <c r="E116" s="224"/>
      <c r="F116" s="224"/>
      <c r="G116" s="224"/>
      <c r="H116" s="224"/>
      <c r="I116" s="224"/>
      <c r="J116" s="148"/>
      <c r="K116" s="179">
        <v>42</v>
      </c>
      <c r="L116" s="179"/>
      <c r="M116" s="179"/>
      <c r="N116" s="183" t="s">
        <v>75</v>
      </c>
      <c r="O116" s="168">
        <f>SUM(O117+O122+O130+O137+O132)</f>
        <v>11581846.799999999</v>
      </c>
      <c r="P116" s="168" t="e">
        <f>SUM(P117+P122+P130+P137+P132)</f>
        <v>#REF!</v>
      </c>
      <c r="Q116" s="168">
        <v>10618978.92</v>
      </c>
      <c r="R116" s="168">
        <f>SUM(R117+R122+R130+R137+R132)</f>
        <v>7328286</v>
      </c>
      <c r="S116" s="168">
        <f>SUM(S117+S122+S130+S137+S132)</f>
        <v>7003366</v>
      </c>
      <c r="T116" s="168">
        <f>SUM(T117+T122+T130+T137+T132)</f>
        <v>2174508.15</v>
      </c>
      <c r="U116" s="168">
        <f t="shared" si="70"/>
        <v>31.049471782568549</v>
      </c>
      <c r="V116" s="168">
        <f>SUM(V117+V122+V130+V137+V132)</f>
        <v>1632912.5</v>
      </c>
      <c r="W116" s="168">
        <f>SUM(W117+W122+W130+W137+W132)</f>
        <v>7540048.5</v>
      </c>
      <c r="X116" s="168">
        <f>SUM(X117+X122+X130+X137+X132)</f>
        <v>7517068.6399999997</v>
      </c>
      <c r="Y116" s="168">
        <f>SUM(Y117+Y122+Y130+Y137+Y132)</f>
        <v>8636278.5</v>
      </c>
      <c r="Z116" s="168">
        <f>SUM(Z117+Z122+Z130+Z137+Z132)</f>
        <v>443145.39</v>
      </c>
      <c r="AA116" s="168">
        <f>(Z116/Y116)*100</f>
        <v>5.1312077302740988</v>
      </c>
      <c r="AB116" s="168">
        <f>SUM(AB117+AB122+AB130+AB137+AB132)</f>
        <v>2842002.39</v>
      </c>
      <c r="AC116" s="168">
        <f>SUM(AC117+AC122+AC130+AC137+AC132)</f>
        <v>11478280.890000001</v>
      </c>
      <c r="AD116" s="168">
        <v>9062278.5</v>
      </c>
      <c r="AE116" s="168">
        <v>8562278.5</v>
      </c>
      <c r="AF116" s="168">
        <f t="shared" ref="AF116:AK116" si="84">SUM(AF117+AF122+AF130+AF137+AF132)</f>
        <v>12978280.890000001</v>
      </c>
      <c r="AG116" s="168">
        <f t="shared" si="84"/>
        <v>0</v>
      </c>
      <c r="AH116" s="168">
        <f t="shared" si="84"/>
        <v>9840882.8900000006</v>
      </c>
      <c r="AI116" s="168">
        <f t="shared" si="84"/>
        <v>8404810</v>
      </c>
      <c r="AJ116" s="168">
        <f t="shared" si="84"/>
        <v>10813621.42</v>
      </c>
      <c r="AK116" s="168">
        <f t="shared" si="84"/>
        <v>11200672.42</v>
      </c>
      <c r="AL116" s="168">
        <f>SUM(AL117+AL122+AL130+AL137+AL132+AL135)</f>
        <v>11512242.84</v>
      </c>
      <c r="AM116" s="168">
        <f>SUM(AM117+AM122+AM130+AM137+AM132+AM135)</f>
        <v>11382133.5</v>
      </c>
      <c r="AN116" s="168">
        <f>SUM(AN117+AN122+AN130+AN137+AN132)</f>
        <v>0</v>
      </c>
      <c r="AO116" s="168">
        <f>SUM(AO117+AO122+AO130+AO137+AO132)</f>
        <v>25218.59</v>
      </c>
      <c r="AP116" s="168">
        <f t="shared" si="73"/>
        <v>115.66171071465723</v>
      </c>
      <c r="AQ116" s="168">
        <f>SUM(AQ117+AQ122+AQ130+AQ137+AQ132+AQ135)</f>
        <v>32909958.66</v>
      </c>
      <c r="AR116" s="168">
        <f>SUM(AR117+AR122+AR130+AR137+AR132+AR135)</f>
        <v>32909958.66</v>
      </c>
      <c r="AS116" s="168">
        <f>SUM(AS117+AS122+AS130+AS137+AS132+AS135)</f>
        <v>1555987.5699999996</v>
      </c>
      <c r="AT116" s="168">
        <f>SUM(AT117+AT122+AT130+AT137+AT132+AT135)</f>
        <v>0</v>
      </c>
      <c r="AU116" s="168">
        <f t="shared" si="75"/>
        <v>0</v>
      </c>
      <c r="AV116" s="168">
        <f>SUM(AV117+AV122+AV130+AV137+AV132+AV135)</f>
        <v>0</v>
      </c>
      <c r="AW116" s="168">
        <f>SUM(AW117+AW122+AW130+AW137+AW132)</f>
        <v>21477825.16</v>
      </c>
      <c r="AX116" s="168">
        <f>SUM(AX117+AX122+AX130+AX137+AX132+AX135)</f>
        <v>0</v>
      </c>
      <c r="AY116" s="168">
        <f t="shared" si="76"/>
        <v>0</v>
      </c>
      <c r="AZ116" s="168">
        <f t="shared" si="77"/>
        <v>4.7280143560046621</v>
      </c>
      <c r="BA116" s="168">
        <f>SUM(BA117+BA122+BA130+BA137+BA132)</f>
        <v>2408811.42</v>
      </c>
      <c r="BB116" s="168">
        <v>11479533.5</v>
      </c>
      <c r="BC116" s="168">
        <v>11479533.5</v>
      </c>
      <c r="BD116" s="168">
        <f t="shared" si="78"/>
        <v>181461.08000000007</v>
      </c>
      <c r="BE116" s="168">
        <f>SUM(BE117+BE122+BE130+BE137+BE132+BE135)</f>
        <v>0</v>
      </c>
      <c r="BF116" s="168">
        <f>SUM(BF117+BF122+BF130+BF137+BF132+BF135)</f>
        <v>0</v>
      </c>
      <c r="BG116" s="90"/>
    </row>
    <row r="117" spans="1:61" x14ac:dyDescent="0.3">
      <c r="A117" s="1"/>
      <c r="B117" s="224"/>
      <c r="C117" s="224"/>
      <c r="D117" s="224"/>
      <c r="E117" s="224"/>
      <c r="F117" s="224"/>
      <c r="G117" s="224"/>
      <c r="H117" s="224"/>
      <c r="I117" s="224"/>
      <c r="J117" s="148"/>
      <c r="K117" s="148"/>
      <c r="L117" s="178">
        <v>421</v>
      </c>
      <c r="M117" s="178"/>
      <c r="N117" s="191" t="s">
        <v>76</v>
      </c>
      <c r="O117" s="168">
        <f>SUM(O119:O121)</f>
        <v>2538565.0699999998</v>
      </c>
      <c r="P117" s="168" t="e">
        <f>SUM(P119:P121)</f>
        <v>#REF!</v>
      </c>
      <c r="Q117" s="168">
        <v>2241116.27</v>
      </c>
      <c r="R117" s="168">
        <f>SUM(R119:R121)</f>
        <v>572516</v>
      </c>
      <c r="S117" s="168">
        <f>SUM(S119:S121)</f>
        <v>638000</v>
      </c>
      <c r="T117" s="168">
        <f>SUM(T119:T121)</f>
        <v>538375</v>
      </c>
      <c r="U117" s="168">
        <f t="shared" si="70"/>
        <v>84.384796238244519</v>
      </c>
      <c r="V117" s="168">
        <f>SUM(V119:V121)</f>
        <v>-422000</v>
      </c>
      <c r="W117" s="168">
        <f>SUM(W119:W121)</f>
        <v>638000</v>
      </c>
      <c r="X117" s="168">
        <f>SUM(X119:X121)</f>
        <v>653125</v>
      </c>
      <c r="Y117" s="168">
        <f>SUM(Y119:Y121)</f>
        <v>216000</v>
      </c>
      <c r="Z117" s="168">
        <f>SUM(Z119:Z121)</f>
        <v>141750</v>
      </c>
      <c r="AA117" s="168">
        <f>(Z117/Y117)*100</f>
        <v>65.625</v>
      </c>
      <c r="AB117" s="168">
        <f>SUM(AB119:AB121)</f>
        <v>-161000</v>
      </c>
      <c r="AC117" s="168">
        <f>SUM(AC119:AC121)</f>
        <v>55000</v>
      </c>
      <c r="AD117" s="168"/>
      <c r="AE117" s="168"/>
      <c r="AF117" s="168">
        <f t="shared" ref="AF117:AK117" si="85">SUM(AF119:AF121)</f>
        <v>1555000</v>
      </c>
      <c r="AG117" s="168">
        <f t="shared" si="85"/>
        <v>0</v>
      </c>
      <c r="AH117" s="168">
        <f t="shared" si="85"/>
        <v>1561689.85</v>
      </c>
      <c r="AI117" s="168">
        <f t="shared" si="85"/>
        <v>55000</v>
      </c>
      <c r="AJ117" s="168">
        <f t="shared" si="85"/>
        <v>0</v>
      </c>
      <c r="AK117" s="168">
        <f t="shared" si="85"/>
        <v>0</v>
      </c>
      <c r="AL117" s="168">
        <f>SUM(AL118:AL121)</f>
        <v>0</v>
      </c>
      <c r="AM117" s="168">
        <f>SUM(AM118:AM121)</f>
        <v>485000</v>
      </c>
      <c r="AN117" s="168">
        <f>SUM(AN118:AN121)</f>
        <v>0</v>
      </c>
      <c r="AO117" s="168">
        <f>SUM(AO118:AO121)</f>
        <v>0</v>
      </c>
      <c r="AP117" s="168" t="e">
        <f>SUM(AP118:AP121)</f>
        <v>#DIV/0!</v>
      </c>
      <c r="AQ117" s="168">
        <f t="shared" ref="AQ117:AX117" si="86">SUM(AQ118:AQ121)</f>
        <v>460000</v>
      </c>
      <c r="AR117" s="168">
        <f t="shared" si="86"/>
        <v>460000</v>
      </c>
      <c r="AS117" s="168">
        <f t="shared" si="86"/>
        <v>0</v>
      </c>
      <c r="AT117" s="168">
        <f>SUM(AT118:AT121)</f>
        <v>0</v>
      </c>
      <c r="AU117" s="168">
        <f t="shared" si="75"/>
        <v>0</v>
      </c>
      <c r="AV117" s="168">
        <f t="shared" si="86"/>
        <v>0</v>
      </c>
      <c r="AW117" s="168">
        <f t="shared" si="86"/>
        <v>-75000</v>
      </c>
      <c r="AX117" s="168">
        <f t="shared" si="86"/>
        <v>0</v>
      </c>
      <c r="AY117" s="168">
        <f t="shared" si="76"/>
        <v>0</v>
      </c>
      <c r="AZ117" s="168">
        <f t="shared" si="77"/>
        <v>0</v>
      </c>
      <c r="BA117" s="168">
        <f>SUM(BA119:BA121)</f>
        <v>-55000</v>
      </c>
      <c r="BB117" s="168"/>
      <c r="BC117" s="168"/>
      <c r="BD117" s="168">
        <f t="shared" si="78"/>
        <v>485000</v>
      </c>
      <c r="BE117" s="168">
        <f>SUM(BE118:BE121)</f>
        <v>0</v>
      </c>
      <c r="BF117" s="168">
        <f>SUM(BF118:BF121)</f>
        <v>0</v>
      </c>
      <c r="BH117" s="215"/>
      <c r="BI117" s="215"/>
    </row>
    <row r="118" spans="1:61" x14ac:dyDescent="0.3">
      <c r="A118" s="1"/>
      <c r="B118" s="224"/>
      <c r="C118" s="224"/>
      <c r="D118" s="224"/>
      <c r="E118" s="224"/>
      <c r="F118" s="224"/>
      <c r="G118" s="224"/>
      <c r="H118" s="224"/>
      <c r="I118" s="224"/>
      <c r="J118" s="148"/>
      <c r="K118" s="148"/>
      <c r="L118" s="148"/>
      <c r="M118" s="149">
        <v>4211</v>
      </c>
      <c r="N118" s="190" t="s">
        <v>76</v>
      </c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385000</v>
      </c>
      <c r="AN118" s="31"/>
      <c r="AO118" s="31"/>
      <c r="AP118" s="31"/>
      <c r="AQ118" s="32">
        <v>385000</v>
      </c>
      <c r="AR118" s="32">
        <v>385000</v>
      </c>
      <c r="AS118" s="32">
        <v>0</v>
      </c>
      <c r="AT118" s="32">
        <v>0</v>
      </c>
      <c r="AU118" s="32">
        <f t="shared" si="75"/>
        <v>0</v>
      </c>
      <c r="AV118" s="32"/>
      <c r="AW118" s="32">
        <f>AQ118-AM118</f>
        <v>0</v>
      </c>
      <c r="AX118" s="32"/>
      <c r="AY118" s="32">
        <f t="shared" si="76"/>
        <v>0</v>
      </c>
      <c r="AZ118" s="32">
        <f t="shared" si="77"/>
        <v>0</v>
      </c>
      <c r="BA118" s="31"/>
      <c r="BB118" s="32"/>
      <c r="BC118" s="32"/>
      <c r="BD118" s="32">
        <f t="shared" si="78"/>
        <v>385000</v>
      </c>
      <c r="BE118" s="32"/>
      <c r="BF118" s="32"/>
      <c r="BH118" s="215"/>
      <c r="BI118" s="215"/>
    </row>
    <row r="119" spans="1:61" x14ac:dyDescent="0.3">
      <c r="A119" s="1"/>
      <c r="B119" s="224"/>
      <c r="C119" s="224"/>
      <c r="D119" s="224"/>
      <c r="E119" s="224"/>
      <c r="F119" s="224"/>
      <c r="G119" s="224"/>
      <c r="H119" s="224"/>
      <c r="I119" s="224"/>
      <c r="J119" s="148"/>
      <c r="K119" s="148"/>
      <c r="L119" s="149"/>
      <c r="M119" s="149">
        <v>4212</v>
      </c>
      <c r="N119" s="150" t="s">
        <v>77</v>
      </c>
      <c r="O119" s="32">
        <v>1365224.64</v>
      </c>
      <c r="P119" s="32" t="e">
        <f>SUM(#REF!+#REF!+#REF!)</f>
        <v>#REF!</v>
      </c>
      <c r="Q119" s="32">
        <v>1023350</v>
      </c>
      <c r="R119" s="32">
        <v>548900</v>
      </c>
      <c r="S119" s="32">
        <v>638000</v>
      </c>
      <c r="T119" s="32">
        <v>538375</v>
      </c>
      <c r="U119" s="32">
        <f t="shared" si="70"/>
        <v>84.384796238244519</v>
      </c>
      <c r="V119" s="32">
        <f>(Y119-S119)</f>
        <v>-422000</v>
      </c>
      <c r="W119" s="32">
        <v>638000</v>
      </c>
      <c r="X119" s="32">
        <v>653125</v>
      </c>
      <c r="Y119" s="32">
        <v>216000</v>
      </c>
      <c r="Z119" s="32">
        <v>141750</v>
      </c>
      <c r="AA119" s="32">
        <f>(Z119/Y119)*100</f>
        <v>65.625</v>
      </c>
      <c r="AB119" s="32">
        <f>(AC119-Y119)</f>
        <v>-161000</v>
      </c>
      <c r="AC119" s="32">
        <v>55000</v>
      </c>
      <c r="AD119" s="32"/>
      <c r="AE119" s="32"/>
      <c r="AF119" s="32">
        <v>1555000</v>
      </c>
      <c r="AG119" s="32"/>
      <c r="AH119" s="32">
        <v>1561689.85</v>
      </c>
      <c r="AI119" s="32">
        <v>55000</v>
      </c>
      <c r="AJ119" s="32">
        <v>0</v>
      </c>
      <c r="AK119" s="32">
        <v>0</v>
      </c>
      <c r="AL119" s="32">
        <v>0</v>
      </c>
      <c r="AM119" s="32">
        <v>100000</v>
      </c>
      <c r="AN119" s="32"/>
      <c r="AO119" s="32"/>
      <c r="AP119" s="32">
        <v>0</v>
      </c>
      <c r="AQ119" s="32">
        <v>25000</v>
      </c>
      <c r="AR119" s="32">
        <v>25000</v>
      </c>
      <c r="AS119" s="32">
        <v>0</v>
      </c>
      <c r="AT119" s="32">
        <v>0</v>
      </c>
      <c r="AU119" s="32">
        <f t="shared" si="75"/>
        <v>0</v>
      </c>
      <c r="AV119" s="32"/>
      <c r="AW119" s="32">
        <f>AQ119-AM119</f>
        <v>-75000</v>
      </c>
      <c r="AX119" s="32"/>
      <c r="AY119" s="32">
        <f t="shared" si="76"/>
        <v>0</v>
      </c>
      <c r="AZ119" s="32">
        <f t="shared" si="77"/>
        <v>0</v>
      </c>
      <c r="BA119" s="32">
        <f>AJ119-AI119</f>
        <v>-55000</v>
      </c>
      <c r="BB119" s="32"/>
      <c r="BC119" s="32"/>
      <c r="BD119" s="32">
        <f t="shared" si="78"/>
        <v>100000</v>
      </c>
      <c r="BE119" s="32"/>
      <c r="BF119" s="32"/>
    </row>
    <row r="120" spans="1:61" ht="20.25" hidden="1" customHeight="1" x14ac:dyDescent="0.3">
      <c r="A120" s="1"/>
      <c r="B120" s="224"/>
      <c r="C120" s="224"/>
      <c r="D120" s="224"/>
      <c r="E120" s="224"/>
      <c r="F120" s="224"/>
      <c r="G120" s="224"/>
      <c r="H120" s="224"/>
      <c r="I120" s="224"/>
      <c r="J120" s="148"/>
      <c r="K120" s="148"/>
      <c r="L120" s="149"/>
      <c r="M120" s="149">
        <v>4213</v>
      </c>
      <c r="N120" s="150" t="s">
        <v>239</v>
      </c>
      <c r="O120" s="32">
        <v>1173340.43</v>
      </c>
      <c r="P120" s="32" t="e">
        <f>SUM(#REF!)</f>
        <v>#REF!</v>
      </c>
      <c r="Q120" s="32">
        <v>764975.56</v>
      </c>
      <c r="R120" s="32">
        <v>23616</v>
      </c>
      <c r="S120" s="32">
        <v>0</v>
      </c>
      <c r="T120" s="32">
        <v>0</v>
      </c>
      <c r="U120" s="32">
        <v>0</v>
      </c>
      <c r="V120" s="32">
        <f>(Y120-S120)</f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f>(AC120-Y120)</f>
        <v>0</v>
      </c>
      <c r="AC120" s="32">
        <v>0</v>
      </c>
      <c r="AD120" s="32"/>
      <c r="AE120" s="32"/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 t="e">
        <f t="shared" si="73"/>
        <v>#DIV/0!</v>
      </c>
      <c r="AQ120" s="32">
        <v>0</v>
      </c>
      <c r="AR120" s="32">
        <v>0</v>
      </c>
      <c r="AS120" s="32">
        <v>0</v>
      </c>
      <c r="AT120" s="32">
        <v>0</v>
      </c>
      <c r="AU120" s="32">
        <f t="shared" si="75"/>
        <v>0</v>
      </c>
      <c r="AV120" s="32"/>
      <c r="AW120" s="32">
        <v>0</v>
      </c>
      <c r="AX120" s="32"/>
      <c r="AY120" s="32">
        <f t="shared" si="76"/>
        <v>0</v>
      </c>
      <c r="AZ120" s="32">
        <f t="shared" si="77"/>
        <v>0</v>
      </c>
      <c r="BA120" s="32">
        <v>0</v>
      </c>
      <c r="BB120" s="32"/>
      <c r="BC120" s="32"/>
      <c r="BD120" s="32">
        <f t="shared" si="78"/>
        <v>0</v>
      </c>
      <c r="BE120" s="32"/>
      <c r="BF120" s="32"/>
    </row>
    <row r="121" spans="1:61" ht="20.25" customHeight="1" x14ac:dyDescent="0.3">
      <c r="A121" s="1"/>
      <c r="B121" s="224"/>
      <c r="C121" s="224"/>
      <c r="D121" s="224"/>
      <c r="E121" s="224"/>
      <c r="F121" s="224"/>
      <c r="G121" s="224"/>
      <c r="H121" s="224"/>
      <c r="I121" s="224"/>
      <c r="J121" s="148"/>
      <c r="K121" s="148"/>
      <c r="L121" s="149"/>
      <c r="M121" s="149">
        <v>4214</v>
      </c>
      <c r="N121" s="150" t="s">
        <v>78</v>
      </c>
      <c r="O121" s="32">
        <v>0</v>
      </c>
      <c r="P121" s="32" t="e">
        <f>SUM(#REF!)</f>
        <v>#REF!</v>
      </c>
      <c r="Q121" s="32">
        <v>452790.71</v>
      </c>
      <c r="R121" s="32">
        <v>0</v>
      </c>
      <c r="S121" s="32">
        <v>0</v>
      </c>
      <c r="T121" s="32">
        <v>0</v>
      </c>
      <c r="U121" s="32">
        <v>0</v>
      </c>
      <c r="V121" s="32">
        <f>(Y121-S121)</f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f>(AC121-Y121)</f>
        <v>0</v>
      </c>
      <c r="AC121" s="32">
        <v>0</v>
      </c>
      <c r="AD121" s="32"/>
      <c r="AE121" s="32"/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 t="e">
        <f t="shared" si="73"/>
        <v>#DIV/0!</v>
      </c>
      <c r="AQ121" s="32">
        <v>50000</v>
      </c>
      <c r="AR121" s="32">
        <v>50000</v>
      </c>
      <c r="AS121" s="32">
        <v>0</v>
      </c>
      <c r="AT121" s="32">
        <v>0</v>
      </c>
      <c r="AU121" s="32">
        <f t="shared" si="75"/>
        <v>0</v>
      </c>
      <c r="AV121" s="32"/>
      <c r="AW121" s="32">
        <v>0</v>
      </c>
      <c r="AX121" s="32"/>
      <c r="AY121" s="32">
        <f t="shared" si="76"/>
        <v>0</v>
      </c>
      <c r="AZ121" s="32">
        <f t="shared" si="77"/>
        <v>0</v>
      </c>
      <c r="BA121" s="32">
        <v>0</v>
      </c>
      <c r="BB121" s="32"/>
      <c r="BC121" s="32"/>
      <c r="BD121" s="32">
        <f t="shared" si="78"/>
        <v>0</v>
      </c>
      <c r="BE121" s="32"/>
      <c r="BF121" s="32"/>
    </row>
    <row r="122" spans="1:61" x14ac:dyDescent="0.3">
      <c r="A122" s="1"/>
      <c r="B122" s="224"/>
      <c r="C122" s="224"/>
      <c r="D122" s="224"/>
      <c r="E122" s="224"/>
      <c r="F122" s="224"/>
      <c r="G122" s="224"/>
      <c r="H122" s="224"/>
      <c r="I122" s="224"/>
      <c r="J122" s="148"/>
      <c r="K122" s="148"/>
      <c r="L122" s="179">
        <v>422</v>
      </c>
      <c r="M122" s="179"/>
      <c r="N122" s="183" t="s">
        <v>79</v>
      </c>
      <c r="O122" s="168">
        <f>SUM(O123:O129)</f>
        <v>8502405.959999999</v>
      </c>
      <c r="P122" s="168" t="e">
        <f>SUM(P123:P129)</f>
        <v>#REF!</v>
      </c>
      <c r="Q122" s="168">
        <v>7382919.2000000002</v>
      </c>
      <c r="R122" s="168">
        <f>SUM(R123:R129)</f>
        <v>5576705</v>
      </c>
      <c r="S122" s="168">
        <f>SUM(S123:S129)</f>
        <v>5093301</v>
      </c>
      <c r="T122" s="168">
        <f>SUM(T123:T129)</f>
        <v>1259171.24</v>
      </c>
      <c r="U122" s="168">
        <f t="shared" si="70"/>
        <v>24.722105369386181</v>
      </c>
      <c r="V122" s="168">
        <f>SUM(V123:V129)</f>
        <v>1815256</v>
      </c>
      <c r="W122" s="168">
        <f>SUM(W123:W129)</f>
        <v>5254384.5</v>
      </c>
      <c r="X122" s="168">
        <f>SUM(X123:X129)</f>
        <v>5106336.2799999993</v>
      </c>
      <c r="Y122" s="168">
        <f>SUM(Y123:Y129)</f>
        <v>6908557</v>
      </c>
      <c r="Z122" s="168">
        <f>SUM(Z123:Z129)</f>
        <v>287633.43</v>
      </c>
      <c r="AA122" s="168">
        <f t="shared" ref="AA122:AA133" si="87">(Z122/Y122)*100</f>
        <v>4.1634371692959897</v>
      </c>
      <c r="AB122" s="168">
        <f>SUM(AB123:AB129)</f>
        <v>2816994.89</v>
      </c>
      <c r="AC122" s="168">
        <f>SUM(AC123:AC129)</f>
        <v>9725551.8900000006</v>
      </c>
      <c r="AD122" s="168"/>
      <c r="AE122" s="168"/>
      <c r="AF122" s="168">
        <f t="shared" ref="AF122:AO122" si="88">SUM(AF123:AF129)</f>
        <v>9725551.8900000006</v>
      </c>
      <c r="AG122" s="168">
        <f t="shared" si="88"/>
        <v>0</v>
      </c>
      <c r="AH122" s="168">
        <f t="shared" si="88"/>
        <v>6790538.3100000005</v>
      </c>
      <c r="AI122" s="168">
        <f t="shared" si="88"/>
        <v>6778815</v>
      </c>
      <c r="AJ122" s="168">
        <f t="shared" si="88"/>
        <v>9344183.5</v>
      </c>
      <c r="AK122" s="168">
        <f t="shared" si="88"/>
        <v>9696334.5999999996</v>
      </c>
      <c r="AL122" s="168">
        <f t="shared" si="88"/>
        <v>9884850.5399999991</v>
      </c>
      <c r="AM122" s="168">
        <f t="shared" si="88"/>
        <v>9523633.5</v>
      </c>
      <c r="AN122" s="168">
        <f t="shared" si="88"/>
        <v>0</v>
      </c>
      <c r="AO122" s="168">
        <f t="shared" si="88"/>
        <v>25218.59</v>
      </c>
      <c r="AP122" s="168">
        <f t="shared" si="73"/>
        <v>140.24857920284671</v>
      </c>
      <c r="AQ122" s="168">
        <f>SUM(AQ123:AQ129)</f>
        <v>29978709</v>
      </c>
      <c r="AR122" s="168">
        <f>SUM(AR123:AR129)</f>
        <v>29978709</v>
      </c>
      <c r="AS122" s="168">
        <f>SUM(AS123:AS129)</f>
        <v>1457997.1199999999</v>
      </c>
      <c r="AT122" s="168">
        <f>SUM(AT123:AT129)</f>
        <v>0</v>
      </c>
      <c r="AU122" s="168">
        <f t="shared" si="75"/>
        <v>0</v>
      </c>
      <c r="AV122" s="168">
        <f>SUM(AV123:AV129)</f>
        <v>0</v>
      </c>
      <c r="AW122" s="168">
        <f>SUM(AW123:AW129)</f>
        <v>20455075.5</v>
      </c>
      <c r="AX122" s="168">
        <f>SUM(AX123:AX129)</f>
        <v>0</v>
      </c>
      <c r="AY122" s="168">
        <f t="shared" si="76"/>
        <v>0</v>
      </c>
      <c r="AZ122" s="168">
        <f t="shared" si="77"/>
        <v>4.8634419847765953</v>
      </c>
      <c r="BA122" s="168">
        <f>SUM(BA123:BA129)</f>
        <v>2565368.5</v>
      </c>
      <c r="BB122" s="168"/>
      <c r="BC122" s="168"/>
      <c r="BD122" s="168">
        <f t="shared" si="78"/>
        <v>-172701.09999999963</v>
      </c>
      <c r="BE122" s="168">
        <f>SUM(BE123:BE129)</f>
        <v>0</v>
      </c>
      <c r="BF122" s="168">
        <f>SUM(BF123:BF129)</f>
        <v>0</v>
      </c>
    </row>
    <row r="123" spans="1:61" x14ac:dyDescent="0.3">
      <c r="A123" s="1"/>
      <c r="B123" s="224"/>
      <c r="C123" s="224"/>
      <c r="D123" s="224"/>
      <c r="E123" s="224"/>
      <c r="F123" s="224"/>
      <c r="G123" s="224"/>
      <c r="H123" s="224"/>
      <c r="I123" s="224"/>
      <c r="J123" s="148"/>
      <c r="K123" s="148"/>
      <c r="L123" s="149"/>
      <c r="M123" s="149">
        <v>4221</v>
      </c>
      <c r="N123" s="150" t="s">
        <v>80</v>
      </c>
      <c r="O123" s="32">
        <v>2138102.14</v>
      </c>
      <c r="P123" s="32" t="e">
        <f>SUM(#REF!+#REF!+#REF!+#REF!+#REF!+#REF!+#REF!+#REF!)</f>
        <v>#REF!</v>
      </c>
      <c r="Q123" s="32">
        <v>1985500.96</v>
      </c>
      <c r="R123" s="32">
        <v>2281198</v>
      </c>
      <c r="S123" s="32">
        <v>2048353</v>
      </c>
      <c r="T123" s="32">
        <v>209688.35</v>
      </c>
      <c r="U123" s="32">
        <f t="shared" si="70"/>
        <v>10.236924494947893</v>
      </c>
      <c r="V123" s="32">
        <f t="shared" ref="V123:V129" si="89">(Y123-S123)</f>
        <v>-526000</v>
      </c>
      <c r="W123" s="32">
        <v>2386570.5</v>
      </c>
      <c r="X123" s="32">
        <v>2190311.7400000002</v>
      </c>
      <c r="Y123" s="32">
        <v>1522353</v>
      </c>
      <c r="Z123" s="32">
        <v>238286.16</v>
      </c>
      <c r="AA123" s="32">
        <f t="shared" si="87"/>
        <v>15.65249058529789</v>
      </c>
      <c r="AB123" s="32">
        <f t="shared" ref="AB123:AB129" si="90">(AC123-Y123)</f>
        <v>595237</v>
      </c>
      <c r="AC123" s="32">
        <v>2117590</v>
      </c>
      <c r="AD123" s="32"/>
      <c r="AE123" s="32"/>
      <c r="AF123" s="32">
        <v>2117590</v>
      </c>
      <c r="AG123" s="32"/>
      <c r="AH123" s="32">
        <v>1914109.4100000001</v>
      </c>
      <c r="AI123" s="32">
        <v>1801590</v>
      </c>
      <c r="AJ123" s="32">
        <v>2185000</v>
      </c>
      <c r="AK123" s="32">
        <v>1979872.35</v>
      </c>
      <c r="AL123" s="32">
        <v>2291845.31</v>
      </c>
      <c r="AM123" s="32">
        <v>4969390</v>
      </c>
      <c r="AN123" s="32"/>
      <c r="AO123" s="32">
        <v>0</v>
      </c>
      <c r="AP123" s="32">
        <f t="shared" si="73"/>
        <v>259.6189107079307</v>
      </c>
      <c r="AQ123" s="32">
        <v>4501799.5</v>
      </c>
      <c r="AR123" s="32">
        <v>4501799.5</v>
      </c>
      <c r="AS123" s="32">
        <v>487347.06</v>
      </c>
      <c r="AT123" s="32">
        <v>0</v>
      </c>
      <c r="AU123" s="32">
        <f t="shared" si="75"/>
        <v>0</v>
      </c>
      <c r="AV123" s="32"/>
      <c r="AW123" s="32">
        <f t="shared" ref="AW123:AW129" si="91">AQ123-AM123</f>
        <v>-467590.5</v>
      </c>
      <c r="AX123" s="32"/>
      <c r="AY123" s="32">
        <f t="shared" si="76"/>
        <v>0</v>
      </c>
      <c r="AZ123" s="32">
        <f t="shared" si="77"/>
        <v>10.825605627260831</v>
      </c>
      <c r="BA123" s="32">
        <f t="shared" ref="BA123:BA129" si="92">AJ123-AI123</f>
        <v>383410</v>
      </c>
      <c r="BB123" s="32"/>
      <c r="BC123" s="32"/>
      <c r="BD123" s="32">
        <f t="shared" si="78"/>
        <v>2989517.65</v>
      </c>
      <c r="BE123" s="32"/>
      <c r="BF123" s="32"/>
    </row>
    <row r="124" spans="1:61" x14ac:dyDescent="0.3">
      <c r="A124" s="1"/>
      <c r="B124" s="224"/>
      <c r="C124" s="224"/>
      <c r="D124" s="224"/>
      <c r="E124" s="224"/>
      <c r="F124" s="224"/>
      <c r="G124" s="224"/>
      <c r="H124" s="224"/>
      <c r="I124" s="224"/>
      <c r="J124" s="148"/>
      <c r="K124" s="148"/>
      <c r="L124" s="149"/>
      <c r="M124" s="149">
        <v>4222</v>
      </c>
      <c r="N124" s="149" t="s">
        <v>81</v>
      </c>
      <c r="O124" s="32">
        <v>4088.05</v>
      </c>
      <c r="P124" s="32" t="e">
        <f>SUM(#REF!++#REF!+#REF!)</f>
        <v>#REF!</v>
      </c>
      <c r="Q124" s="32">
        <v>0</v>
      </c>
      <c r="R124" s="32">
        <v>40000</v>
      </c>
      <c r="S124" s="32">
        <v>40000</v>
      </c>
      <c r="T124" s="32">
        <v>8875.7999999999993</v>
      </c>
      <c r="U124" s="32">
        <f t="shared" si="70"/>
        <v>22.189499999999999</v>
      </c>
      <c r="V124" s="32">
        <f t="shared" si="89"/>
        <v>15000</v>
      </c>
      <c r="W124" s="32">
        <v>30000</v>
      </c>
      <c r="X124" s="32">
        <v>22663.19</v>
      </c>
      <c r="Y124" s="32">
        <v>55000</v>
      </c>
      <c r="Z124" s="32">
        <v>4782.37</v>
      </c>
      <c r="AA124" s="32">
        <f t="shared" si="87"/>
        <v>8.6952181818181824</v>
      </c>
      <c r="AB124" s="32">
        <f t="shared" si="90"/>
        <v>0</v>
      </c>
      <c r="AC124" s="32">
        <v>55000</v>
      </c>
      <c r="AD124" s="32"/>
      <c r="AE124" s="32"/>
      <c r="AF124" s="32">
        <v>55000</v>
      </c>
      <c r="AG124" s="32"/>
      <c r="AH124" s="32">
        <v>22949.370000000003</v>
      </c>
      <c r="AI124" s="32">
        <v>35000</v>
      </c>
      <c r="AJ124" s="32">
        <v>30000</v>
      </c>
      <c r="AK124" s="32">
        <v>12000</v>
      </c>
      <c r="AL124" s="32">
        <v>1566.91</v>
      </c>
      <c r="AM124" s="32">
        <v>0</v>
      </c>
      <c r="AN124" s="32"/>
      <c r="AO124" s="32"/>
      <c r="AP124" s="32">
        <f t="shared" si="73"/>
        <v>0</v>
      </c>
      <c r="AQ124" s="32">
        <v>49800</v>
      </c>
      <c r="AR124" s="32">
        <v>49800</v>
      </c>
      <c r="AS124" s="32">
        <v>18881.09</v>
      </c>
      <c r="AT124" s="32">
        <v>0</v>
      </c>
      <c r="AU124" s="32">
        <f t="shared" si="75"/>
        <v>0</v>
      </c>
      <c r="AV124" s="32"/>
      <c r="AW124" s="32">
        <f t="shared" si="91"/>
        <v>49800</v>
      </c>
      <c r="AX124" s="32"/>
      <c r="AY124" s="32">
        <f t="shared" si="76"/>
        <v>0</v>
      </c>
      <c r="AZ124" s="32">
        <f t="shared" si="77"/>
        <v>37.913835341365463</v>
      </c>
      <c r="BA124" s="32">
        <f t="shared" si="92"/>
        <v>-5000</v>
      </c>
      <c r="BB124" s="32"/>
      <c r="BC124" s="32"/>
      <c r="BD124" s="32">
        <f t="shared" si="78"/>
        <v>-12000</v>
      </c>
      <c r="BE124" s="32"/>
      <c r="BF124" s="32"/>
    </row>
    <row r="125" spans="1:61" x14ac:dyDescent="0.3">
      <c r="A125" s="1"/>
      <c r="B125" s="224"/>
      <c r="C125" s="224"/>
      <c r="D125" s="224"/>
      <c r="E125" s="224"/>
      <c r="F125" s="224"/>
      <c r="G125" s="224"/>
      <c r="H125" s="224"/>
      <c r="I125" s="224"/>
      <c r="J125" s="148"/>
      <c r="K125" s="148"/>
      <c r="L125" s="149"/>
      <c r="M125" s="149">
        <v>4223</v>
      </c>
      <c r="N125" s="149" t="s">
        <v>82</v>
      </c>
      <c r="O125" s="32">
        <v>650834.93000000005</v>
      </c>
      <c r="P125" s="32" t="e">
        <f>SUM(#REF!+#REF!+#REF!+#REF!)</f>
        <v>#REF!</v>
      </c>
      <c r="Q125" s="32">
        <v>229785.94</v>
      </c>
      <c r="R125" s="32">
        <v>60000</v>
      </c>
      <c r="S125" s="32">
        <v>10000</v>
      </c>
      <c r="T125" s="32">
        <v>79483.38</v>
      </c>
      <c r="U125" s="32">
        <f t="shared" si="70"/>
        <v>794.83380000000011</v>
      </c>
      <c r="V125" s="32">
        <f t="shared" si="89"/>
        <v>14000</v>
      </c>
      <c r="W125" s="32">
        <v>24000</v>
      </c>
      <c r="X125" s="32">
        <v>85264.48</v>
      </c>
      <c r="Y125" s="32">
        <v>24000</v>
      </c>
      <c r="Z125" s="32">
        <v>3629</v>
      </c>
      <c r="AA125" s="32">
        <f t="shared" si="87"/>
        <v>15.120833333333334</v>
      </c>
      <c r="AB125" s="32">
        <f t="shared" si="90"/>
        <v>46036.89</v>
      </c>
      <c r="AC125" s="32">
        <v>70036.89</v>
      </c>
      <c r="AD125" s="32"/>
      <c r="AE125" s="32"/>
      <c r="AF125" s="32">
        <v>70036.89</v>
      </c>
      <c r="AG125" s="32"/>
      <c r="AH125" s="32">
        <v>45235.799999999996</v>
      </c>
      <c r="AI125" s="32">
        <v>40000</v>
      </c>
      <c r="AJ125" s="32">
        <v>23500</v>
      </c>
      <c r="AK125" s="32">
        <v>40488</v>
      </c>
      <c r="AL125" s="32">
        <v>48602.85</v>
      </c>
      <c r="AM125" s="32">
        <v>145000</v>
      </c>
      <c r="AN125" s="32"/>
      <c r="AO125" s="32">
        <v>0</v>
      </c>
      <c r="AP125" s="32">
        <f t="shared" si="73"/>
        <v>320.54257910769792</v>
      </c>
      <c r="AQ125" s="32">
        <v>195050</v>
      </c>
      <c r="AR125" s="32">
        <v>195050</v>
      </c>
      <c r="AS125" s="32">
        <v>72018.75</v>
      </c>
      <c r="AT125" s="32">
        <v>0</v>
      </c>
      <c r="AU125" s="32">
        <f t="shared" si="75"/>
        <v>0</v>
      </c>
      <c r="AV125" s="32"/>
      <c r="AW125" s="32">
        <f t="shared" si="91"/>
        <v>50050</v>
      </c>
      <c r="AX125" s="32"/>
      <c r="AY125" s="32">
        <f t="shared" si="76"/>
        <v>0</v>
      </c>
      <c r="AZ125" s="32">
        <f t="shared" si="77"/>
        <v>36.923224814150217</v>
      </c>
      <c r="BA125" s="32">
        <f t="shared" si="92"/>
        <v>-16500</v>
      </c>
      <c r="BB125" s="32"/>
      <c r="BC125" s="32"/>
      <c r="BD125" s="32">
        <f t="shared" si="78"/>
        <v>104512</v>
      </c>
      <c r="BE125" s="32"/>
      <c r="BF125" s="32"/>
    </row>
    <row r="126" spans="1:61" x14ac:dyDescent="0.3">
      <c r="A126" s="1"/>
      <c r="B126" s="224"/>
      <c r="C126" s="224"/>
      <c r="D126" s="224"/>
      <c r="E126" s="224"/>
      <c r="F126" s="224"/>
      <c r="G126" s="224"/>
      <c r="H126" s="224"/>
      <c r="I126" s="224"/>
      <c r="J126" s="148"/>
      <c r="K126" s="148"/>
      <c r="L126" s="149"/>
      <c r="M126" s="149">
        <v>4224</v>
      </c>
      <c r="N126" s="149" t="s">
        <v>83</v>
      </c>
      <c r="O126" s="32">
        <v>4306849.88</v>
      </c>
      <c r="P126" s="32" t="e">
        <f>SUM(#REF!+#REF!+#REF!)</f>
        <v>#REF!</v>
      </c>
      <c r="Q126" s="32">
        <v>2800481.62</v>
      </c>
      <c r="R126" s="32">
        <v>2392869</v>
      </c>
      <c r="S126" s="32">
        <v>2463669</v>
      </c>
      <c r="T126" s="32">
        <v>897091.87</v>
      </c>
      <c r="U126" s="32">
        <f t="shared" si="70"/>
        <v>36.412840767164745</v>
      </c>
      <c r="V126" s="32">
        <f t="shared" si="89"/>
        <v>2092256</v>
      </c>
      <c r="W126" s="32">
        <v>2336981</v>
      </c>
      <c r="X126" s="32">
        <v>2316367.19</v>
      </c>
      <c r="Y126" s="32">
        <v>4555925</v>
      </c>
      <c r="Z126" s="32">
        <v>0</v>
      </c>
      <c r="AA126" s="32">
        <f t="shared" si="87"/>
        <v>0</v>
      </c>
      <c r="AB126" s="32">
        <f t="shared" si="90"/>
        <v>2039500</v>
      </c>
      <c r="AC126" s="32">
        <v>6595425</v>
      </c>
      <c r="AD126" s="32"/>
      <c r="AE126" s="32"/>
      <c r="AF126" s="32">
        <v>6595425</v>
      </c>
      <c r="AG126" s="32"/>
      <c r="AH126" s="32">
        <v>3942217.87</v>
      </c>
      <c r="AI126" s="32">
        <v>4597725</v>
      </c>
      <c r="AJ126" s="32">
        <v>5611852.5</v>
      </c>
      <c r="AK126" s="32">
        <v>5470639.25</v>
      </c>
      <c r="AL126" s="32">
        <v>5387107.4500000002</v>
      </c>
      <c r="AM126" s="32">
        <v>2493497.5</v>
      </c>
      <c r="AN126" s="32"/>
      <c r="AO126" s="32"/>
      <c r="AP126" s="32">
        <f t="shared" si="73"/>
        <v>63.251133809101226</v>
      </c>
      <c r="AQ126" s="32">
        <v>20859774.5</v>
      </c>
      <c r="AR126" s="32">
        <v>20859774.5</v>
      </c>
      <c r="AS126" s="32">
        <v>589729.92000000004</v>
      </c>
      <c r="AT126" s="32">
        <v>0</v>
      </c>
      <c r="AU126" s="32">
        <f t="shared" si="75"/>
        <v>0</v>
      </c>
      <c r="AV126" s="32"/>
      <c r="AW126" s="32">
        <f t="shared" si="91"/>
        <v>18366277</v>
      </c>
      <c r="AX126" s="32"/>
      <c r="AY126" s="32">
        <f t="shared" si="76"/>
        <v>0</v>
      </c>
      <c r="AZ126" s="32">
        <f t="shared" si="77"/>
        <v>2.8271155088469437</v>
      </c>
      <c r="BA126" s="32">
        <f t="shared" si="92"/>
        <v>1014127.5</v>
      </c>
      <c r="BB126" s="32"/>
      <c r="BC126" s="32"/>
      <c r="BD126" s="32">
        <f t="shared" si="78"/>
        <v>-2977141.75</v>
      </c>
      <c r="BE126" s="32"/>
      <c r="BF126" s="32"/>
    </row>
    <row r="127" spans="1:61" x14ac:dyDescent="0.3">
      <c r="A127" s="1"/>
      <c r="B127" s="224"/>
      <c r="C127" s="224"/>
      <c r="D127" s="224"/>
      <c r="E127" s="224"/>
      <c r="F127" s="224"/>
      <c r="G127" s="224"/>
      <c r="H127" s="224"/>
      <c r="I127" s="224"/>
      <c r="J127" s="148"/>
      <c r="K127" s="148"/>
      <c r="L127" s="149"/>
      <c r="M127" s="149">
        <v>4225</v>
      </c>
      <c r="N127" s="149" t="s">
        <v>84</v>
      </c>
      <c r="O127" s="32">
        <v>0</v>
      </c>
      <c r="P127" s="32" t="e">
        <f>SUM(#REF!)</f>
        <v>#REF!</v>
      </c>
      <c r="Q127" s="32">
        <v>62835.76</v>
      </c>
      <c r="R127" s="32">
        <v>272500</v>
      </c>
      <c r="S127" s="32">
        <v>122500</v>
      </c>
      <c r="T127" s="32">
        <v>0</v>
      </c>
      <c r="U127" s="32">
        <f t="shared" si="70"/>
        <v>0</v>
      </c>
      <c r="V127" s="32">
        <f t="shared" si="89"/>
        <v>-122500</v>
      </c>
      <c r="W127" s="32">
        <v>35103</v>
      </c>
      <c r="X127" s="32">
        <v>68478.5</v>
      </c>
      <c r="Y127" s="32">
        <v>0</v>
      </c>
      <c r="Z127" s="32">
        <v>8386</v>
      </c>
      <c r="AA127" s="32">
        <v>0</v>
      </c>
      <c r="AB127" s="32">
        <f t="shared" si="90"/>
        <v>94000</v>
      </c>
      <c r="AC127" s="32">
        <v>94000</v>
      </c>
      <c r="AD127" s="32"/>
      <c r="AE127" s="32"/>
      <c r="AF127" s="32">
        <v>94000</v>
      </c>
      <c r="AG127" s="32"/>
      <c r="AH127" s="32">
        <v>58476.46</v>
      </c>
      <c r="AI127" s="32">
        <v>12000</v>
      </c>
      <c r="AJ127" s="32">
        <v>202000</v>
      </c>
      <c r="AK127" s="32">
        <v>172560</v>
      </c>
      <c r="AL127" s="32">
        <v>219018.26</v>
      </c>
      <c r="AM127" s="32">
        <v>0</v>
      </c>
      <c r="AN127" s="32"/>
      <c r="AO127" s="32"/>
      <c r="AP127" s="32">
        <f t="shared" si="73"/>
        <v>0</v>
      </c>
      <c r="AQ127" s="32">
        <v>155770</v>
      </c>
      <c r="AR127" s="32">
        <v>155770</v>
      </c>
      <c r="AS127" s="32">
        <v>11563.75</v>
      </c>
      <c r="AT127" s="32">
        <v>0</v>
      </c>
      <c r="AU127" s="32">
        <f t="shared" si="75"/>
        <v>0</v>
      </c>
      <c r="AV127" s="32"/>
      <c r="AW127" s="32">
        <f t="shared" si="91"/>
        <v>155770</v>
      </c>
      <c r="AX127" s="32"/>
      <c r="AY127" s="32">
        <f t="shared" si="76"/>
        <v>0</v>
      </c>
      <c r="AZ127" s="32">
        <f t="shared" si="77"/>
        <v>7.4236053155293069</v>
      </c>
      <c r="BA127" s="32">
        <f t="shared" si="92"/>
        <v>190000</v>
      </c>
      <c r="BB127" s="32"/>
      <c r="BC127" s="32"/>
      <c r="BD127" s="32">
        <f t="shared" si="78"/>
        <v>-172560</v>
      </c>
      <c r="BE127" s="32"/>
      <c r="BF127" s="32"/>
    </row>
    <row r="128" spans="1:61" x14ac:dyDescent="0.3">
      <c r="A128" s="1"/>
      <c r="B128" s="224"/>
      <c r="C128" s="224"/>
      <c r="D128" s="224"/>
      <c r="E128" s="224"/>
      <c r="F128" s="224"/>
      <c r="G128" s="224"/>
      <c r="H128" s="224"/>
      <c r="I128" s="224"/>
      <c r="J128" s="148"/>
      <c r="K128" s="148"/>
      <c r="L128" s="149"/>
      <c r="M128" s="149">
        <v>4226</v>
      </c>
      <c r="N128" s="149" t="s">
        <v>242</v>
      </c>
      <c r="O128" s="32">
        <v>47376.89</v>
      </c>
      <c r="P128" s="32" t="e">
        <f>SUM(#REF!+#REF!)</f>
        <v>#REF!</v>
      </c>
      <c r="Q128" s="32">
        <v>0</v>
      </c>
      <c r="R128" s="32">
        <v>25000</v>
      </c>
      <c r="S128" s="32">
        <v>25000</v>
      </c>
      <c r="T128" s="32">
        <v>0</v>
      </c>
      <c r="U128" s="32">
        <f t="shared" si="70"/>
        <v>0</v>
      </c>
      <c r="V128" s="32">
        <f t="shared" si="89"/>
        <v>0</v>
      </c>
      <c r="W128" s="32">
        <v>1000</v>
      </c>
      <c r="X128" s="32">
        <v>0</v>
      </c>
      <c r="Y128" s="32">
        <v>25000</v>
      </c>
      <c r="Z128" s="32">
        <v>0</v>
      </c>
      <c r="AA128" s="32">
        <f t="shared" si="87"/>
        <v>0</v>
      </c>
      <c r="AB128" s="32">
        <f t="shared" si="90"/>
        <v>-15000</v>
      </c>
      <c r="AC128" s="32">
        <v>10000</v>
      </c>
      <c r="AD128" s="32"/>
      <c r="AE128" s="32"/>
      <c r="AF128" s="32">
        <v>10000</v>
      </c>
      <c r="AG128" s="32"/>
      <c r="AH128" s="32">
        <v>0</v>
      </c>
      <c r="AI128" s="32">
        <v>10000</v>
      </c>
      <c r="AJ128" s="32">
        <v>0</v>
      </c>
      <c r="AK128" s="32">
        <v>15000</v>
      </c>
      <c r="AL128" s="32">
        <v>102924.01</v>
      </c>
      <c r="AM128" s="32">
        <v>0</v>
      </c>
      <c r="AN128" s="32"/>
      <c r="AO128" s="32"/>
      <c r="AP128" s="32">
        <v>0</v>
      </c>
      <c r="AQ128" s="32">
        <v>10000</v>
      </c>
      <c r="AR128" s="32">
        <v>10000</v>
      </c>
      <c r="AS128" s="32">
        <v>16978.400000000001</v>
      </c>
      <c r="AT128" s="32">
        <v>0</v>
      </c>
      <c r="AU128" s="32">
        <f t="shared" si="75"/>
        <v>0</v>
      </c>
      <c r="AV128" s="32"/>
      <c r="AW128" s="32">
        <f t="shared" si="91"/>
        <v>10000</v>
      </c>
      <c r="AX128" s="32"/>
      <c r="AY128" s="32">
        <f t="shared" si="76"/>
        <v>0</v>
      </c>
      <c r="AZ128" s="32">
        <f t="shared" si="77"/>
        <v>169.78400000000002</v>
      </c>
      <c r="BA128" s="32">
        <f t="shared" si="92"/>
        <v>-10000</v>
      </c>
      <c r="BB128" s="32"/>
      <c r="BC128" s="32"/>
      <c r="BD128" s="32">
        <f t="shared" si="78"/>
        <v>-15000</v>
      </c>
      <c r="BE128" s="32"/>
      <c r="BF128" s="32"/>
      <c r="BG128" s="90"/>
    </row>
    <row r="129" spans="1:62" x14ac:dyDescent="0.3">
      <c r="A129" s="1"/>
      <c r="B129" s="224"/>
      <c r="C129" s="224"/>
      <c r="D129" s="224"/>
      <c r="E129" s="224"/>
      <c r="F129" s="224"/>
      <c r="G129" s="224"/>
      <c r="H129" s="224"/>
      <c r="I129" s="224"/>
      <c r="J129" s="148"/>
      <c r="K129" s="148"/>
      <c r="L129" s="149"/>
      <c r="M129" s="149">
        <v>4227</v>
      </c>
      <c r="N129" s="149" t="s">
        <v>85</v>
      </c>
      <c r="O129" s="32">
        <v>1355154.07</v>
      </c>
      <c r="P129" s="32" t="e">
        <f>SUM(#REF!+#REF!+#REF!+#REF!+#REF!+#REF!)</f>
        <v>#REF!</v>
      </c>
      <c r="Q129" s="32">
        <v>2304314.92</v>
      </c>
      <c r="R129" s="32">
        <v>505138</v>
      </c>
      <c r="S129" s="32">
        <v>383779</v>
      </c>
      <c r="T129" s="32">
        <v>64031.839999999997</v>
      </c>
      <c r="U129" s="32">
        <f t="shared" si="70"/>
        <v>16.684560645579875</v>
      </c>
      <c r="V129" s="32">
        <f t="shared" si="89"/>
        <v>342500</v>
      </c>
      <c r="W129" s="32">
        <v>440730</v>
      </c>
      <c r="X129" s="32">
        <v>423251.18</v>
      </c>
      <c r="Y129" s="32">
        <v>726279</v>
      </c>
      <c r="Z129" s="32">
        <v>32549.9</v>
      </c>
      <c r="AA129" s="32">
        <f t="shared" si="87"/>
        <v>4.4817349806341635</v>
      </c>
      <c r="AB129" s="32">
        <f t="shared" si="90"/>
        <v>57221</v>
      </c>
      <c r="AC129" s="32">
        <v>783500</v>
      </c>
      <c r="AD129" s="32"/>
      <c r="AE129" s="32"/>
      <c r="AF129" s="32">
        <v>783500</v>
      </c>
      <c r="AG129" s="32"/>
      <c r="AH129" s="32">
        <v>807549.39999999991</v>
      </c>
      <c r="AI129" s="32">
        <v>282500</v>
      </c>
      <c r="AJ129" s="32">
        <v>1291831</v>
      </c>
      <c r="AK129" s="32">
        <v>2005775</v>
      </c>
      <c r="AL129" s="32">
        <v>1833785.75</v>
      </c>
      <c r="AM129" s="32">
        <v>1915746</v>
      </c>
      <c r="AN129" s="32"/>
      <c r="AO129" s="32">
        <v>25218.59</v>
      </c>
      <c r="AP129" s="32">
        <f t="shared" si="73"/>
        <v>237.22957381926113</v>
      </c>
      <c r="AQ129" s="32">
        <v>4206515</v>
      </c>
      <c r="AR129" s="32">
        <v>4206515</v>
      </c>
      <c r="AS129" s="32">
        <v>261478.15</v>
      </c>
      <c r="AT129" s="32">
        <v>0</v>
      </c>
      <c r="AU129" s="32">
        <f t="shared" si="75"/>
        <v>0</v>
      </c>
      <c r="AV129" s="32"/>
      <c r="AW129" s="32">
        <f t="shared" si="91"/>
        <v>2290769</v>
      </c>
      <c r="AX129" s="32"/>
      <c r="AY129" s="32">
        <f t="shared" si="76"/>
        <v>0</v>
      </c>
      <c r="AZ129" s="32">
        <f t="shared" si="77"/>
        <v>6.2160279946701724</v>
      </c>
      <c r="BA129" s="32">
        <f t="shared" si="92"/>
        <v>1009331</v>
      </c>
      <c r="BB129" s="32"/>
      <c r="BC129" s="32"/>
      <c r="BD129" s="32">
        <f t="shared" si="78"/>
        <v>-90029</v>
      </c>
      <c r="BE129" s="32"/>
      <c r="BF129" s="32"/>
    </row>
    <row r="130" spans="1:62" x14ac:dyDescent="0.3">
      <c r="A130" s="1"/>
      <c r="B130" s="224"/>
      <c r="C130" s="224"/>
      <c r="D130" s="224"/>
      <c r="E130" s="224"/>
      <c r="F130" s="224"/>
      <c r="G130" s="224"/>
      <c r="H130" s="224"/>
      <c r="I130" s="224"/>
      <c r="J130" s="148"/>
      <c r="K130" s="148"/>
      <c r="L130" s="179">
        <v>423</v>
      </c>
      <c r="M130" s="179"/>
      <c r="N130" s="183" t="s">
        <v>86</v>
      </c>
      <c r="O130" s="168">
        <f>SUM(O131)</f>
        <v>438985.03</v>
      </c>
      <c r="P130" s="168" t="e">
        <f>SUM(P131)</f>
        <v>#REF!</v>
      </c>
      <c r="Q130" s="168">
        <v>690637.9</v>
      </c>
      <c r="R130" s="168">
        <f t="shared" ref="R130:Y130" si="93">SUM(R131)</f>
        <v>939065</v>
      </c>
      <c r="S130" s="168">
        <f t="shared" si="93"/>
        <v>1168065</v>
      </c>
      <c r="T130" s="168">
        <f>SUM(T131)</f>
        <v>285045.59000000003</v>
      </c>
      <c r="U130" s="168">
        <f t="shared" si="70"/>
        <v>24.403230128460319</v>
      </c>
      <c r="V130" s="168">
        <f>SUM(V131)</f>
        <v>305726.5</v>
      </c>
      <c r="W130" s="168">
        <f t="shared" si="93"/>
        <v>1282539</v>
      </c>
      <c r="X130" s="168">
        <f t="shared" si="93"/>
        <v>1368309.88</v>
      </c>
      <c r="Y130" s="168">
        <f t="shared" si="93"/>
        <v>1473791.5</v>
      </c>
      <c r="Z130" s="168">
        <f>SUM(Z131)</f>
        <v>12943.96</v>
      </c>
      <c r="AA130" s="168">
        <f t="shared" si="87"/>
        <v>0.87827620121299377</v>
      </c>
      <c r="AB130" s="168">
        <f>SUM(AB131)</f>
        <v>160007.5</v>
      </c>
      <c r="AC130" s="168">
        <f>SUM(AC131)</f>
        <v>1633799</v>
      </c>
      <c r="AD130" s="168"/>
      <c r="AE130" s="168"/>
      <c r="AF130" s="168">
        <f t="shared" ref="AF130:AN130" si="94">SUM(AF131)</f>
        <v>1633799</v>
      </c>
      <c r="AG130" s="168">
        <f t="shared" si="94"/>
        <v>0</v>
      </c>
      <c r="AH130" s="168">
        <f t="shared" si="94"/>
        <v>1455375.35</v>
      </c>
      <c r="AI130" s="168">
        <f t="shared" si="94"/>
        <v>1522065</v>
      </c>
      <c r="AJ130" s="168">
        <f>SUM(AJ131)</f>
        <v>1310437.92</v>
      </c>
      <c r="AK130" s="168">
        <f>SUM(AK131)</f>
        <v>1358437.92</v>
      </c>
      <c r="AL130" s="168">
        <f>SUM(AL131)</f>
        <v>1468312.92</v>
      </c>
      <c r="AM130" s="168">
        <f t="shared" si="94"/>
        <v>1320000</v>
      </c>
      <c r="AN130" s="168">
        <f t="shared" si="94"/>
        <v>0</v>
      </c>
      <c r="AO130" s="168">
        <v>0</v>
      </c>
      <c r="AP130" s="168">
        <f t="shared" si="73"/>
        <v>90.698251828986926</v>
      </c>
      <c r="AQ130" s="168">
        <f t="shared" ref="AQ130:AX130" si="95">SUM(AQ131)</f>
        <v>2097208</v>
      </c>
      <c r="AR130" s="168">
        <f t="shared" si="95"/>
        <v>2097208</v>
      </c>
      <c r="AS130" s="168">
        <f t="shared" si="95"/>
        <v>81934.62</v>
      </c>
      <c r="AT130" s="168">
        <f t="shared" si="95"/>
        <v>0</v>
      </c>
      <c r="AU130" s="168">
        <f t="shared" si="75"/>
        <v>0</v>
      </c>
      <c r="AV130" s="168">
        <f t="shared" si="95"/>
        <v>0</v>
      </c>
      <c r="AW130" s="168">
        <f t="shared" si="95"/>
        <v>777208</v>
      </c>
      <c r="AX130" s="168">
        <f t="shared" si="95"/>
        <v>0</v>
      </c>
      <c r="AY130" s="168">
        <f t="shared" si="76"/>
        <v>0</v>
      </c>
      <c r="AZ130" s="168">
        <f t="shared" si="77"/>
        <v>3.9068428119671483</v>
      </c>
      <c r="BA130" s="168">
        <f>SUM(BA131)</f>
        <v>-211627.08000000007</v>
      </c>
      <c r="BB130" s="168"/>
      <c r="BC130" s="168"/>
      <c r="BD130" s="168">
        <f t="shared" si="78"/>
        <v>-38437.919999999925</v>
      </c>
      <c r="BE130" s="168">
        <f>SUM(BE131)</f>
        <v>0</v>
      </c>
      <c r="BF130" s="168">
        <f>SUM(BF131)</f>
        <v>0</v>
      </c>
    </row>
    <row r="131" spans="1:62" x14ac:dyDescent="0.3">
      <c r="A131" s="1"/>
      <c r="B131" s="224"/>
      <c r="C131" s="224"/>
      <c r="D131" s="224"/>
      <c r="E131" s="224"/>
      <c r="F131" s="224"/>
      <c r="G131" s="224"/>
      <c r="H131" s="224"/>
      <c r="I131" s="224"/>
      <c r="J131" s="148"/>
      <c r="K131" s="148"/>
      <c r="L131" s="149"/>
      <c r="M131" s="149">
        <v>4231</v>
      </c>
      <c r="N131" s="150" t="s">
        <v>87</v>
      </c>
      <c r="O131" s="32">
        <v>438985.03</v>
      </c>
      <c r="P131" s="32" t="e">
        <f>SUM(#REF!+#REF!)</f>
        <v>#REF!</v>
      </c>
      <c r="Q131" s="32">
        <v>690637.9</v>
      </c>
      <c r="R131" s="32">
        <v>939065</v>
      </c>
      <c r="S131" s="32">
        <v>1168065</v>
      </c>
      <c r="T131" s="32">
        <v>285045.59000000003</v>
      </c>
      <c r="U131" s="32">
        <f t="shared" si="70"/>
        <v>24.403230128460319</v>
      </c>
      <c r="V131" s="32">
        <f>(Y131-S131)</f>
        <v>305726.5</v>
      </c>
      <c r="W131" s="32">
        <v>1282539</v>
      </c>
      <c r="X131" s="32">
        <v>1368309.88</v>
      </c>
      <c r="Y131" s="32">
        <v>1473791.5</v>
      </c>
      <c r="Z131" s="32">
        <v>12943.96</v>
      </c>
      <c r="AA131" s="32">
        <f t="shared" si="87"/>
        <v>0.87827620121299377</v>
      </c>
      <c r="AB131" s="32">
        <f>(AC131-Y131)</f>
        <v>160007.5</v>
      </c>
      <c r="AC131" s="32">
        <v>1633799</v>
      </c>
      <c r="AD131" s="32"/>
      <c r="AE131" s="32"/>
      <c r="AF131" s="32">
        <v>1633799</v>
      </c>
      <c r="AG131" s="32"/>
      <c r="AH131" s="32">
        <v>1455375.35</v>
      </c>
      <c r="AI131" s="32">
        <v>1522065</v>
      </c>
      <c r="AJ131" s="32">
        <v>1310437.92</v>
      </c>
      <c r="AK131" s="32">
        <v>1358437.92</v>
      </c>
      <c r="AL131" s="32">
        <v>1468312.92</v>
      </c>
      <c r="AM131" s="32">
        <v>1320000</v>
      </c>
      <c r="AN131" s="32"/>
      <c r="AO131" s="32"/>
      <c r="AP131" s="32">
        <f t="shared" si="73"/>
        <v>90.698251828986926</v>
      </c>
      <c r="AQ131" s="32">
        <v>2097208</v>
      </c>
      <c r="AR131" s="32">
        <v>2097208</v>
      </c>
      <c r="AS131" s="32">
        <v>81934.62</v>
      </c>
      <c r="AT131" s="32">
        <v>0</v>
      </c>
      <c r="AU131" s="32">
        <f t="shared" si="75"/>
        <v>0</v>
      </c>
      <c r="AV131" s="32"/>
      <c r="AW131" s="32">
        <f>AQ131-AM131</f>
        <v>777208</v>
      </c>
      <c r="AX131" s="32"/>
      <c r="AY131" s="32">
        <f t="shared" si="76"/>
        <v>0</v>
      </c>
      <c r="AZ131" s="32">
        <f t="shared" si="77"/>
        <v>3.9068428119671483</v>
      </c>
      <c r="BA131" s="32">
        <f>AJ131-AI131</f>
        <v>-211627.08000000007</v>
      </c>
      <c r="BB131" s="32"/>
      <c r="BC131" s="32"/>
      <c r="BD131" s="32">
        <f t="shared" si="78"/>
        <v>-38437.919999999925</v>
      </c>
      <c r="BE131" s="32"/>
      <c r="BF131" s="32"/>
      <c r="BH131" s="215"/>
    </row>
    <row r="132" spans="1:62" x14ac:dyDescent="0.3">
      <c r="A132" s="1"/>
      <c r="B132" s="224"/>
      <c r="C132" s="224"/>
      <c r="D132" s="224"/>
      <c r="E132" s="224"/>
      <c r="F132" s="224"/>
      <c r="G132" s="224"/>
      <c r="H132" s="224"/>
      <c r="I132" s="224"/>
      <c r="J132" s="148"/>
      <c r="K132" s="148"/>
      <c r="L132" s="148">
        <v>424</v>
      </c>
      <c r="M132" s="148"/>
      <c r="N132" s="189" t="s">
        <v>275</v>
      </c>
      <c r="O132" s="168">
        <f>SUM(O133)</f>
        <v>0</v>
      </c>
      <c r="P132" s="31">
        <f>SUM(P133)</f>
        <v>0</v>
      </c>
      <c r="Q132" s="168">
        <v>62631.6</v>
      </c>
      <c r="R132" s="168">
        <f>SUM(R133:R134)</f>
        <v>20000</v>
      </c>
      <c r="S132" s="168">
        <f>SUM(S133:S134)</f>
        <v>5000</v>
      </c>
      <c r="T132" s="168">
        <f>SUM(T133:T134)</f>
        <v>3930.04</v>
      </c>
      <c r="U132" s="168">
        <f t="shared" si="70"/>
        <v>78.600800000000007</v>
      </c>
      <c r="V132" s="168">
        <f>SUM(V133:V134)</f>
        <v>0</v>
      </c>
      <c r="W132" s="168">
        <f>SUM(W133:W134)</f>
        <v>6000</v>
      </c>
      <c r="X132" s="168">
        <f>SUM(X133:X134)</f>
        <v>4605.9399999999996</v>
      </c>
      <c r="Y132" s="168">
        <f>SUM(Y133:Y134)</f>
        <v>5000</v>
      </c>
      <c r="Z132" s="168">
        <f>SUM(Z133:Z134)</f>
        <v>818</v>
      </c>
      <c r="AA132" s="168">
        <f t="shared" si="87"/>
        <v>16.36</v>
      </c>
      <c r="AB132" s="168">
        <f>SUM(AB133:AB134)</f>
        <v>3000</v>
      </c>
      <c r="AC132" s="168">
        <f>SUM(AC133:AC134)</f>
        <v>8000</v>
      </c>
      <c r="AD132" s="168"/>
      <c r="AE132" s="168"/>
      <c r="AF132" s="168">
        <f t="shared" ref="AF132:AM132" si="96">SUM(AF133:AF134)</f>
        <v>8000</v>
      </c>
      <c r="AG132" s="168">
        <f t="shared" si="96"/>
        <v>0</v>
      </c>
      <c r="AH132" s="168">
        <f t="shared" si="96"/>
        <v>1498</v>
      </c>
      <c r="AI132" s="168">
        <f t="shared" si="96"/>
        <v>8000</v>
      </c>
      <c r="AJ132" s="168">
        <f t="shared" si="96"/>
        <v>8000</v>
      </c>
      <c r="AK132" s="168">
        <f>SUM(AK133:AK134)</f>
        <v>5000</v>
      </c>
      <c r="AL132" s="168">
        <f>SUM(AL133:AL134)</f>
        <v>23179.48</v>
      </c>
      <c r="AM132" s="168">
        <f t="shared" si="96"/>
        <v>2500</v>
      </c>
      <c r="AN132" s="168">
        <f>SUM(AN133:AN134)</f>
        <v>0</v>
      </c>
      <c r="AO132" s="168">
        <f>SUM(AO133:AO134)</f>
        <v>0</v>
      </c>
      <c r="AP132" s="168">
        <f t="shared" si="73"/>
        <v>166.88918558077438</v>
      </c>
      <c r="AQ132" s="168">
        <f>SUM(AQ133:AQ134)</f>
        <v>147541.66</v>
      </c>
      <c r="AR132" s="168">
        <f>SUM(AR133:AR134)</f>
        <v>147541.66</v>
      </c>
      <c r="AS132" s="168">
        <f>SUM(AS133:AS134)</f>
        <v>8772.67</v>
      </c>
      <c r="AT132" s="168">
        <f>SUM(AT133:AT134)</f>
        <v>0</v>
      </c>
      <c r="AU132" s="168">
        <f t="shared" si="75"/>
        <v>0</v>
      </c>
      <c r="AV132" s="168">
        <f>SUM(AV133:AV134)</f>
        <v>0</v>
      </c>
      <c r="AW132" s="168">
        <f>SUM(AW133:AW134)</f>
        <v>145041.66</v>
      </c>
      <c r="AX132" s="168">
        <f>SUM(AX133:AX134)</f>
        <v>0</v>
      </c>
      <c r="AY132" s="168">
        <f t="shared" si="76"/>
        <v>0</v>
      </c>
      <c r="AZ132" s="168">
        <f t="shared" si="77"/>
        <v>5.9458935191592666</v>
      </c>
      <c r="BA132" s="168">
        <f>SUM(BA133:BA134)</f>
        <v>0</v>
      </c>
      <c r="BB132" s="168"/>
      <c r="BC132" s="168"/>
      <c r="BD132" s="168">
        <f t="shared" si="78"/>
        <v>-2500</v>
      </c>
      <c r="BE132" s="168">
        <f>SUM(BE133:BE134)</f>
        <v>0</v>
      </c>
      <c r="BF132" s="168">
        <f>SUM(BF133:BF134)</f>
        <v>0</v>
      </c>
    </row>
    <row r="133" spans="1:62" x14ac:dyDescent="0.3">
      <c r="A133" s="1"/>
      <c r="B133" s="224"/>
      <c r="C133" s="224"/>
      <c r="D133" s="224"/>
      <c r="E133" s="224"/>
      <c r="F133" s="224"/>
      <c r="G133" s="224"/>
      <c r="H133" s="224"/>
      <c r="I133" s="224"/>
      <c r="J133" s="148"/>
      <c r="K133" s="148"/>
      <c r="L133" s="181"/>
      <c r="M133" s="181">
        <v>4241</v>
      </c>
      <c r="N133" s="190" t="s">
        <v>276</v>
      </c>
      <c r="O133" s="32">
        <v>0</v>
      </c>
      <c r="P133" s="43">
        <v>0</v>
      </c>
      <c r="Q133" s="32">
        <v>782.6</v>
      </c>
      <c r="R133" s="32">
        <v>20000</v>
      </c>
      <c r="S133" s="32">
        <v>5000</v>
      </c>
      <c r="T133" s="32">
        <v>3930.04</v>
      </c>
      <c r="U133" s="32">
        <f t="shared" si="70"/>
        <v>78.600800000000007</v>
      </c>
      <c r="V133" s="32">
        <f>(Y133-S133)</f>
        <v>0</v>
      </c>
      <c r="W133" s="32">
        <v>6000</v>
      </c>
      <c r="X133" s="32">
        <v>4605.9399999999996</v>
      </c>
      <c r="Y133" s="32">
        <v>5000</v>
      </c>
      <c r="Z133" s="32">
        <v>818</v>
      </c>
      <c r="AA133" s="32">
        <f t="shared" si="87"/>
        <v>16.36</v>
      </c>
      <c r="AB133" s="32">
        <f>(AC133-Y133)</f>
        <v>3000</v>
      </c>
      <c r="AC133" s="32">
        <v>8000</v>
      </c>
      <c r="AD133" s="32"/>
      <c r="AE133" s="32"/>
      <c r="AF133" s="32">
        <v>8000</v>
      </c>
      <c r="AG133" s="32"/>
      <c r="AH133" s="32">
        <v>1498</v>
      </c>
      <c r="AI133" s="32">
        <v>8000</v>
      </c>
      <c r="AJ133" s="32">
        <v>8000</v>
      </c>
      <c r="AK133" s="32">
        <v>5000</v>
      </c>
      <c r="AL133" s="32">
        <v>23179.48</v>
      </c>
      <c r="AM133" s="32">
        <v>2500</v>
      </c>
      <c r="AN133" s="32"/>
      <c r="AO133" s="32"/>
      <c r="AP133" s="32">
        <f t="shared" si="73"/>
        <v>166.88918558077438</v>
      </c>
      <c r="AQ133" s="32">
        <v>147541.66</v>
      </c>
      <c r="AR133" s="32">
        <v>147541.66</v>
      </c>
      <c r="AS133" s="32">
        <v>8772.67</v>
      </c>
      <c r="AT133" s="32">
        <v>0</v>
      </c>
      <c r="AU133" s="32">
        <f t="shared" si="75"/>
        <v>0</v>
      </c>
      <c r="AV133" s="32"/>
      <c r="AW133" s="32">
        <f>AQ133-AM133</f>
        <v>145041.66</v>
      </c>
      <c r="AX133" s="32"/>
      <c r="AY133" s="32">
        <f t="shared" si="76"/>
        <v>0</v>
      </c>
      <c r="AZ133" s="32">
        <f t="shared" si="77"/>
        <v>5.9458935191592666</v>
      </c>
      <c r="BA133" s="32">
        <f>AJ133-AI133</f>
        <v>0</v>
      </c>
      <c r="BB133" s="32"/>
      <c r="BC133" s="32"/>
      <c r="BD133" s="32">
        <f t="shared" si="78"/>
        <v>-2500</v>
      </c>
      <c r="BE133" s="32"/>
      <c r="BF133" s="32"/>
    </row>
    <row r="134" spans="1:62" x14ac:dyDescent="0.3">
      <c r="A134" s="1"/>
      <c r="B134" s="224"/>
      <c r="C134" s="224"/>
      <c r="D134" s="224"/>
      <c r="E134" s="224"/>
      <c r="F134" s="224"/>
      <c r="G134" s="224"/>
      <c r="H134" s="224"/>
      <c r="I134" s="224"/>
      <c r="J134" s="148"/>
      <c r="K134" s="148"/>
      <c r="L134" s="149"/>
      <c r="M134" s="149">
        <v>4242</v>
      </c>
      <c r="N134" s="150" t="s">
        <v>320</v>
      </c>
      <c r="O134" s="32"/>
      <c r="P134" s="32"/>
      <c r="Q134" s="32">
        <v>61849</v>
      </c>
      <c r="R134" s="32">
        <v>0</v>
      </c>
      <c r="S134" s="32">
        <v>0</v>
      </c>
      <c r="T134" s="32">
        <v>0</v>
      </c>
      <c r="U134" s="32">
        <v>0</v>
      </c>
      <c r="V134" s="32">
        <f>(Y134-S134)</f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f>(AC134-Y134)</f>
        <v>0</v>
      </c>
      <c r="AC134" s="32"/>
      <c r="AD134" s="32"/>
      <c r="AE134" s="32"/>
      <c r="AF134" s="32"/>
      <c r="AG134" s="32"/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/>
      <c r="AO134" s="32">
        <v>0</v>
      </c>
      <c r="AP134" s="32" t="e">
        <f t="shared" si="73"/>
        <v>#DIV/0!</v>
      </c>
      <c r="AQ134" s="32">
        <v>0</v>
      </c>
      <c r="AR134" s="32">
        <v>0</v>
      </c>
      <c r="AS134" s="32">
        <v>0</v>
      </c>
      <c r="AT134" s="32">
        <v>0</v>
      </c>
      <c r="AU134" s="32">
        <f t="shared" si="75"/>
        <v>0</v>
      </c>
      <c r="AV134" s="32">
        <v>0</v>
      </c>
      <c r="AW134" s="32">
        <v>0</v>
      </c>
      <c r="AX134" s="32"/>
      <c r="AY134" s="32">
        <f t="shared" si="76"/>
        <v>0</v>
      </c>
      <c r="AZ134" s="32">
        <f t="shared" si="77"/>
        <v>0</v>
      </c>
      <c r="BA134" s="32"/>
      <c r="BB134" s="32"/>
      <c r="BC134" s="32"/>
      <c r="BD134" s="32">
        <f t="shared" si="78"/>
        <v>0</v>
      </c>
      <c r="BE134" s="32"/>
      <c r="BF134" s="32"/>
    </row>
    <row r="135" spans="1:62" s="142" customFormat="1" ht="20.25" customHeight="1" x14ac:dyDescent="0.3">
      <c r="A135" s="141"/>
      <c r="B135" s="265"/>
      <c r="C135" s="265"/>
      <c r="D135" s="265"/>
      <c r="E135" s="265"/>
      <c r="F135" s="265"/>
      <c r="G135" s="265"/>
      <c r="H135" s="265"/>
      <c r="I135" s="265"/>
      <c r="J135" s="266"/>
      <c r="K135" s="266"/>
      <c r="L135" s="267">
        <v>425</v>
      </c>
      <c r="M135" s="267"/>
      <c r="N135" s="268" t="s">
        <v>496</v>
      </c>
      <c r="O135" s="269">
        <f>SUM(O136)</f>
        <v>101890.74</v>
      </c>
      <c r="P135" s="269" t="e">
        <f>SUM(P136)</f>
        <v>#REF!</v>
      </c>
      <c r="Q135" s="269">
        <v>241673.95</v>
      </c>
      <c r="R135" s="269">
        <f>SUM(R136)</f>
        <v>220000</v>
      </c>
      <c r="S135" s="269">
        <f>SUM(S136)</f>
        <v>99000</v>
      </c>
      <c r="T135" s="269">
        <f>SUM(T136)</f>
        <v>87986.28</v>
      </c>
      <c r="U135" s="269">
        <f>(T135/S135)*100</f>
        <v>88.8750303030303</v>
      </c>
      <c r="V135" s="269">
        <f>SUM(V136)</f>
        <v>-66070</v>
      </c>
      <c r="W135" s="269">
        <f>SUM(W136)</f>
        <v>359125</v>
      </c>
      <c r="X135" s="269">
        <f>SUM(X136)</f>
        <v>384691.54</v>
      </c>
      <c r="Y135" s="269">
        <f>SUM(Y136)</f>
        <v>32930</v>
      </c>
      <c r="Z135" s="269">
        <f>SUM(Z136)</f>
        <v>0</v>
      </c>
      <c r="AA135" s="269">
        <f>(Z135/Y135)*100</f>
        <v>0</v>
      </c>
      <c r="AB135" s="269">
        <f>SUM(AB136)</f>
        <v>23000</v>
      </c>
      <c r="AC135" s="269">
        <f>SUM(AC136)</f>
        <v>55930</v>
      </c>
      <c r="AD135" s="269"/>
      <c r="AE135" s="269"/>
      <c r="AF135" s="269">
        <f t="shared" ref="AF135:AO135" si="97">SUM(AF136)</f>
        <v>55930</v>
      </c>
      <c r="AG135" s="269">
        <f t="shared" si="97"/>
        <v>0</v>
      </c>
      <c r="AH135" s="269">
        <f t="shared" si="97"/>
        <v>31781.38</v>
      </c>
      <c r="AI135" s="269">
        <f t="shared" si="97"/>
        <v>40930</v>
      </c>
      <c r="AJ135" s="269">
        <f t="shared" si="97"/>
        <v>151000</v>
      </c>
      <c r="AK135" s="269">
        <f t="shared" si="97"/>
        <v>140899.9</v>
      </c>
      <c r="AL135" s="269">
        <f t="shared" si="97"/>
        <v>0</v>
      </c>
      <c r="AM135" s="269">
        <f t="shared" si="97"/>
        <v>0</v>
      </c>
      <c r="AN135" s="269">
        <f t="shared" si="97"/>
        <v>0</v>
      </c>
      <c r="AO135" s="269">
        <f t="shared" si="97"/>
        <v>0</v>
      </c>
      <c r="AP135" s="269">
        <v>0</v>
      </c>
      <c r="AQ135" s="269">
        <f t="shared" ref="AQ135:AX135" si="98">SUM(AQ136)</f>
        <v>0</v>
      </c>
      <c r="AR135" s="269">
        <f t="shared" si="98"/>
        <v>0</v>
      </c>
      <c r="AS135" s="269">
        <f t="shared" si="98"/>
        <v>5000</v>
      </c>
      <c r="AT135" s="269">
        <f t="shared" si="98"/>
        <v>0</v>
      </c>
      <c r="AU135" s="269">
        <f t="shared" si="75"/>
        <v>0</v>
      </c>
      <c r="AV135" s="269">
        <f t="shared" si="98"/>
        <v>0</v>
      </c>
      <c r="AW135" s="269">
        <f t="shared" si="98"/>
        <v>0</v>
      </c>
      <c r="AX135" s="269">
        <f t="shared" si="98"/>
        <v>0</v>
      </c>
      <c r="AY135" s="269">
        <f t="shared" si="76"/>
        <v>0</v>
      </c>
      <c r="AZ135" s="269">
        <f>IFERROR(AS135/AQ135*100,0)</f>
        <v>0</v>
      </c>
      <c r="BA135" s="269">
        <f>SUM(BA136)</f>
        <v>110070</v>
      </c>
      <c r="BB135" s="269"/>
      <c r="BC135" s="269"/>
      <c r="BD135" s="269">
        <f t="shared" si="78"/>
        <v>-140899.9</v>
      </c>
      <c r="BE135" s="269">
        <f>SUM(BE136)</f>
        <v>0</v>
      </c>
      <c r="BF135" s="269">
        <f>SUM(BF136)</f>
        <v>0</v>
      </c>
      <c r="BH135" s="270"/>
      <c r="BJ135" s="143"/>
    </row>
    <row r="136" spans="1:62" s="142" customFormat="1" ht="20.25" customHeight="1" x14ac:dyDescent="0.3">
      <c r="A136" s="141"/>
      <c r="B136" s="265"/>
      <c r="C136" s="265"/>
      <c r="D136" s="265"/>
      <c r="E136" s="265"/>
      <c r="F136" s="265"/>
      <c r="G136" s="265"/>
      <c r="H136" s="265"/>
      <c r="I136" s="265"/>
      <c r="J136" s="266"/>
      <c r="K136" s="266"/>
      <c r="L136" s="271"/>
      <c r="M136" s="271">
        <v>4251</v>
      </c>
      <c r="N136" s="272" t="s">
        <v>497</v>
      </c>
      <c r="O136" s="273">
        <v>101890.74</v>
      </c>
      <c r="P136" s="273" t="e">
        <f>SUM(#REF!+#REF!+#REF!)</f>
        <v>#REF!</v>
      </c>
      <c r="Q136" s="274">
        <v>241673.95</v>
      </c>
      <c r="R136" s="274">
        <v>220000</v>
      </c>
      <c r="S136" s="274">
        <v>99000</v>
      </c>
      <c r="T136" s="274">
        <v>87986.28</v>
      </c>
      <c r="U136" s="274">
        <f>(T136/S136)*100</f>
        <v>88.8750303030303</v>
      </c>
      <c r="V136" s="274">
        <f>(Y136-S136)</f>
        <v>-66070</v>
      </c>
      <c r="W136" s="274">
        <v>359125</v>
      </c>
      <c r="X136" s="274">
        <v>384691.54</v>
      </c>
      <c r="Y136" s="274">
        <v>32930</v>
      </c>
      <c r="Z136" s="274">
        <v>0</v>
      </c>
      <c r="AA136" s="274">
        <f>(Z136/Y136)*100</f>
        <v>0</v>
      </c>
      <c r="AB136" s="274">
        <f>(AC136-Y136)</f>
        <v>23000</v>
      </c>
      <c r="AC136" s="274">
        <v>55930</v>
      </c>
      <c r="AD136" s="274"/>
      <c r="AE136" s="274"/>
      <c r="AF136" s="274">
        <v>55930</v>
      </c>
      <c r="AG136" s="274"/>
      <c r="AH136" s="274">
        <v>31781.38</v>
      </c>
      <c r="AI136" s="274">
        <v>40930</v>
      </c>
      <c r="AJ136" s="274">
        <v>151000</v>
      </c>
      <c r="AK136" s="274">
        <v>140899.9</v>
      </c>
      <c r="AL136" s="274">
        <v>0</v>
      </c>
      <c r="AM136" s="192">
        <v>0</v>
      </c>
      <c r="AN136" s="274"/>
      <c r="AO136" s="274"/>
      <c r="AP136" s="274">
        <v>0</v>
      </c>
      <c r="AQ136" s="274">
        <v>0</v>
      </c>
      <c r="AR136" s="274">
        <v>0</v>
      </c>
      <c r="AS136" s="274">
        <v>5000</v>
      </c>
      <c r="AT136" s="274">
        <v>0</v>
      </c>
      <c r="AU136" s="192">
        <f t="shared" si="75"/>
        <v>0</v>
      </c>
      <c r="AV136" s="274">
        <v>0</v>
      </c>
      <c r="AW136" s="274">
        <f>AQ136-AM136</f>
        <v>0</v>
      </c>
      <c r="AX136" s="274">
        <v>0</v>
      </c>
      <c r="AY136" s="192">
        <f t="shared" si="76"/>
        <v>0</v>
      </c>
      <c r="AZ136" s="192">
        <f>IFERROR(AS136/AQ136*100,0)</f>
        <v>0</v>
      </c>
      <c r="BA136" s="274">
        <f>AJ136-AI136</f>
        <v>110070</v>
      </c>
      <c r="BB136" s="192"/>
      <c r="BC136" s="192"/>
      <c r="BD136" s="192">
        <f t="shared" si="78"/>
        <v>-140899.9</v>
      </c>
      <c r="BE136" s="274">
        <v>0</v>
      </c>
      <c r="BF136" s="274">
        <v>0</v>
      </c>
      <c r="BH136" s="270"/>
      <c r="BJ136" s="143"/>
    </row>
    <row r="137" spans="1:62" x14ac:dyDescent="0.3">
      <c r="A137" s="1"/>
      <c r="B137" s="224"/>
      <c r="C137" s="224"/>
      <c r="D137" s="224"/>
      <c r="E137" s="224"/>
      <c r="F137" s="224"/>
      <c r="G137" s="224"/>
      <c r="H137" s="224"/>
      <c r="I137" s="224"/>
      <c r="J137" s="148"/>
      <c r="K137" s="148"/>
      <c r="L137" s="179">
        <v>426</v>
      </c>
      <c r="M137" s="179"/>
      <c r="N137" s="183" t="s">
        <v>88</v>
      </c>
      <c r="O137" s="168">
        <f>SUM(O138)</f>
        <v>101890.74</v>
      </c>
      <c r="P137" s="168" t="e">
        <f>SUM(P138)</f>
        <v>#REF!</v>
      </c>
      <c r="Q137" s="168">
        <v>241673.95</v>
      </c>
      <c r="R137" s="168">
        <f>SUM(R138)</f>
        <v>220000</v>
      </c>
      <c r="S137" s="168">
        <f>SUM(S138)</f>
        <v>99000</v>
      </c>
      <c r="T137" s="168">
        <f>SUM(T138)</f>
        <v>87986.28</v>
      </c>
      <c r="U137" s="168">
        <f t="shared" si="70"/>
        <v>88.8750303030303</v>
      </c>
      <c r="V137" s="168">
        <f>SUM(V138)</f>
        <v>-66070</v>
      </c>
      <c r="W137" s="168">
        <f>SUM(W138)</f>
        <v>359125</v>
      </c>
      <c r="X137" s="168">
        <f>SUM(X138)</f>
        <v>384691.54</v>
      </c>
      <c r="Y137" s="168">
        <f>SUM(Y138)</f>
        <v>32930</v>
      </c>
      <c r="Z137" s="168">
        <f>SUM(Z138)</f>
        <v>0</v>
      </c>
      <c r="AA137" s="168">
        <f t="shared" ref="AA137:AA146" si="99">(Z137/Y137)*100</f>
        <v>0</v>
      </c>
      <c r="AB137" s="168">
        <f>SUM(AB138)</f>
        <v>23000</v>
      </c>
      <c r="AC137" s="168">
        <f>SUM(AC138)</f>
        <v>55930</v>
      </c>
      <c r="AD137" s="168"/>
      <c r="AE137" s="168"/>
      <c r="AF137" s="168">
        <f t="shared" ref="AF137:AO137" si="100">SUM(AF138)</f>
        <v>55930</v>
      </c>
      <c r="AG137" s="168">
        <f t="shared" si="100"/>
        <v>0</v>
      </c>
      <c r="AH137" s="168">
        <f t="shared" si="100"/>
        <v>31781.38</v>
      </c>
      <c r="AI137" s="168">
        <f t="shared" si="100"/>
        <v>40930</v>
      </c>
      <c r="AJ137" s="168">
        <f t="shared" si="100"/>
        <v>151000</v>
      </c>
      <c r="AK137" s="168">
        <f t="shared" si="100"/>
        <v>140899.9</v>
      </c>
      <c r="AL137" s="168">
        <f t="shared" si="100"/>
        <v>135899.9</v>
      </c>
      <c r="AM137" s="168">
        <f t="shared" si="100"/>
        <v>51000</v>
      </c>
      <c r="AN137" s="168">
        <f t="shared" si="100"/>
        <v>0</v>
      </c>
      <c r="AO137" s="168">
        <f t="shared" si="100"/>
        <v>0</v>
      </c>
      <c r="AP137" s="168">
        <v>0</v>
      </c>
      <c r="AQ137" s="168">
        <f t="shared" ref="AQ137:AX137" si="101">SUM(AQ138)</f>
        <v>226500</v>
      </c>
      <c r="AR137" s="168">
        <f t="shared" si="101"/>
        <v>226500</v>
      </c>
      <c r="AS137" s="168">
        <f t="shared" si="101"/>
        <v>2283.16</v>
      </c>
      <c r="AT137" s="168">
        <f t="shared" si="101"/>
        <v>0</v>
      </c>
      <c r="AU137" s="168">
        <f t="shared" si="75"/>
        <v>0</v>
      </c>
      <c r="AV137" s="168">
        <f t="shared" si="101"/>
        <v>0</v>
      </c>
      <c r="AW137" s="168">
        <f t="shared" si="101"/>
        <v>175500</v>
      </c>
      <c r="AX137" s="168">
        <f t="shared" si="101"/>
        <v>0</v>
      </c>
      <c r="AY137" s="168">
        <f t="shared" si="76"/>
        <v>0</v>
      </c>
      <c r="AZ137" s="168">
        <f t="shared" si="77"/>
        <v>1.0080176600441499</v>
      </c>
      <c r="BA137" s="168">
        <f>SUM(BA138)</f>
        <v>110070</v>
      </c>
      <c r="BB137" s="168"/>
      <c r="BC137" s="168"/>
      <c r="BD137" s="168">
        <f t="shared" si="78"/>
        <v>-89899.9</v>
      </c>
      <c r="BE137" s="168">
        <f>SUM(BE138)</f>
        <v>0</v>
      </c>
      <c r="BF137" s="168">
        <f>SUM(BF138)</f>
        <v>0</v>
      </c>
    </row>
    <row r="138" spans="1:62" x14ac:dyDescent="0.3">
      <c r="A138" s="1"/>
      <c r="B138" s="224"/>
      <c r="C138" s="224"/>
      <c r="D138" s="224"/>
      <c r="E138" s="224"/>
      <c r="F138" s="224"/>
      <c r="G138" s="224"/>
      <c r="H138" s="224"/>
      <c r="I138" s="224"/>
      <c r="J138" s="148"/>
      <c r="K138" s="148"/>
      <c r="L138" s="181"/>
      <c r="M138" s="181">
        <v>4262</v>
      </c>
      <c r="N138" s="190" t="s">
        <v>89</v>
      </c>
      <c r="O138" s="171">
        <v>101890.74</v>
      </c>
      <c r="P138" s="171" t="e">
        <f>SUM(#REF!+#REF!+#REF!)</f>
        <v>#REF!</v>
      </c>
      <c r="Q138" s="43">
        <v>241673.95</v>
      </c>
      <c r="R138" s="43">
        <v>220000</v>
      </c>
      <c r="S138" s="43">
        <v>99000</v>
      </c>
      <c r="T138" s="43">
        <v>87986.28</v>
      </c>
      <c r="U138" s="43">
        <f t="shared" si="70"/>
        <v>88.8750303030303</v>
      </c>
      <c r="V138" s="43">
        <f>(Y138-S138)</f>
        <v>-66070</v>
      </c>
      <c r="W138" s="43">
        <v>359125</v>
      </c>
      <c r="X138" s="43">
        <v>384691.54</v>
      </c>
      <c r="Y138" s="43">
        <v>32930</v>
      </c>
      <c r="Z138" s="43">
        <v>0</v>
      </c>
      <c r="AA138" s="43">
        <f t="shared" si="99"/>
        <v>0</v>
      </c>
      <c r="AB138" s="43">
        <f>(AC138-Y138)</f>
        <v>23000</v>
      </c>
      <c r="AC138" s="43">
        <v>55930</v>
      </c>
      <c r="AD138" s="43"/>
      <c r="AE138" s="43"/>
      <c r="AF138" s="43">
        <v>55930</v>
      </c>
      <c r="AG138" s="43"/>
      <c r="AH138" s="43">
        <v>31781.38</v>
      </c>
      <c r="AI138" s="43">
        <v>40930</v>
      </c>
      <c r="AJ138" s="43">
        <v>151000</v>
      </c>
      <c r="AK138" s="43">
        <v>140899.9</v>
      </c>
      <c r="AL138" s="43">
        <v>135899.9</v>
      </c>
      <c r="AM138" s="32">
        <v>51000</v>
      </c>
      <c r="AN138" s="43"/>
      <c r="AO138" s="43"/>
      <c r="AP138" s="43">
        <v>0</v>
      </c>
      <c r="AQ138" s="43">
        <v>226500</v>
      </c>
      <c r="AR138" s="43">
        <v>226500</v>
      </c>
      <c r="AS138" s="43">
        <v>2283.16</v>
      </c>
      <c r="AT138" s="43">
        <v>0</v>
      </c>
      <c r="AU138" s="32">
        <f t="shared" si="75"/>
        <v>0</v>
      </c>
      <c r="AV138" s="43"/>
      <c r="AW138" s="43">
        <f>AQ138-AM138</f>
        <v>175500</v>
      </c>
      <c r="AX138" s="43"/>
      <c r="AY138" s="32">
        <f t="shared" si="76"/>
        <v>0</v>
      </c>
      <c r="AZ138" s="32">
        <f t="shared" si="77"/>
        <v>1.0080176600441499</v>
      </c>
      <c r="BA138" s="43">
        <f>AJ138-AI138</f>
        <v>110070</v>
      </c>
      <c r="BB138" s="32"/>
      <c r="BC138" s="32"/>
      <c r="BD138" s="32">
        <f t="shared" si="78"/>
        <v>-89899.9</v>
      </c>
      <c r="BE138" s="43"/>
      <c r="BF138" s="43"/>
    </row>
    <row r="139" spans="1:62" ht="20.25" hidden="1" customHeight="1" x14ac:dyDescent="0.3">
      <c r="A139" s="1"/>
      <c r="B139" s="224"/>
      <c r="C139" s="224"/>
      <c r="D139" s="224"/>
      <c r="E139" s="224"/>
      <c r="F139" s="224"/>
      <c r="G139" s="224"/>
      <c r="H139" s="224"/>
      <c r="I139" s="224"/>
      <c r="J139" s="148"/>
      <c r="K139" s="148">
        <v>44</v>
      </c>
      <c r="L139" s="179"/>
      <c r="M139" s="179"/>
      <c r="N139" s="183" t="s">
        <v>274</v>
      </c>
      <c r="O139" s="168">
        <f>SUM(O140)</f>
        <v>1566</v>
      </c>
      <c r="P139" s="168">
        <f>SUM(P140)</f>
        <v>0</v>
      </c>
      <c r="Q139" s="168">
        <v>4379.83</v>
      </c>
      <c r="R139" s="168">
        <f t="shared" ref="R139:Y140" si="102">SUM(R140)</f>
        <v>50000</v>
      </c>
      <c r="S139" s="168">
        <f t="shared" si="102"/>
        <v>28000</v>
      </c>
      <c r="T139" s="168">
        <f>SUM(T140)</f>
        <v>0</v>
      </c>
      <c r="U139" s="168">
        <f t="shared" si="70"/>
        <v>0</v>
      </c>
      <c r="V139" s="168">
        <f>SUM(V140)</f>
        <v>0</v>
      </c>
      <c r="W139" s="168">
        <f t="shared" si="102"/>
        <v>0</v>
      </c>
      <c r="X139" s="168">
        <f t="shared" si="102"/>
        <v>0</v>
      </c>
      <c r="Y139" s="168">
        <f t="shared" si="102"/>
        <v>28000</v>
      </c>
      <c r="Z139" s="168">
        <f>SUM(Z140)</f>
        <v>0</v>
      </c>
      <c r="AA139" s="168">
        <f t="shared" si="99"/>
        <v>0</v>
      </c>
      <c r="AB139" s="168">
        <f>SUM(AB140)</f>
        <v>-28000</v>
      </c>
      <c r="AC139" s="168">
        <f>SUM(AC140)</f>
        <v>0</v>
      </c>
      <c r="AD139" s="168">
        <v>28000</v>
      </c>
      <c r="AE139" s="168">
        <v>28000</v>
      </c>
      <c r="AF139" s="168">
        <f t="shared" ref="AF139:AI140" si="103">SUM(AF140)</f>
        <v>0</v>
      </c>
      <c r="AG139" s="168">
        <f t="shared" si="103"/>
        <v>0</v>
      </c>
      <c r="AH139" s="168">
        <f t="shared" si="103"/>
        <v>0</v>
      </c>
      <c r="AI139" s="168">
        <f t="shared" si="103"/>
        <v>0</v>
      </c>
      <c r="AJ139" s="168">
        <f t="shared" ref="AJ139:AL140" si="104">SUM(AJ140)</f>
        <v>0</v>
      </c>
      <c r="AK139" s="168">
        <f t="shared" si="104"/>
        <v>0</v>
      </c>
      <c r="AL139" s="168">
        <f t="shared" si="104"/>
        <v>0</v>
      </c>
      <c r="AM139" s="168">
        <f t="shared" ref="AM139:AO140" si="105">SUM(AM140)</f>
        <v>0</v>
      </c>
      <c r="AN139" s="168">
        <f t="shared" si="105"/>
        <v>0</v>
      </c>
      <c r="AO139" s="168">
        <f t="shared" si="105"/>
        <v>0</v>
      </c>
      <c r="AP139" s="168" t="e">
        <f t="shared" si="73"/>
        <v>#DIV/0!</v>
      </c>
      <c r="AQ139" s="168">
        <f t="shared" ref="AQ139:AW140" si="106">SUM(AQ140)</f>
        <v>0</v>
      </c>
      <c r="AR139" s="168">
        <f>SUM(AR140)</f>
        <v>0</v>
      </c>
      <c r="AS139" s="168">
        <f t="shared" si="106"/>
        <v>0</v>
      </c>
      <c r="AT139" s="168">
        <f t="shared" si="106"/>
        <v>0</v>
      </c>
      <c r="AU139" s="168">
        <f t="shared" si="75"/>
        <v>0</v>
      </c>
      <c r="AV139" s="168">
        <f>SUM(AV140)</f>
        <v>0</v>
      </c>
      <c r="AW139" s="168">
        <f t="shared" si="106"/>
        <v>0</v>
      </c>
      <c r="AX139" s="168">
        <f>SUM(AX140)</f>
        <v>0</v>
      </c>
      <c r="AY139" s="168">
        <f t="shared" si="76"/>
        <v>0</v>
      </c>
      <c r="AZ139" s="168">
        <f t="shared" si="77"/>
        <v>0</v>
      </c>
      <c r="BA139" s="168">
        <f>SUM(BA140)</f>
        <v>0</v>
      </c>
      <c r="BB139" s="168">
        <f>SUM(BB140)</f>
        <v>0</v>
      </c>
      <c r="BC139" s="168">
        <f>SUM(BC140)</f>
        <v>0</v>
      </c>
      <c r="BD139" s="168">
        <f t="shared" si="78"/>
        <v>0</v>
      </c>
      <c r="BE139" s="168">
        <f>SUM(BE140)</f>
        <v>0</v>
      </c>
      <c r="BF139" s="168">
        <f>SUM(BF140)</f>
        <v>0</v>
      </c>
    </row>
    <row r="140" spans="1:62" ht="20.25" hidden="1" customHeight="1" x14ac:dyDescent="0.3">
      <c r="A140" s="1"/>
      <c r="B140" s="224"/>
      <c r="C140" s="224"/>
      <c r="D140" s="224"/>
      <c r="E140" s="224"/>
      <c r="F140" s="224"/>
      <c r="G140" s="224"/>
      <c r="H140" s="224"/>
      <c r="I140" s="224"/>
      <c r="J140" s="148"/>
      <c r="K140" s="185"/>
      <c r="L140" s="179">
        <v>441</v>
      </c>
      <c r="M140" s="179"/>
      <c r="N140" s="183" t="s">
        <v>270</v>
      </c>
      <c r="O140" s="168">
        <f>SUM(O141)</f>
        <v>1566</v>
      </c>
      <c r="P140" s="168">
        <f>SUM(P141)</f>
        <v>0</v>
      </c>
      <c r="Q140" s="168">
        <v>4379.83</v>
      </c>
      <c r="R140" s="168">
        <f t="shared" si="102"/>
        <v>50000</v>
      </c>
      <c r="S140" s="168">
        <f t="shared" si="102"/>
        <v>28000</v>
      </c>
      <c r="T140" s="168">
        <f>SUM(T141)</f>
        <v>0</v>
      </c>
      <c r="U140" s="168">
        <f t="shared" si="70"/>
        <v>0</v>
      </c>
      <c r="V140" s="168">
        <f>SUM(V141)</f>
        <v>0</v>
      </c>
      <c r="W140" s="168">
        <f t="shared" si="102"/>
        <v>0</v>
      </c>
      <c r="X140" s="168">
        <f t="shared" si="102"/>
        <v>0</v>
      </c>
      <c r="Y140" s="168">
        <f t="shared" si="102"/>
        <v>28000</v>
      </c>
      <c r="Z140" s="168">
        <f>SUM(Z141)</f>
        <v>0</v>
      </c>
      <c r="AA140" s="168">
        <f t="shared" si="99"/>
        <v>0</v>
      </c>
      <c r="AB140" s="168">
        <f>SUM(AB141)</f>
        <v>-28000</v>
      </c>
      <c r="AC140" s="168">
        <f>SUM(AC141)</f>
        <v>0</v>
      </c>
      <c r="AD140" s="168"/>
      <c r="AE140" s="168"/>
      <c r="AF140" s="168">
        <f t="shared" si="103"/>
        <v>0</v>
      </c>
      <c r="AG140" s="168">
        <f t="shared" si="103"/>
        <v>0</v>
      </c>
      <c r="AH140" s="168">
        <f t="shared" si="103"/>
        <v>0</v>
      </c>
      <c r="AI140" s="168">
        <f t="shared" si="103"/>
        <v>0</v>
      </c>
      <c r="AJ140" s="168">
        <f t="shared" si="104"/>
        <v>0</v>
      </c>
      <c r="AK140" s="168">
        <f t="shared" si="104"/>
        <v>0</v>
      </c>
      <c r="AL140" s="168">
        <f t="shared" si="104"/>
        <v>0</v>
      </c>
      <c r="AM140" s="168">
        <f t="shared" si="105"/>
        <v>0</v>
      </c>
      <c r="AN140" s="168">
        <f t="shared" si="105"/>
        <v>0</v>
      </c>
      <c r="AO140" s="168">
        <f t="shared" si="105"/>
        <v>0</v>
      </c>
      <c r="AP140" s="168" t="e">
        <f t="shared" si="73"/>
        <v>#DIV/0!</v>
      </c>
      <c r="AQ140" s="168">
        <f t="shared" si="106"/>
        <v>0</v>
      </c>
      <c r="AR140" s="168">
        <f>SUM(AR141)</f>
        <v>0</v>
      </c>
      <c r="AS140" s="168">
        <f t="shared" si="106"/>
        <v>0</v>
      </c>
      <c r="AT140" s="168">
        <f t="shared" si="106"/>
        <v>0</v>
      </c>
      <c r="AU140" s="168">
        <f t="shared" si="75"/>
        <v>0</v>
      </c>
      <c r="AV140" s="168">
        <f>SUM(AV141)</f>
        <v>0</v>
      </c>
      <c r="AW140" s="168">
        <f t="shared" si="106"/>
        <v>0</v>
      </c>
      <c r="AX140" s="168">
        <f>SUM(AX141)</f>
        <v>0</v>
      </c>
      <c r="AY140" s="168">
        <f t="shared" si="76"/>
        <v>0</v>
      </c>
      <c r="AZ140" s="168">
        <f t="shared" si="77"/>
        <v>0</v>
      </c>
      <c r="BA140" s="168">
        <f>SUM(BA141)</f>
        <v>0</v>
      </c>
      <c r="BB140" s="168"/>
      <c r="BC140" s="168"/>
      <c r="BD140" s="168">
        <f t="shared" si="78"/>
        <v>0</v>
      </c>
      <c r="BE140" s="168">
        <f>SUM(BE141)</f>
        <v>0</v>
      </c>
      <c r="BF140" s="168">
        <f>SUM(BF141)</f>
        <v>0</v>
      </c>
    </row>
    <row r="141" spans="1:62" ht="20.25" hidden="1" customHeight="1" x14ac:dyDescent="0.3">
      <c r="A141" s="1"/>
      <c r="B141" s="224"/>
      <c r="C141" s="224"/>
      <c r="D141" s="224"/>
      <c r="E141" s="224"/>
      <c r="F141" s="224"/>
      <c r="G141" s="224"/>
      <c r="H141" s="224"/>
      <c r="I141" s="224"/>
      <c r="J141" s="148"/>
      <c r="K141" s="148"/>
      <c r="L141" s="181"/>
      <c r="M141" s="181">
        <v>4411</v>
      </c>
      <c r="N141" s="190" t="s">
        <v>271</v>
      </c>
      <c r="O141" s="172">
        <v>1566</v>
      </c>
      <c r="P141" s="172">
        <v>0</v>
      </c>
      <c r="Q141" s="32">
        <v>4379.83</v>
      </c>
      <c r="R141" s="43">
        <v>50000</v>
      </c>
      <c r="S141" s="43">
        <v>28000</v>
      </c>
      <c r="T141" s="43">
        <v>0</v>
      </c>
      <c r="U141" s="43">
        <f t="shared" si="70"/>
        <v>0</v>
      </c>
      <c r="V141" s="32">
        <f>(Y141-S141)</f>
        <v>0</v>
      </c>
      <c r="W141" s="32">
        <v>0</v>
      </c>
      <c r="X141" s="32">
        <v>0</v>
      </c>
      <c r="Y141" s="43">
        <v>28000</v>
      </c>
      <c r="Z141" s="43">
        <v>0</v>
      </c>
      <c r="AA141" s="43">
        <f t="shared" si="99"/>
        <v>0</v>
      </c>
      <c r="AB141" s="32">
        <f>(AC141-Y141)</f>
        <v>-28000</v>
      </c>
      <c r="AC141" s="32">
        <v>0</v>
      </c>
      <c r="AD141" s="43"/>
      <c r="AE141" s="32"/>
      <c r="AF141" s="32">
        <v>0</v>
      </c>
      <c r="AG141" s="32"/>
      <c r="AH141" s="32"/>
      <c r="AI141" s="32">
        <v>0</v>
      </c>
      <c r="AJ141" s="32">
        <v>0</v>
      </c>
      <c r="AK141" s="32">
        <v>0</v>
      </c>
      <c r="AL141" s="32"/>
      <c r="AM141" s="32"/>
      <c r="AN141" s="32"/>
      <c r="AO141" s="32"/>
      <c r="AP141" s="32" t="e">
        <f t="shared" si="73"/>
        <v>#DIV/0!</v>
      </c>
      <c r="AQ141" s="32"/>
      <c r="AR141" s="32"/>
      <c r="AS141" s="32"/>
      <c r="AT141" s="32"/>
      <c r="AU141" s="32">
        <f t="shared" si="75"/>
        <v>0</v>
      </c>
      <c r="AV141" s="32"/>
      <c r="AW141" s="32"/>
      <c r="AX141" s="32"/>
      <c r="AY141" s="32">
        <f t="shared" si="76"/>
        <v>0</v>
      </c>
      <c r="AZ141" s="32">
        <f t="shared" si="77"/>
        <v>0</v>
      </c>
      <c r="BA141" s="32">
        <f>AJ141-AI141</f>
        <v>0</v>
      </c>
      <c r="BB141" s="32"/>
      <c r="BC141" s="32"/>
      <c r="BD141" s="32">
        <f t="shared" ref="BD141:BD167" si="107">AM141-AK141</f>
        <v>0</v>
      </c>
      <c r="BE141" s="32"/>
      <c r="BF141" s="32"/>
    </row>
    <row r="142" spans="1:62" x14ac:dyDescent="0.3">
      <c r="A142" s="1"/>
      <c r="B142" s="224"/>
      <c r="C142" s="224"/>
      <c r="D142" s="224"/>
      <c r="E142" s="224"/>
      <c r="F142" s="224"/>
      <c r="G142" s="224"/>
      <c r="H142" s="224"/>
      <c r="I142" s="224"/>
      <c r="J142" s="148"/>
      <c r="K142" s="179">
        <v>45</v>
      </c>
      <c r="L142" s="179"/>
      <c r="M142" s="179"/>
      <c r="N142" s="183" t="s">
        <v>90</v>
      </c>
      <c r="O142" s="168">
        <f>SUM(O143+O145)</f>
        <v>6660576.0300000003</v>
      </c>
      <c r="P142" s="168" t="e">
        <f>SUM(P143+P145)</f>
        <v>#REF!</v>
      </c>
      <c r="Q142" s="168">
        <v>4700961.4800000004</v>
      </c>
      <c r="R142" s="168">
        <f>SUM(R143+R145+R149)</f>
        <v>8405516</v>
      </c>
      <c r="S142" s="168">
        <f>SUM(S143+S145+S149)</f>
        <v>10964290</v>
      </c>
      <c r="T142" s="168">
        <f>SUM(T143+T145+T149)</f>
        <v>1292411.58</v>
      </c>
      <c r="U142" s="168">
        <f t="shared" si="70"/>
        <v>11.787462571675869</v>
      </c>
      <c r="V142" s="168">
        <f>SUM(V143+V145+V149)</f>
        <v>-282984</v>
      </c>
      <c r="W142" s="168">
        <f>SUM(W143+W145+W149)</f>
        <v>10124744</v>
      </c>
      <c r="X142" s="168">
        <f>SUM(X143+X145+X149)</f>
        <v>8073040.8600000003</v>
      </c>
      <c r="Y142" s="168">
        <f>SUM(Y143+Y145+Y149)</f>
        <v>10681306</v>
      </c>
      <c r="Z142" s="168">
        <f>SUM(Z143+Z145+Z149)</f>
        <v>1307600.03</v>
      </c>
      <c r="AA142" s="168">
        <f t="shared" si="99"/>
        <v>12.241948971408553</v>
      </c>
      <c r="AB142" s="168">
        <f>SUM(AB143+AB145+AB149)</f>
        <v>1432584</v>
      </c>
      <c r="AC142" s="168">
        <f>SUM(AC143+AC145+AC149)</f>
        <v>12113890</v>
      </c>
      <c r="AD142" s="168">
        <v>8146718</v>
      </c>
      <c r="AE142" s="168">
        <v>8146718</v>
      </c>
      <c r="AF142" s="168">
        <f t="shared" ref="AF142:AL142" si="108">SUM(AF143+AF145+AF149)</f>
        <v>12113890</v>
      </c>
      <c r="AG142" s="168">
        <f t="shared" si="108"/>
        <v>0</v>
      </c>
      <c r="AH142" s="168">
        <f t="shared" si="108"/>
        <v>10150530.539999999</v>
      </c>
      <c r="AI142" s="168">
        <f t="shared" si="108"/>
        <v>10580506</v>
      </c>
      <c r="AJ142" s="168">
        <f t="shared" si="108"/>
        <v>13117854.390000001</v>
      </c>
      <c r="AK142" s="168">
        <f t="shared" si="108"/>
        <v>11921810.35</v>
      </c>
      <c r="AL142" s="168">
        <f t="shared" si="108"/>
        <v>8017282.5800000001</v>
      </c>
      <c r="AM142" s="168">
        <f>SUM(AM143+AM145+AM149+AM147)</f>
        <v>19938398.5</v>
      </c>
      <c r="AN142" s="168">
        <f>SUM(AN143+AN145+AN149)</f>
        <v>0</v>
      </c>
      <c r="AO142" s="168">
        <f>SUM(AO143+AO145+AO149)</f>
        <v>12522244.030000001</v>
      </c>
      <c r="AP142" s="168">
        <f t="shared" si="73"/>
        <v>196.42715640753102</v>
      </c>
      <c r="AQ142" s="168">
        <f t="shared" ref="AQ142:AX142" si="109">SUM(AQ143+AQ145+AQ149+AQ147)</f>
        <v>40414907.460000001</v>
      </c>
      <c r="AR142" s="168">
        <f t="shared" si="109"/>
        <v>40414907.460000001</v>
      </c>
      <c r="AS142" s="168">
        <f t="shared" si="109"/>
        <v>3344307.7399999998</v>
      </c>
      <c r="AT142" s="168">
        <f>SUM(AT143+AT145+AT149+AT147)</f>
        <v>0</v>
      </c>
      <c r="AU142" s="168">
        <f t="shared" si="75"/>
        <v>0</v>
      </c>
      <c r="AV142" s="168">
        <f t="shared" si="109"/>
        <v>0</v>
      </c>
      <c r="AW142" s="168">
        <f t="shared" si="109"/>
        <v>20476508.960000001</v>
      </c>
      <c r="AX142" s="168">
        <f t="shared" si="109"/>
        <v>0</v>
      </c>
      <c r="AY142" s="168">
        <f t="shared" si="76"/>
        <v>0</v>
      </c>
      <c r="AZ142" s="168">
        <f t="shared" si="77"/>
        <v>8.2749360327249892</v>
      </c>
      <c r="BA142" s="168">
        <f>SUM(BA143+BA145+BA149)</f>
        <v>2537348.3900000006</v>
      </c>
      <c r="BB142" s="168">
        <v>14743398.5</v>
      </c>
      <c r="BC142" s="168">
        <v>14743398.5</v>
      </c>
      <c r="BD142" s="168">
        <f t="shared" si="107"/>
        <v>8016588.1500000004</v>
      </c>
      <c r="BE142" s="168">
        <f>SUM(BE143+BE145+BE149+BE147)</f>
        <v>0</v>
      </c>
      <c r="BF142" s="168">
        <f>SUM(BF143+BF145+BF149+BF147)</f>
        <v>0</v>
      </c>
    </row>
    <row r="143" spans="1:62" ht="23.25" x14ac:dyDescent="0.35">
      <c r="A143" s="1"/>
      <c r="B143" s="224"/>
      <c r="C143" s="224"/>
      <c r="D143" s="224"/>
      <c r="E143" s="224"/>
      <c r="F143" s="224"/>
      <c r="G143" s="224"/>
      <c r="H143" s="224"/>
      <c r="I143" s="224"/>
      <c r="J143" s="148"/>
      <c r="K143" s="148"/>
      <c r="L143" s="178">
        <v>451</v>
      </c>
      <c r="M143" s="178"/>
      <c r="N143" s="191" t="s">
        <v>91</v>
      </c>
      <c r="O143" s="168">
        <f>SUM(O144)</f>
        <v>6477785.0300000003</v>
      </c>
      <c r="P143" s="168" t="e">
        <f>SUM(P144)</f>
        <v>#REF!</v>
      </c>
      <c r="Q143" s="168">
        <v>4481511.4800000004</v>
      </c>
      <c r="R143" s="168">
        <f t="shared" ref="R143:Y143" si="110">SUM(R144)</f>
        <v>7798132</v>
      </c>
      <c r="S143" s="168">
        <f t="shared" si="110"/>
        <v>10489290</v>
      </c>
      <c r="T143" s="168">
        <f>SUM(T144)</f>
        <v>1053006.96</v>
      </c>
      <c r="U143" s="168">
        <f t="shared" si="70"/>
        <v>10.0388773692023</v>
      </c>
      <c r="V143" s="168">
        <f>SUM(V144)</f>
        <v>-242984</v>
      </c>
      <c r="W143" s="168">
        <f t="shared" si="110"/>
        <v>9420744</v>
      </c>
      <c r="X143" s="168">
        <f t="shared" si="110"/>
        <v>7547369.2800000003</v>
      </c>
      <c r="Y143" s="168">
        <f t="shared" si="110"/>
        <v>10246306</v>
      </c>
      <c r="Z143" s="168">
        <f>SUM(Z144)</f>
        <v>1307600.03</v>
      </c>
      <c r="AA143" s="168">
        <f t="shared" si="99"/>
        <v>12.761672645732034</v>
      </c>
      <c r="AB143" s="168">
        <f>SUM(AB144)</f>
        <v>747584</v>
      </c>
      <c r="AC143" s="168">
        <f>SUM(AC144)</f>
        <v>10993890</v>
      </c>
      <c r="AD143" s="168"/>
      <c r="AE143" s="168"/>
      <c r="AF143" s="168">
        <f t="shared" ref="AF143:AN143" si="111">SUM(AF144)</f>
        <v>10993890</v>
      </c>
      <c r="AG143" s="168">
        <f t="shared" si="111"/>
        <v>0</v>
      </c>
      <c r="AH143" s="168">
        <f t="shared" si="111"/>
        <v>9183756.9299999997</v>
      </c>
      <c r="AI143" s="168">
        <f t="shared" si="111"/>
        <v>9350506</v>
      </c>
      <c r="AJ143" s="168">
        <f>SUM(AJ144)</f>
        <v>12867854.390000001</v>
      </c>
      <c r="AK143" s="168">
        <f>SUM(AK144)</f>
        <v>11206810.35</v>
      </c>
      <c r="AL143" s="168">
        <f>SUM(AL144)</f>
        <v>7447587.0800000001</v>
      </c>
      <c r="AM143" s="168">
        <f t="shared" si="111"/>
        <v>19098771.5</v>
      </c>
      <c r="AN143" s="168">
        <f t="shared" si="111"/>
        <v>0</v>
      </c>
      <c r="AO143" s="27">
        <v>8258220</v>
      </c>
      <c r="AP143" s="168">
        <f t="shared" si="73"/>
        <v>207.96251082834357</v>
      </c>
      <c r="AQ143" s="168">
        <f t="shared" ref="AQ143:AX143" si="112">SUM(AQ144)</f>
        <v>34928389.960000001</v>
      </c>
      <c r="AR143" s="168">
        <f t="shared" si="112"/>
        <v>34928389.960000001</v>
      </c>
      <c r="AS143" s="168">
        <f t="shared" si="112"/>
        <v>3007525.51</v>
      </c>
      <c r="AT143" s="168">
        <f t="shared" si="112"/>
        <v>0</v>
      </c>
      <c r="AU143" s="168">
        <f t="shared" si="75"/>
        <v>0</v>
      </c>
      <c r="AV143" s="168">
        <f t="shared" si="112"/>
        <v>0</v>
      </c>
      <c r="AW143" s="168">
        <f t="shared" si="112"/>
        <v>15829618.460000001</v>
      </c>
      <c r="AX143" s="168">
        <f t="shared" si="112"/>
        <v>0</v>
      </c>
      <c r="AY143" s="168">
        <f t="shared" si="76"/>
        <v>0</v>
      </c>
      <c r="AZ143" s="168">
        <f t="shared" si="77"/>
        <v>8.6105472180201215</v>
      </c>
      <c r="BA143" s="168">
        <f>SUM(BA144)</f>
        <v>3517348.3900000006</v>
      </c>
      <c r="BB143" s="168"/>
      <c r="BC143" s="168"/>
      <c r="BD143" s="168">
        <f t="shared" si="107"/>
        <v>7891961.1500000004</v>
      </c>
      <c r="BE143" s="168">
        <f>SUM(BE144)</f>
        <v>0</v>
      </c>
      <c r="BF143" s="168">
        <f>SUM(BF144)</f>
        <v>0</v>
      </c>
    </row>
    <row r="144" spans="1:62" ht="23.25" x14ac:dyDescent="0.35">
      <c r="A144" s="1"/>
      <c r="B144" s="224"/>
      <c r="C144" s="224"/>
      <c r="D144" s="224"/>
      <c r="E144" s="224"/>
      <c r="F144" s="224"/>
      <c r="G144" s="224"/>
      <c r="H144" s="224"/>
      <c r="I144" s="224"/>
      <c r="J144" s="148"/>
      <c r="K144" s="148"/>
      <c r="L144" s="149"/>
      <c r="M144" s="149">
        <v>4511</v>
      </c>
      <c r="N144" s="150" t="s">
        <v>92</v>
      </c>
      <c r="O144" s="32">
        <v>6477785.0300000003</v>
      </c>
      <c r="P144" s="32" t="e">
        <f>SUM(#REF!+#REF!+#REF!+#REF!)</f>
        <v>#REF!</v>
      </c>
      <c r="Q144" s="32">
        <v>4481511.4800000004</v>
      </c>
      <c r="R144" s="32">
        <v>7798132</v>
      </c>
      <c r="S144" s="32">
        <v>10489290</v>
      </c>
      <c r="T144" s="32">
        <v>1053006.96</v>
      </c>
      <c r="U144" s="32">
        <f t="shared" si="70"/>
        <v>10.0388773692023</v>
      </c>
      <c r="V144" s="32">
        <f>(Y144-S144)</f>
        <v>-242984</v>
      </c>
      <c r="W144" s="32">
        <v>9420744</v>
      </c>
      <c r="X144" s="32">
        <v>7547369.2800000003</v>
      </c>
      <c r="Y144" s="32">
        <v>10246306</v>
      </c>
      <c r="Z144" s="32">
        <v>1307600.03</v>
      </c>
      <c r="AA144" s="32">
        <f t="shared" si="99"/>
        <v>12.761672645732034</v>
      </c>
      <c r="AB144" s="32">
        <f>(AC144-Y144)</f>
        <v>747584</v>
      </c>
      <c r="AC144" s="32">
        <v>10993890</v>
      </c>
      <c r="AD144" s="32"/>
      <c r="AE144" s="32"/>
      <c r="AF144" s="32">
        <v>10993890</v>
      </c>
      <c r="AG144" s="32"/>
      <c r="AH144" s="32">
        <v>9183756.9299999997</v>
      </c>
      <c r="AI144" s="32">
        <v>9350506</v>
      </c>
      <c r="AJ144" s="32">
        <v>12867854.390000001</v>
      </c>
      <c r="AK144" s="32">
        <v>11206810.35</v>
      </c>
      <c r="AL144" s="32">
        <v>7447587.0800000001</v>
      </c>
      <c r="AM144" s="32">
        <v>19098771.5</v>
      </c>
      <c r="AN144" s="32"/>
      <c r="AO144" s="27">
        <v>5315893</v>
      </c>
      <c r="AP144" s="32">
        <f t="shared" si="73"/>
        <v>207.96251082834357</v>
      </c>
      <c r="AQ144" s="32">
        <v>34928389.960000001</v>
      </c>
      <c r="AR144" s="32">
        <v>34928389.960000001</v>
      </c>
      <c r="AS144" s="32">
        <v>3007525.51</v>
      </c>
      <c r="AT144" s="32">
        <v>0</v>
      </c>
      <c r="AU144" s="32">
        <f t="shared" si="75"/>
        <v>0</v>
      </c>
      <c r="AV144" s="32"/>
      <c r="AW144" s="32">
        <f>AQ144-AM144</f>
        <v>15829618.460000001</v>
      </c>
      <c r="AX144" s="32"/>
      <c r="AY144" s="32">
        <f t="shared" si="76"/>
        <v>0</v>
      </c>
      <c r="AZ144" s="32">
        <f t="shared" si="77"/>
        <v>8.6105472180201215</v>
      </c>
      <c r="BA144" s="32">
        <f>AJ144-AI144</f>
        <v>3517348.3900000006</v>
      </c>
      <c r="BB144" s="32"/>
      <c r="BC144" s="32"/>
      <c r="BD144" s="32">
        <f t="shared" si="107"/>
        <v>7891961.1500000004</v>
      </c>
      <c r="BE144" s="32"/>
      <c r="BF144" s="32"/>
      <c r="BG144" s="90"/>
    </row>
    <row r="145" spans="1:62" ht="23.25" x14ac:dyDescent="0.35">
      <c r="A145" s="1"/>
      <c r="B145" s="224"/>
      <c r="C145" s="224"/>
      <c r="D145" s="224"/>
      <c r="E145" s="224"/>
      <c r="F145" s="224"/>
      <c r="G145" s="224"/>
      <c r="H145" s="224"/>
      <c r="I145" s="224"/>
      <c r="J145" s="148"/>
      <c r="K145" s="148"/>
      <c r="L145" s="179">
        <v>452</v>
      </c>
      <c r="M145" s="179"/>
      <c r="N145" s="183" t="s">
        <v>93</v>
      </c>
      <c r="O145" s="168">
        <f>SUM(O146)</f>
        <v>182791</v>
      </c>
      <c r="P145" s="168" t="e">
        <f>SUM(P146)</f>
        <v>#REF!</v>
      </c>
      <c r="Q145" s="168">
        <v>219450</v>
      </c>
      <c r="R145" s="168">
        <f>SUM(R146)</f>
        <v>452384</v>
      </c>
      <c r="S145" s="168">
        <f>SUM(S146)</f>
        <v>475000</v>
      </c>
      <c r="T145" s="168">
        <f>SUM(T146)</f>
        <v>239404.62</v>
      </c>
      <c r="U145" s="168">
        <f t="shared" si="70"/>
        <v>50.400972631578945</v>
      </c>
      <c r="V145" s="168">
        <f>SUM(V146)</f>
        <v>-40000</v>
      </c>
      <c r="W145" s="168">
        <f>SUM(W146)</f>
        <v>704000</v>
      </c>
      <c r="X145" s="168">
        <f>SUM(X146)</f>
        <v>525671.57999999996</v>
      </c>
      <c r="Y145" s="168">
        <f>SUM(Y146)</f>
        <v>435000</v>
      </c>
      <c r="Z145" s="168">
        <f>SUM(Z146)</f>
        <v>0</v>
      </c>
      <c r="AA145" s="168">
        <f t="shared" si="99"/>
        <v>0</v>
      </c>
      <c r="AB145" s="168">
        <f>SUM(AB146)</f>
        <v>685000</v>
      </c>
      <c r="AC145" s="168">
        <f>SUM(AC146)</f>
        <v>1120000</v>
      </c>
      <c r="AD145" s="168"/>
      <c r="AE145" s="168"/>
      <c r="AF145" s="168">
        <f t="shared" ref="AF145:AN145" si="113">SUM(AF146)</f>
        <v>1120000</v>
      </c>
      <c r="AG145" s="168">
        <f t="shared" si="113"/>
        <v>0</v>
      </c>
      <c r="AH145" s="168">
        <f t="shared" si="113"/>
        <v>966773.61</v>
      </c>
      <c r="AI145" s="168">
        <f t="shared" si="113"/>
        <v>1230000</v>
      </c>
      <c r="AJ145" s="168">
        <f t="shared" si="113"/>
        <v>250000</v>
      </c>
      <c r="AK145" s="168">
        <f t="shared" si="113"/>
        <v>715000</v>
      </c>
      <c r="AL145" s="168">
        <f t="shared" si="113"/>
        <v>569695.5</v>
      </c>
      <c r="AM145" s="168">
        <f t="shared" si="113"/>
        <v>739627</v>
      </c>
      <c r="AN145" s="168">
        <f t="shared" si="113"/>
        <v>0</v>
      </c>
      <c r="AO145" s="27">
        <v>4264024.03</v>
      </c>
      <c r="AP145" s="168">
        <f t="shared" si="73"/>
        <v>76.504674139791632</v>
      </c>
      <c r="AQ145" s="168">
        <f t="shared" ref="AQ145:AX145" si="114">SUM(AQ146)</f>
        <v>5379317.5</v>
      </c>
      <c r="AR145" s="168">
        <f t="shared" si="114"/>
        <v>5379317.5</v>
      </c>
      <c r="AS145" s="168">
        <f t="shared" si="114"/>
        <v>258965.98</v>
      </c>
      <c r="AT145" s="168">
        <f t="shared" si="114"/>
        <v>0</v>
      </c>
      <c r="AU145" s="168">
        <f t="shared" si="75"/>
        <v>0</v>
      </c>
      <c r="AV145" s="168">
        <f t="shared" si="114"/>
        <v>0</v>
      </c>
      <c r="AW145" s="168">
        <f t="shared" si="114"/>
        <v>4639690.5</v>
      </c>
      <c r="AX145" s="168">
        <f t="shared" si="114"/>
        <v>0</v>
      </c>
      <c r="AY145" s="168">
        <f t="shared" si="76"/>
        <v>0</v>
      </c>
      <c r="AZ145" s="168">
        <f t="shared" si="77"/>
        <v>4.814104763290139</v>
      </c>
      <c r="BA145" s="168">
        <f>SUM(BA146)</f>
        <v>-980000</v>
      </c>
      <c r="BB145" s="168"/>
      <c r="BC145" s="168"/>
      <c r="BD145" s="168">
        <f t="shared" si="107"/>
        <v>24627</v>
      </c>
      <c r="BE145" s="168">
        <f>SUM(BE146)</f>
        <v>0</v>
      </c>
      <c r="BF145" s="168">
        <f>SUM(BF146)</f>
        <v>0</v>
      </c>
    </row>
    <row r="146" spans="1:62" x14ac:dyDescent="0.3">
      <c r="A146" s="1"/>
      <c r="B146" s="224"/>
      <c r="C146" s="224"/>
      <c r="D146" s="224"/>
      <c r="E146" s="224"/>
      <c r="F146" s="224"/>
      <c r="G146" s="224"/>
      <c r="H146" s="224"/>
      <c r="I146" s="224"/>
      <c r="J146" s="148"/>
      <c r="K146" s="148"/>
      <c r="L146" s="149"/>
      <c r="M146" s="149">
        <v>4521</v>
      </c>
      <c r="N146" s="150" t="s">
        <v>94</v>
      </c>
      <c r="O146" s="32">
        <v>182791</v>
      </c>
      <c r="P146" s="32" t="e">
        <f>SUM(#REF!+#REF!+#REF!)</f>
        <v>#REF!</v>
      </c>
      <c r="Q146" s="32">
        <v>219450</v>
      </c>
      <c r="R146" s="32">
        <v>452384</v>
      </c>
      <c r="S146" s="32">
        <v>475000</v>
      </c>
      <c r="T146" s="32">
        <v>239404.62</v>
      </c>
      <c r="U146" s="32">
        <f t="shared" si="70"/>
        <v>50.400972631578945</v>
      </c>
      <c r="V146" s="32">
        <f>(Y146-S146)</f>
        <v>-40000</v>
      </c>
      <c r="W146" s="32">
        <v>704000</v>
      </c>
      <c r="X146" s="32">
        <v>525671.57999999996</v>
      </c>
      <c r="Y146" s="32">
        <v>435000</v>
      </c>
      <c r="Z146" s="32">
        <v>0</v>
      </c>
      <c r="AA146" s="32">
        <f t="shared" si="99"/>
        <v>0</v>
      </c>
      <c r="AB146" s="32">
        <f>(AC146-Y146)</f>
        <v>685000</v>
      </c>
      <c r="AC146" s="32">
        <v>1120000</v>
      </c>
      <c r="AD146" s="32"/>
      <c r="AE146" s="32"/>
      <c r="AF146" s="32">
        <v>1120000</v>
      </c>
      <c r="AG146" s="32"/>
      <c r="AH146" s="32">
        <v>966773.61</v>
      </c>
      <c r="AI146" s="32">
        <v>1230000</v>
      </c>
      <c r="AJ146" s="32">
        <v>250000</v>
      </c>
      <c r="AK146" s="32">
        <v>715000</v>
      </c>
      <c r="AL146" s="32">
        <v>569695.5</v>
      </c>
      <c r="AM146" s="32">
        <v>739627</v>
      </c>
      <c r="AN146" s="32"/>
      <c r="AO146" s="32"/>
      <c r="AP146" s="32">
        <f t="shared" si="73"/>
        <v>76.504674139791632</v>
      </c>
      <c r="AQ146" s="32">
        <v>5379317.5</v>
      </c>
      <c r="AR146" s="32">
        <v>5379317.5</v>
      </c>
      <c r="AS146" s="32">
        <v>258965.98</v>
      </c>
      <c r="AT146" s="32">
        <v>0</v>
      </c>
      <c r="AU146" s="32">
        <f t="shared" si="75"/>
        <v>0</v>
      </c>
      <c r="AV146" s="32"/>
      <c r="AW146" s="32">
        <f>AQ146-AM146</f>
        <v>4639690.5</v>
      </c>
      <c r="AX146" s="32"/>
      <c r="AY146" s="32">
        <f t="shared" si="76"/>
        <v>0</v>
      </c>
      <c r="AZ146" s="32">
        <f t="shared" si="77"/>
        <v>4.814104763290139</v>
      </c>
      <c r="BA146" s="32">
        <f>AJ146-AI146</f>
        <v>-980000</v>
      </c>
      <c r="BB146" s="32"/>
      <c r="BC146" s="32"/>
      <c r="BD146" s="32">
        <f t="shared" si="107"/>
        <v>24627</v>
      </c>
      <c r="BE146" s="32"/>
      <c r="BF146" s="32"/>
      <c r="BG146" s="90"/>
    </row>
    <row r="147" spans="1:62" x14ac:dyDescent="0.3">
      <c r="A147" s="1"/>
      <c r="B147" s="224"/>
      <c r="C147" s="224"/>
      <c r="D147" s="224"/>
      <c r="E147" s="224"/>
      <c r="F147" s="224"/>
      <c r="G147" s="224"/>
      <c r="H147" s="224"/>
      <c r="I147" s="224"/>
      <c r="J147" s="148"/>
      <c r="K147" s="148"/>
      <c r="L147" s="179">
        <v>453</v>
      </c>
      <c r="M147" s="179"/>
      <c r="N147" s="183" t="s">
        <v>425</v>
      </c>
      <c r="O147" s="168">
        <f>SUM(O148)</f>
        <v>182791</v>
      </c>
      <c r="P147" s="168" t="e">
        <f>SUM(P148)</f>
        <v>#REF!</v>
      </c>
      <c r="Q147" s="168">
        <v>219450</v>
      </c>
      <c r="R147" s="168">
        <f>SUM(R148)</f>
        <v>452384</v>
      </c>
      <c r="S147" s="168">
        <f>SUM(S148)</f>
        <v>475000</v>
      </c>
      <c r="T147" s="168">
        <f>SUM(T148)</f>
        <v>239404.62</v>
      </c>
      <c r="U147" s="168">
        <f>(T147/S147)*100</f>
        <v>50.400972631578945</v>
      </c>
      <c r="V147" s="168">
        <f>SUM(V148)</f>
        <v>-40000</v>
      </c>
      <c r="W147" s="168">
        <f>SUM(W148)</f>
        <v>704000</v>
      </c>
      <c r="X147" s="168">
        <f>SUM(X148)</f>
        <v>525671.57999999996</v>
      </c>
      <c r="Y147" s="168">
        <f>SUM(Y148)</f>
        <v>435000</v>
      </c>
      <c r="Z147" s="168">
        <f>SUM(Z148)</f>
        <v>0</v>
      </c>
      <c r="AA147" s="168">
        <f>(Z147/Y147)*100</f>
        <v>0</v>
      </c>
      <c r="AB147" s="168">
        <f>SUM(AB148)</f>
        <v>685000</v>
      </c>
      <c r="AC147" s="168">
        <f>SUM(AC148)</f>
        <v>1120000</v>
      </c>
      <c r="AD147" s="168"/>
      <c r="AE147" s="168"/>
      <c r="AF147" s="168">
        <f t="shared" ref="AF147:AM147" si="115">SUM(AF148)</f>
        <v>1120000</v>
      </c>
      <c r="AG147" s="168">
        <f t="shared" si="115"/>
        <v>0</v>
      </c>
      <c r="AH147" s="168">
        <f t="shared" si="115"/>
        <v>0</v>
      </c>
      <c r="AI147" s="168">
        <f t="shared" si="115"/>
        <v>0</v>
      </c>
      <c r="AJ147" s="168">
        <f t="shared" si="115"/>
        <v>0</v>
      </c>
      <c r="AK147" s="168">
        <f t="shared" si="115"/>
        <v>0</v>
      </c>
      <c r="AL147" s="168">
        <f t="shared" si="115"/>
        <v>0</v>
      </c>
      <c r="AM147" s="168">
        <f t="shared" si="115"/>
        <v>100000</v>
      </c>
      <c r="AN147" s="32"/>
      <c r="AO147" s="32"/>
      <c r="AP147" s="32"/>
      <c r="AQ147" s="168">
        <f t="shared" ref="AQ147:AX147" si="116">SUM(AQ148)</f>
        <v>107200</v>
      </c>
      <c r="AR147" s="168">
        <f t="shared" si="116"/>
        <v>107200</v>
      </c>
      <c r="AS147" s="168">
        <f t="shared" si="116"/>
        <v>77816.25</v>
      </c>
      <c r="AT147" s="168">
        <f t="shared" si="116"/>
        <v>0</v>
      </c>
      <c r="AU147" s="168">
        <f t="shared" si="75"/>
        <v>0</v>
      </c>
      <c r="AV147" s="168">
        <f t="shared" si="116"/>
        <v>0</v>
      </c>
      <c r="AW147" s="168">
        <f t="shared" si="116"/>
        <v>7200</v>
      </c>
      <c r="AX147" s="168">
        <f t="shared" si="116"/>
        <v>0</v>
      </c>
      <c r="AY147" s="168">
        <f t="shared" si="76"/>
        <v>0</v>
      </c>
      <c r="AZ147" s="168">
        <f t="shared" si="77"/>
        <v>72.589785447761187</v>
      </c>
      <c r="BA147" s="32"/>
      <c r="BB147" s="168"/>
      <c r="BC147" s="168"/>
      <c r="BD147" s="168">
        <f t="shared" si="107"/>
        <v>100000</v>
      </c>
      <c r="BE147" s="168">
        <f>SUM(BE148)</f>
        <v>0</v>
      </c>
      <c r="BF147" s="168">
        <f>SUM(BF148)</f>
        <v>0</v>
      </c>
    </row>
    <row r="148" spans="1:62" ht="23.25" x14ac:dyDescent="0.35">
      <c r="A148" s="1"/>
      <c r="B148" s="224"/>
      <c r="C148" s="224"/>
      <c r="D148" s="224"/>
      <c r="E148" s="224"/>
      <c r="F148" s="224"/>
      <c r="G148" s="224"/>
      <c r="H148" s="224"/>
      <c r="I148" s="224"/>
      <c r="J148" s="148"/>
      <c r="K148" s="148"/>
      <c r="L148" s="149"/>
      <c r="M148" s="149">
        <v>4531</v>
      </c>
      <c r="N148" s="150" t="s">
        <v>425</v>
      </c>
      <c r="O148" s="32">
        <v>182791</v>
      </c>
      <c r="P148" s="32" t="e">
        <f>SUM(#REF!+#REF!+#REF!)</f>
        <v>#REF!</v>
      </c>
      <c r="Q148" s="32">
        <v>219450</v>
      </c>
      <c r="R148" s="32">
        <v>452384</v>
      </c>
      <c r="S148" s="32">
        <v>475000</v>
      </c>
      <c r="T148" s="32">
        <v>239404.62</v>
      </c>
      <c r="U148" s="32">
        <f>(T148/S148)*100</f>
        <v>50.400972631578945</v>
      </c>
      <c r="V148" s="32">
        <f>(Y148-S148)</f>
        <v>-40000</v>
      </c>
      <c r="W148" s="32">
        <v>704000</v>
      </c>
      <c r="X148" s="32">
        <v>525671.57999999996</v>
      </c>
      <c r="Y148" s="32">
        <v>435000</v>
      </c>
      <c r="Z148" s="32">
        <v>0</v>
      </c>
      <c r="AA148" s="32">
        <f>(Z148/Y148)*100</f>
        <v>0</v>
      </c>
      <c r="AB148" s="32">
        <f>(AC148-Y148)</f>
        <v>685000</v>
      </c>
      <c r="AC148" s="32">
        <v>1120000</v>
      </c>
      <c r="AD148" s="32"/>
      <c r="AE148" s="32"/>
      <c r="AF148" s="32">
        <v>1120000</v>
      </c>
      <c r="AG148" s="32"/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100000</v>
      </c>
      <c r="AN148" s="32"/>
      <c r="AO148" s="27">
        <v>281629.11</v>
      </c>
      <c r="AP148" s="32"/>
      <c r="AQ148" s="32">
        <v>107200</v>
      </c>
      <c r="AR148" s="32">
        <v>107200</v>
      </c>
      <c r="AS148" s="32">
        <v>77816.25</v>
      </c>
      <c r="AT148" s="32">
        <v>0</v>
      </c>
      <c r="AU148" s="32">
        <f t="shared" si="75"/>
        <v>0</v>
      </c>
      <c r="AV148" s="32"/>
      <c r="AW148" s="32">
        <f>AQ148-AM148</f>
        <v>7200</v>
      </c>
      <c r="AX148" s="32"/>
      <c r="AY148" s="32">
        <f t="shared" si="76"/>
        <v>0</v>
      </c>
      <c r="AZ148" s="32">
        <f t="shared" si="77"/>
        <v>72.589785447761187</v>
      </c>
      <c r="BA148" s="32"/>
      <c r="BB148" s="32"/>
      <c r="BC148" s="32"/>
      <c r="BD148" s="32">
        <f t="shared" si="107"/>
        <v>100000</v>
      </c>
      <c r="BE148" s="32"/>
      <c r="BF148" s="32"/>
    </row>
    <row r="149" spans="1:62" ht="23.25" hidden="1" customHeight="1" x14ac:dyDescent="0.35">
      <c r="A149" s="1"/>
      <c r="B149" s="224"/>
      <c r="C149" s="224"/>
      <c r="D149" s="224"/>
      <c r="E149" s="224"/>
      <c r="F149" s="224"/>
      <c r="G149" s="224"/>
      <c r="H149" s="224"/>
      <c r="I149" s="224"/>
      <c r="J149" s="148"/>
      <c r="K149" s="148"/>
      <c r="L149" s="179">
        <v>454</v>
      </c>
      <c r="M149" s="179"/>
      <c r="N149" s="189" t="s">
        <v>298</v>
      </c>
      <c r="O149" s="31"/>
      <c r="P149" s="31"/>
      <c r="Q149" s="168">
        <v>0</v>
      </c>
      <c r="R149" s="31">
        <f>SUM(R150)</f>
        <v>155000</v>
      </c>
      <c r="S149" s="31">
        <f>SUM(S150)</f>
        <v>0</v>
      </c>
      <c r="T149" s="31">
        <f>SUM(T150)</f>
        <v>0</v>
      </c>
      <c r="U149" s="31">
        <v>0</v>
      </c>
      <c r="V149" s="31">
        <f>SUM(V150)</f>
        <v>0</v>
      </c>
      <c r="W149" s="31">
        <f>SUM(W150)</f>
        <v>0</v>
      </c>
      <c r="X149" s="31">
        <f>SUM(X150)</f>
        <v>0</v>
      </c>
      <c r="Y149" s="31">
        <f>SUM(Y150)</f>
        <v>0</v>
      </c>
      <c r="Z149" s="31">
        <f>SUM(Z150)</f>
        <v>0</v>
      </c>
      <c r="AA149" s="31">
        <v>0</v>
      </c>
      <c r="AB149" s="31">
        <f>SUM(AB150)</f>
        <v>0</v>
      </c>
      <c r="AC149" s="31">
        <f>SUM(AC150)</f>
        <v>0</v>
      </c>
      <c r="AD149" s="168"/>
      <c r="AE149" s="168"/>
      <c r="AF149" s="31">
        <f t="shared" ref="AF149:AN149" si="117">SUM(AF150)</f>
        <v>0</v>
      </c>
      <c r="AG149" s="31">
        <f t="shared" si="117"/>
        <v>0</v>
      </c>
      <c r="AH149" s="31">
        <f t="shared" si="117"/>
        <v>0</v>
      </c>
      <c r="AI149" s="31">
        <f t="shared" si="117"/>
        <v>0</v>
      </c>
      <c r="AJ149" s="31">
        <f t="shared" si="117"/>
        <v>0</v>
      </c>
      <c r="AK149" s="31">
        <f t="shared" si="117"/>
        <v>0</v>
      </c>
      <c r="AL149" s="31">
        <f>SUM(AL150)</f>
        <v>0</v>
      </c>
      <c r="AM149" s="31">
        <f t="shared" si="117"/>
        <v>0</v>
      </c>
      <c r="AN149" s="31">
        <f t="shared" si="117"/>
        <v>0</v>
      </c>
      <c r="AO149" s="27">
        <v>0</v>
      </c>
      <c r="AP149" s="31" t="e">
        <f t="shared" si="73"/>
        <v>#DIV/0!</v>
      </c>
      <c r="AQ149" s="31">
        <f>SUM(AQ150)</f>
        <v>0</v>
      </c>
      <c r="AR149" s="31">
        <f>SUM(AR150)</f>
        <v>0</v>
      </c>
      <c r="AS149" s="31">
        <f>SUM(AS150)</f>
        <v>0</v>
      </c>
      <c r="AT149" s="31">
        <f>SUM(AT150)</f>
        <v>0</v>
      </c>
      <c r="AU149" s="31">
        <f t="shared" si="75"/>
        <v>0</v>
      </c>
      <c r="AV149" s="31">
        <f>SUM(AV150)</f>
        <v>0</v>
      </c>
      <c r="AW149" s="31">
        <f>SUM(AW150)</f>
        <v>0</v>
      </c>
      <c r="AX149" s="31">
        <f>SUM(AX150)</f>
        <v>0</v>
      </c>
      <c r="AY149" s="31">
        <f t="shared" si="76"/>
        <v>0</v>
      </c>
      <c r="AZ149" s="31">
        <f t="shared" si="77"/>
        <v>0</v>
      </c>
      <c r="BA149" s="31">
        <f>SUM(BA150)</f>
        <v>0</v>
      </c>
      <c r="BB149" s="31">
        <f>SUM(BB150)</f>
        <v>0</v>
      </c>
      <c r="BC149" s="31">
        <f>SUM(BC150)</f>
        <v>0</v>
      </c>
      <c r="BD149" s="31">
        <f t="shared" si="107"/>
        <v>0</v>
      </c>
      <c r="BE149" s="31">
        <f>SUM(BE150)</f>
        <v>0</v>
      </c>
      <c r="BF149" s="31">
        <f>SUM(BF150)</f>
        <v>0</v>
      </c>
    </row>
    <row r="150" spans="1:62" ht="23.25" hidden="1" customHeight="1" x14ac:dyDescent="0.35">
      <c r="A150" s="1"/>
      <c r="B150" s="224"/>
      <c r="C150" s="224"/>
      <c r="D150" s="224"/>
      <c r="E150" s="224"/>
      <c r="F150" s="224"/>
      <c r="G150" s="224"/>
      <c r="H150" s="224"/>
      <c r="I150" s="224"/>
      <c r="J150" s="148"/>
      <c r="K150" s="148"/>
      <c r="L150" s="149"/>
      <c r="M150" s="149">
        <v>4541</v>
      </c>
      <c r="N150" s="190" t="s">
        <v>298</v>
      </c>
      <c r="O150" s="222"/>
      <c r="P150" s="222"/>
      <c r="Q150" s="222">
        <v>0</v>
      </c>
      <c r="R150" s="275">
        <v>155000</v>
      </c>
      <c r="S150" s="275">
        <v>0</v>
      </c>
      <c r="T150" s="275">
        <v>0</v>
      </c>
      <c r="U150" s="43">
        <v>0</v>
      </c>
      <c r="V150" s="275">
        <f>(Y150-S150)</f>
        <v>0</v>
      </c>
      <c r="W150" s="275">
        <v>0</v>
      </c>
      <c r="X150" s="275">
        <v>0</v>
      </c>
      <c r="Y150" s="275">
        <v>0</v>
      </c>
      <c r="Z150" s="275">
        <v>0</v>
      </c>
      <c r="AA150" s="43">
        <v>0</v>
      </c>
      <c r="AB150" s="275">
        <f>(AC150-Y150)</f>
        <v>0</v>
      </c>
      <c r="AC150" s="275">
        <v>0</v>
      </c>
      <c r="AD150" s="232"/>
      <c r="AE150" s="32"/>
      <c r="AF150" s="275">
        <v>0</v>
      </c>
      <c r="AG150" s="275">
        <v>0</v>
      </c>
      <c r="AH150" s="275">
        <v>0</v>
      </c>
      <c r="AI150" s="275">
        <v>0</v>
      </c>
      <c r="AJ150" s="275">
        <v>0</v>
      </c>
      <c r="AK150" s="275">
        <v>0</v>
      </c>
      <c r="AL150" s="275">
        <v>0</v>
      </c>
      <c r="AM150" s="275">
        <v>0</v>
      </c>
      <c r="AN150" s="275">
        <v>0</v>
      </c>
      <c r="AO150" s="27">
        <v>3771537.37</v>
      </c>
      <c r="AP150" s="275" t="e">
        <f t="shared" si="73"/>
        <v>#DIV/0!</v>
      </c>
      <c r="AQ150" s="275">
        <v>0</v>
      </c>
      <c r="AR150" s="275">
        <v>0</v>
      </c>
      <c r="AS150" s="275">
        <v>0</v>
      </c>
      <c r="AT150" s="275">
        <v>0</v>
      </c>
      <c r="AU150" s="275">
        <f t="shared" si="75"/>
        <v>0</v>
      </c>
      <c r="AV150" s="275">
        <v>0</v>
      </c>
      <c r="AW150" s="275">
        <f>AQ150-AM150</f>
        <v>0</v>
      </c>
      <c r="AX150" s="275">
        <v>0</v>
      </c>
      <c r="AY150" s="275">
        <f t="shared" si="76"/>
        <v>0</v>
      </c>
      <c r="AZ150" s="275">
        <f t="shared" si="77"/>
        <v>0</v>
      </c>
      <c r="BA150" s="275">
        <v>0</v>
      </c>
      <c r="BB150" s="275">
        <v>0</v>
      </c>
      <c r="BC150" s="275">
        <v>0</v>
      </c>
      <c r="BD150" s="275">
        <f t="shared" si="107"/>
        <v>0</v>
      </c>
      <c r="BE150" s="275">
        <v>0</v>
      </c>
      <c r="BF150" s="275">
        <v>0</v>
      </c>
    </row>
    <row r="151" spans="1:62" ht="23.25" x14ac:dyDescent="0.35">
      <c r="A151" s="22"/>
      <c r="B151" s="276"/>
      <c r="C151" s="276"/>
      <c r="D151" s="276"/>
      <c r="E151" s="276"/>
      <c r="F151" s="276"/>
      <c r="G151" s="276"/>
      <c r="H151" s="276"/>
      <c r="I151" s="276"/>
      <c r="J151" s="277">
        <v>5</v>
      </c>
      <c r="K151" s="277"/>
      <c r="L151" s="277"/>
      <c r="M151" s="1059" t="s">
        <v>95</v>
      </c>
      <c r="N151" s="1059"/>
      <c r="O151" s="278" t="e">
        <f>SUM(O163)</f>
        <v>#REF!</v>
      </c>
      <c r="P151" s="278" t="e">
        <f>SUM(P163)</f>
        <v>#REF!</v>
      </c>
      <c r="Q151" s="278">
        <v>4203663</v>
      </c>
      <c r="R151" s="278">
        <f>SUM(R163+R152)</f>
        <v>4300000</v>
      </c>
      <c r="S151" s="278">
        <f>SUM(S163+S152)</f>
        <v>4300000</v>
      </c>
      <c r="T151" s="278">
        <f>SUM(T163+T152)</f>
        <v>2318591.9700000002</v>
      </c>
      <c r="U151" s="278">
        <f t="shared" si="70"/>
        <v>53.920743488372104</v>
      </c>
      <c r="V151" s="278">
        <f>SUM(V163+V152)</f>
        <v>-3500000</v>
      </c>
      <c r="W151" s="278">
        <f>SUM(W163+W152)</f>
        <v>4025000</v>
      </c>
      <c r="X151" s="278" t="e">
        <f>SUM(X163+X152)</f>
        <v>#REF!</v>
      </c>
      <c r="Y151" s="278" t="e">
        <f>SUM(Y163+Y152)</f>
        <v>#REF!</v>
      </c>
      <c r="Z151" s="278">
        <f>SUM(Z163+Z152)</f>
        <v>404444.55</v>
      </c>
      <c r="AA151" s="278" t="e">
        <f>(Z151/Y151)*100</f>
        <v>#REF!</v>
      </c>
      <c r="AB151" s="278">
        <f>SUM(AB163+AB152)</f>
        <v>1106325</v>
      </c>
      <c r="AC151" s="278">
        <f>SUM(AC163+AC152)</f>
        <v>1906325</v>
      </c>
      <c r="AD151" s="278">
        <f>SUM(AC163+AD152)</f>
        <v>815000</v>
      </c>
      <c r="AE151" s="278">
        <f>SUM(AE163+AE152)</f>
        <v>800000</v>
      </c>
      <c r="AF151" s="278">
        <f>SUM(AF163+AF152)</f>
        <v>1906325</v>
      </c>
      <c r="AG151" s="278">
        <f>SUM(AG163+AG152)</f>
        <v>0</v>
      </c>
      <c r="AH151" s="278">
        <f>SUM(AH163+AH157)</f>
        <v>1903668.55</v>
      </c>
      <c r="AI151" s="278">
        <f>SUM(AI163+AI152)</f>
        <v>830000</v>
      </c>
      <c r="AJ151" s="278">
        <f>SUM(AJ163+AJ152)</f>
        <v>830000</v>
      </c>
      <c r="AK151" s="278">
        <f>SUM(AK163+AK152)</f>
        <v>830000</v>
      </c>
      <c r="AL151" s="278">
        <f>SUM(AL163+AL157+AL160)</f>
        <v>851772.88</v>
      </c>
      <c r="AM151" s="278">
        <f>SUM(AM163+AM157+AM160)</f>
        <v>830000</v>
      </c>
      <c r="AN151" s="278">
        <f>SUM(AN163+AN157+AN160)</f>
        <v>0</v>
      </c>
      <c r="AO151" s="27">
        <v>0</v>
      </c>
      <c r="AP151" s="278">
        <f>SUM(AP163+AP157+AP160)</f>
        <v>0</v>
      </c>
      <c r="AQ151" s="278">
        <f t="shared" ref="AQ151:AX151" si="118">SUM(AQ163+AQ157+AQ160)</f>
        <v>1179235.72</v>
      </c>
      <c r="AR151" s="278">
        <f t="shared" si="118"/>
        <v>1179235.72</v>
      </c>
      <c r="AS151" s="278">
        <f t="shared" si="118"/>
        <v>431417.87</v>
      </c>
      <c r="AT151" s="278">
        <f>SUM(AT163+AT157+AT160)</f>
        <v>0</v>
      </c>
      <c r="AU151" s="278">
        <f t="shared" si="75"/>
        <v>0</v>
      </c>
      <c r="AV151" s="278">
        <f t="shared" si="118"/>
        <v>0</v>
      </c>
      <c r="AW151" s="278">
        <f t="shared" si="118"/>
        <v>349235.72</v>
      </c>
      <c r="AX151" s="278">
        <f t="shared" si="118"/>
        <v>0</v>
      </c>
      <c r="AY151" s="278">
        <f t="shared" si="76"/>
        <v>0</v>
      </c>
      <c r="AZ151" s="278">
        <f t="shared" si="77"/>
        <v>36.584532056067637</v>
      </c>
      <c r="BA151" s="278">
        <f>SUM(BA163+BA152)</f>
        <v>0</v>
      </c>
      <c r="BB151" s="278">
        <f>SUM(BB163+BB152)</f>
        <v>830000</v>
      </c>
      <c r="BC151" s="278">
        <f>SUM(BC163+BC152)</f>
        <v>830000</v>
      </c>
      <c r="BD151" s="278">
        <f t="shared" si="107"/>
        <v>0</v>
      </c>
      <c r="BE151" s="278">
        <f>SUM(BE163+BE157+BE160)</f>
        <v>0</v>
      </c>
      <c r="BF151" s="278">
        <f>SUM(BF163+BF157+BF160)</f>
        <v>0</v>
      </c>
    </row>
    <row r="152" spans="1:62" ht="20.25" hidden="1" customHeight="1" x14ac:dyDescent="0.3">
      <c r="A152" s="22"/>
      <c r="B152" s="276"/>
      <c r="C152" s="276"/>
      <c r="D152" s="276"/>
      <c r="E152" s="276"/>
      <c r="F152" s="276"/>
      <c r="G152" s="276"/>
      <c r="H152" s="276"/>
      <c r="I152" s="276"/>
      <c r="J152" s="148"/>
      <c r="K152" s="178">
        <v>51</v>
      </c>
      <c r="L152" s="179"/>
      <c r="M152" s="191"/>
      <c r="N152" s="183" t="s">
        <v>294</v>
      </c>
      <c r="O152" s="174"/>
      <c r="P152" s="174"/>
      <c r="Q152" s="174">
        <v>0</v>
      </c>
      <c r="R152" s="174">
        <f>SUM(R155+R153)</f>
        <v>100000</v>
      </c>
      <c r="S152" s="174">
        <f>SUM(S155+S153)</f>
        <v>100000</v>
      </c>
      <c r="T152" s="174">
        <f>SUM(T155+T153)</f>
        <v>0</v>
      </c>
      <c r="U152" s="174">
        <f t="shared" si="70"/>
        <v>0</v>
      </c>
      <c r="V152" s="174">
        <f t="shared" ref="V152:AF152" si="119">SUM(V155+V153)</f>
        <v>-100000</v>
      </c>
      <c r="W152" s="174">
        <f t="shared" si="119"/>
        <v>225000</v>
      </c>
      <c r="X152" s="174">
        <f>SUM(X155+X153)</f>
        <v>225000</v>
      </c>
      <c r="Y152" s="174">
        <f t="shared" si="119"/>
        <v>0</v>
      </c>
      <c r="Z152" s="174">
        <f t="shared" si="119"/>
        <v>0</v>
      </c>
      <c r="AA152" s="174">
        <v>0</v>
      </c>
      <c r="AB152" s="174">
        <f>SUM(AB155+AB153)</f>
        <v>1091325</v>
      </c>
      <c r="AC152" s="174">
        <f>SUM(AC155+AC153)</f>
        <v>1091325</v>
      </c>
      <c r="AD152" s="174">
        <f>SUM(AC155+AD153)</f>
        <v>0</v>
      </c>
      <c r="AE152" s="174">
        <f t="shared" si="119"/>
        <v>0</v>
      </c>
      <c r="AF152" s="174">
        <f t="shared" si="119"/>
        <v>1091325</v>
      </c>
      <c r="AG152" s="174">
        <f t="shared" ref="AG152:AO152" si="120">SUM(AG155+AG153)</f>
        <v>0</v>
      </c>
      <c r="AH152" s="174">
        <f t="shared" si="120"/>
        <v>0</v>
      </c>
      <c r="AI152" s="174">
        <f t="shared" si="120"/>
        <v>0</v>
      </c>
      <c r="AJ152" s="174">
        <f t="shared" si="120"/>
        <v>0</v>
      </c>
      <c r="AK152" s="174">
        <f t="shared" si="120"/>
        <v>0</v>
      </c>
      <c r="AL152" s="174">
        <f t="shared" si="120"/>
        <v>0</v>
      </c>
      <c r="AM152" s="174">
        <f t="shared" si="120"/>
        <v>0</v>
      </c>
      <c r="AN152" s="174">
        <f t="shared" si="120"/>
        <v>0</v>
      </c>
      <c r="AO152" s="174">
        <f t="shared" si="120"/>
        <v>0</v>
      </c>
      <c r="AP152" s="174" t="e">
        <f t="shared" si="73"/>
        <v>#DIV/0!</v>
      </c>
      <c r="AQ152" s="174">
        <f>SUM(AQ155+AQ153)</f>
        <v>0</v>
      </c>
      <c r="AR152" s="174">
        <f>SUM(AR155+AR153)</f>
        <v>0</v>
      </c>
      <c r="AS152" s="174">
        <f>SUM(AS155+AS153)</f>
        <v>0</v>
      </c>
      <c r="AT152" s="174">
        <f>SUM(AT155+AT153)</f>
        <v>0</v>
      </c>
      <c r="AU152" s="174">
        <f t="shared" si="75"/>
        <v>0</v>
      </c>
      <c r="AV152" s="174">
        <f>SUM(AV155+AV153)</f>
        <v>0</v>
      </c>
      <c r="AW152" s="174">
        <f>SUM(AW155+AW153)</f>
        <v>0</v>
      </c>
      <c r="AX152" s="174">
        <f>SUM(AX155+AX153)</f>
        <v>0</v>
      </c>
      <c r="AY152" s="174">
        <f t="shared" si="76"/>
        <v>0</v>
      </c>
      <c r="AZ152" s="174">
        <f t="shared" si="77"/>
        <v>0</v>
      </c>
      <c r="BA152" s="174">
        <f>SUM(BA155+BA153)</f>
        <v>0</v>
      </c>
      <c r="BB152" s="174">
        <f>SUM(BB155+BB153)</f>
        <v>0</v>
      </c>
      <c r="BC152" s="174">
        <f>SUM(BC155+BC153)</f>
        <v>0</v>
      </c>
      <c r="BD152" s="174">
        <f t="shared" si="107"/>
        <v>0</v>
      </c>
      <c r="BE152" s="174">
        <f>SUM(BE155+BE153)</f>
        <v>0</v>
      </c>
      <c r="BF152" s="174">
        <f>SUM(BF155+BF153)</f>
        <v>0</v>
      </c>
    </row>
    <row r="153" spans="1:62" ht="40.5" hidden="1" customHeight="1" x14ac:dyDescent="0.3">
      <c r="A153" s="22"/>
      <c r="B153" s="276"/>
      <c r="C153" s="276"/>
      <c r="D153" s="276"/>
      <c r="E153" s="276"/>
      <c r="F153" s="276"/>
      <c r="G153" s="276"/>
      <c r="H153" s="276"/>
      <c r="I153" s="276"/>
      <c r="J153" s="148"/>
      <c r="K153" s="148"/>
      <c r="L153" s="148">
        <v>514</v>
      </c>
      <c r="M153" s="279"/>
      <c r="N153" s="236" t="s">
        <v>331</v>
      </c>
      <c r="O153" s="174"/>
      <c r="P153" s="174"/>
      <c r="Q153" s="174">
        <f>Q154</f>
        <v>0</v>
      </c>
      <c r="R153" s="174">
        <f t="shared" ref="R153:AC153" si="121">R154</f>
        <v>0</v>
      </c>
      <c r="S153" s="174">
        <f t="shared" si="121"/>
        <v>0</v>
      </c>
      <c r="T153" s="174">
        <f t="shared" si="121"/>
        <v>0</v>
      </c>
      <c r="U153" s="174">
        <v>0</v>
      </c>
      <c r="V153" s="174">
        <f t="shared" si="121"/>
        <v>0</v>
      </c>
      <c r="W153" s="174">
        <f t="shared" si="121"/>
        <v>225000</v>
      </c>
      <c r="X153" s="174">
        <f t="shared" si="121"/>
        <v>225000</v>
      </c>
      <c r="Y153" s="174">
        <f t="shared" si="121"/>
        <v>0</v>
      </c>
      <c r="Z153" s="174">
        <f t="shared" si="121"/>
        <v>0</v>
      </c>
      <c r="AA153" s="174">
        <v>0</v>
      </c>
      <c r="AB153" s="174">
        <f t="shared" si="121"/>
        <v>1091325</v>
      </c>
      <c r="AC153" s="174">
        <f t="shared" si="121"/>
        <v>1091325</v>
      </c>
      <c r="AD153" s="174"/>
      <c r="AE153" s="174"/>
      <c r="AF153" s="174">
        <f t="shared" ref="AF153:AO153" si="122">AF154</f>
        <v>1091325</v>
      </c>
      <c r="AG153" s="174">
        <f t="shared" si="122"/>
        <v>0</v>
      </c>
      <c r="AH153" s="174">
        <f t="shared" si="122"/>
        <v>0</v>
      </c>
      <c r="AI153" s="174">
        <f t="shared" si="122"/>
        <v>0</v>
      </c>
      <c r="AJ153" s="174">
        <f>AJ154</f>
        <v>0</v>
      </c>
      <c r="AK153" s="174">
        <f>AK154</f>
        <v>0</v>
      </c>
      <c r="AL153" s="174">
        <f>AL154</f>
        <v>0</v>
      </c>
      <c r="AM153" s="174">
        <f t="shared" si="122"/>
        <v>0</v>
      </c>
      <c r="AN153" s="174">
        <f t="shared" si="122"/>
        <v>0</v>
      </c>
      <c r="AO153" s="174">
        <f t="shared" si="122"/>
        <v>0</v>
      </c>
      <c r="AP153" s="174" t="e">
        <f t="shared" si="73"/>
        <v>#DIV/0!</v>
      </c>
      <c r="AQ153" s="174">
        <f t="shared" ref="AQ153:AX153" si="123">AQ154</f>
        <v>0</v>
      </c>
      <c r="AR153" s="174">
        <f t="shared" si="123"/>
        <v>0</v>
      </c>
      <c r="AS153" s="174">
        <f t="shared" si="123"/>
        <v>0</v>
      </c>
      <c r="AT153" s="174">
        <f t="shared" si="123"/>
        <v>0</v>
      </c>
      <c r="AU153" s="174">
        <f t="shared" si="75"/>
        <v>0</v>
      </c>
      <c r="AV153" s="174">
        <f t="shared" si="123"/>
        <v>0</v>
      </c>
      <c r="AW153" s="174">
        <f t="shared" si="123"/>
        <v>0</v>
      </c>
      <c r="AX153" s="174">
        <f t="shared" si="123"/>
        <v>0</v>
      </c>
      <c r="AY153" s="174">
        <f t="shared" si="76"/>
        <v>0</v>
      </c>
      <c r="AZ153" s="174">
        <f t="shared" si="77"/>
        <v>0</v>
      </c>
      <c r="BA153" s="174">
        <f>BA154</f>
        <v>0</v>
      </c>
      <c r="BB153" s="174"/>
      <c r="BC153" s="174"/>
      <c r="BD153" s="174">
        <f t="shared" si="107"/>
        <v>0</v>
      </c>
      <c r="BE153" s="174">
        <f>BE154</f>
        <v>0</v>
      </c>
      <c r="BF153" s="174">
        <f>BF154</f>
        <v>0</v>
      </c>
    </row>
    <row r="154" spans="1:62" ht="25.5" hidden="1" customHeight="1" x14ac:dyDescent="0.3">
      <c r="A154" s="22"/>
      <c r="B154" s="276"/>
      <c r="C154" s="276"/>
      <c r="D154" s="276"/>
      <c r="E154" s="276"/>
      <c r="F154" s="276"/>
      <c r="G154" s="276"/>
      <c r="H154" s="276"/>
      <c r="I154" s="276"/>
      <c r="J154" s="148"/>
      <c r="K154" s="148"/>
      <c r="L154" s="185"/>
      <c r="M154" s="180">
        <v>5141</v>
      </c>
      <c r="N154" s="280" t="s">
        <v>329</v>
      </c>
      <c r="O154" s="281"/>
      <c r="P154" s="281"/>
      <c r="Q154" s="282">
        <v>0</v>
      </c>
      <c r="R154" s="282">
        <v>0</v>
      </c>
      <c r="S154" s="282">
        <v>0</v>
      </c>
      <c r="T154" s="282">
        <v>0</v>
      </c>
      <c r="U154" s="282">
        <v>0</v>
      </c>
      <c r="V154" s="282">
        <f>(Y154-S154)</f>
        <v>0</v>
      </c>
      <c r="W154" s="282">
        <v>225000</v>
      </c>
      <c r="X154" s="282">
        <v>225000</v>
      </c>
      <c r="Y154" s="282">
        <v>0</v>
      </c>
      <c r="Z154" s="282">
        <v>0</v>
      </c>
      <c r="AA154" s="282">
        <v>0</v>
      </c>
      <c r="AB154" s="282">
        <f>(AC154-Y154)</f>
        <v>1091325</v>
      </c>
      <c r="AC154" s="282">
        <v>1091325</v>
      </c>
      <c r="AD154" s="282"/>
      <c r="AE154" s="282"/>
      <c r="AF154" s="282">
        <v>1091325</v>
      </c>
      <c r="AG154" s="282"/>
      <c r="AH154" s="282">
        <v>0</v>
      </c>
      <c r="AI154" s="282">
        <v>0</v>
      </c>
      <c r="AJ154" s="282">
        <v>0</v>
      </c>
      <c r="AK154" s="282">
        <v>0</v>
      </c>
      <c r="AL154" s="282">
        <v>0</v>
      </c>
      <c r="AM154" s="282">
        <v>0</v>
      </c>
      <c r="AN154" s="282">
        <v>0</v>
      </c>
      <c r="AO154" s="282">
        <v>0</v>
      </c>
      <c r="AP154" s="282" t="e">
        <f t="shared" si="73"/>
        <v>#DIV/0!</v>
      </c>
      <c r="AQ154" s="282">
        <v>0</v>
      </c>
      <c r="AR154" s="282">
        <v>0</v>
      </c>
      <c r="AS154" s="282">
        <v>0</v>
      </c>
      <c r="AT154" s="282">
        <v>0</v>
      </c>
      <c r="AU154" s="282">
        <f t="shared" si="75"/>
        <v>0</v>
      </c>
      <c r="AV154" s="282">
        <v>0</v>
      </c>
      <c r="AW154" s="282">
        <v>0</v>
      </c>
      <c r="AX154" s="282">
        <v>0</v>
      </c>
      <c r="AY154" s="282">
        <f t="shared" si="76"/>
        <v>0</v>
      </c>
      <c r="AZ154" s="282">
        <f t="shared" si="77"/>
        <v>0</v>
      </c>
      <c r="BA154" s="282">
        <f>AJ154-AI154</f>
        <v>0</v>
      </c>
      <c r="BB154" s="282"/>
      <c r="BC154" s="282"/>
      <c r="BD154" s="282">
        <f t="shared" si="107"/>
        <v>0</v>
      </c>
      <c r="BE154" s="282">
        <v>0</v>
      </c>
      <c r="BF154" s="282">
        <v>0</v>
      </c>
    </row>
    <row r="155" spans="1:62" ht="40.5" hidden="1" customHeight="1" x14ac:dyDescent="0.3">
      <c r="A155" s="22"/>
      <c r="B155" s="276"/>
      <c r="C155" s="276"/>
      <c r="D155" s="276"/>
      <c r="E155" s="276"/>
      <c r="F155" s="276"/>
      <c r="G155" s="276"/>
      <c r="H155" s="276"/>
      <c r="I155" s="276"/>
      <c r="J155" s="148"/>
      <c r="K155" s="148"/>
      <c r="L155" s="148">
        <v>516</v>
      </c>
      <c r="M155" s="183"/>
      <c r="N155" s="236" t="s">
        <v>299</v>
      </c>
      <c r="O155" s="174"/>
      <c r="P155" s="174"/>
      <c r="Q155" s="174">
        <v>0</v>
      </c>
      <c r="R155" s="174">
        <f t="shared" ref="R155:Y155" si="124">SUM(R156)</f>
        <v>100000</v>
      </c>
      <c r="S155" s="174">
        <f t="shared" si="124"/>
        <v>100000</v>
      </c>
      <c r="T155" s="174">
        <f>SUM(T156)</f>
        <v>0</v>
      </c>
      <c r="U155" s="174">
        <f t="shared" si="70"/>
        <v>0</v>
      </c>
      <c r="V155" s="174">
        <f>SUM(V156)</f>
        <v>-100000</v>
      </c>
      <c r="W155" s="174">
        <f t="shared" si="124"/>
        <v>0</v>
      </c>
      <c r="X155" s="174">
        <f t="shared" si="124"/>
        <v>0</v>
      </c>
      <c r="Y155" s="174">
        <f t="shared" si="124"/>
        <v>0</v>
      </c>
      <c r="Z155" s="174">
        <f>SUM(Z156)</f>
        <v>0</v>
      </c>
      <c r="AA155" s="174">
        <v>0</v>
      </c>
      <c r="AB155" s="174">
        <f>SUM(AB156)</f>
        <v>0</v>
      </c>
      <c r="AC155" s="174">
        <f>SUM(AC156)</f>
        <v>0</v>
      </c>
      <c r="AD155" s="174"/>
      <c r="AE155" s="174"/>
      <c r="AF155" s="174">
        <f t="shared" ref="AF155:AO155" si="125">SUM(AF156)</f>
        <v>0</v>
      </c>
      <c r="AG155" s="174">
        <f t="shared" si="125"/>
        <v>0</v>
      </c>
      <c r="AH155" s="174">
        <f t="shared" si="125"/>
        <v>0</v>
      </c>
      <c r="AI155" s="174">
        <f t="shared" si="125"/>
        <v>0</v>
      </c>
      <c r="AJ155" s="174">
        <f t="shared" si="125"/>
        <v>0</v>
      </c>
      <c r="AK155" s="174">
        <f t="shared" si="125"/>
        <v>0</v>
      </c>
      <c r="AL155" s="174">
        <f t="shared" si="125"/>
        <v>0</v>
      </c>
      <c r="AM155" s="174">
        <f t="shared" si="125"/>
        <v>0</v>
      </c>
      <c r="AN155" s="174">
        <f t="shared" si="125"/>
        <v>0</v>
      </c>
      <c r="AO155" s="174">
        <f t="shared" si="125"/>
        <v>0</v>
      </c>
      <c r="AP155" s="174" t="e">
        <f t="shared" si="73"/>
        <v>#DIV/0!</v>
      </c>
      <c r="AQ155" s="174">
        <f t="shared" ref="AQ155:AX155" si="126">SUM(AQ156)</f>
        <v>0</v>
      </c>
      <c r="AR155" s="174">
        <f t="shared" si="126"/>
        <v>0</v>
      </c>
      <c r="AS155" s="174">
        <f t="shared" si="126"/>
        <v>0</v>
      </c>
      <c r="AT155" s="174">
        <f t="shared" si="126"/>
        <v>0</v>
      </c>
      <c r="AU155" s="174">
        <f t="shared" si="75"/>
        <v>0</v>
      </c>
      <c r="AV155" s="174">
        <f t="shared" si="126"/>
        <v>0</v>
      </c>
      <c r="AW155" s="174">
        <f t="shared" si="126"/>
        <v>0</v>
      </c>
      <c r="AX155" s="174">
        <f t="shared" si="126"/>
        <v>0</v>
      </c>
      <c r="AY155" s="174">
        <f t="shared" si="76"/>
        <v>0</v>
      </c>
      <c r="AZ155" s="174">
        <f t="shared" si="77"/>
        <v>0</v>
      </c>
      <c r="BA155" s="174">
        <f>SUM(BA156)</f>
        <v>0</v>
      </c>
      <c r="BB155" s="174">
        <f>SUM(BB156)</f>
        <v>0</v>
      </c>
      <c r="BC155" s="174">
        <f>SUM(BC156)</f>
        <v>0</v>
      </c>
      <c r="BD155" s="174">
        <f t="shared" si="107"/>
        <v>0</v>
      </c>
      <c r="BE155" s="174">
        <f>SUM(BE156)</f>
        <v>0</v>
      </c>
      <c r="BF155" s="174">
        <f>SUM(BF156)</f>
        <v>0</v>
      </c>
    </row>
    <row r="156" spans="1:62" ht="40.5" hidden="1" customHeight="1" x14ac:dyDescent="0.3">
      <c r="A156" s="22"/>
      <c r="B156" s="276"/>
      <c r="C156" s="276"/>
      <c r="D156" s="276"/>
      <c r="E156" s="276"/>
      <c r="F156" s="276"/>
      <c r="G156" s="276"/>
      <c r="H156" s="276"/>
      <c r="I156" s="276"/>
      <c r="J156" s="148"/>
      <c r="K156" s="148"/>
      <c r="L156" s="185"/>
      <c r="M156" s="176">
        <v>5163</v>
      </c>
      <c r="N156" s="283" t="s">
        <v>300</v>
      </c>
      <c r="O156" s="284"/>
      <c r="P156" s="284"/>
      <c r="Q156" s="275">
        <v>0</v>
      </c>
      <c r="R156" s="275">
        <v>100000</v>
      </c>
      <c r="S156" s="275">
        <v>100000</v>
      </c>
      <c r="T156" s="275">
        <v>0</v>
      </c>
      <c r="U156" s="275">
        <f t="shared" si="70"/>
        <v>0</v>
      </c>
      <c r="V156" s="275">
        <f>(Y156-S156)</f>
        <v>-100000</v>
      </c>
      <c r="W156" s="275">
        <v>0</v>
      </c>
      <c r="X156" s="275">
        <v>0</v>
      </c>
      <c r="Y156" s="275">
        <v>0</v>
      </c>
      <c r="Z156" s="275">
        <v>0</v>
      </c>
      <c r="AA156" s="275">
        <v>0</v>
      </c>
      <c r="AB156" s="275">
        <f>(AC156-Y156)</f>
        <v>0</v>
      </c>
      <c r="AC156" s="275">
        <v>0</v>
      </c>
      <c r="AD156" s="275"/>
      <c r="AE156" s="275"/>
      <c r="AF156" s="275">
        <v>0</v>
      </c>
      <c r="AG156" s="275">
        <v>0</v>
      </c>
      <c r="AH156" s="275">
        <v>0</v>
      </c>
      <c r="AI156" s="275">
        <v>0</v>
      </c>
      <c r="AJ156" s="275">
        <v>0</v>
      </c>
      <c r="AK156" s="275">
        <v>0</v>
      </c>
      <c r="AL156" s="275">
        <v>0</v>
      </c>
      <c r="AM156" s="275">
        <v>0</v>
      </c>
      <c r="AN156" s="275">
        <v>0</v>
      </c>
      <c r="AO156" s="275">
        <v>0</v>
      </c>
      <c r="AP156" s="275" t="e">
        <f t="shared" si="73"/>
        <v>#DIV/0!</v>
      </c>
      <c r="AQ156" s="275">
        <v>0</v>
      </c>
      <c r="AR156" s="275">
        <v>0</v>
      </c>
      <c r="AS156" s="275">
        <v>0</v>
      </c>
      <c r="AT156" s="275">
        <v>0</v>
      </c>
      <c r="AU156" s="275">
        <f t="shared" si="75"/>
        <v>0</v>
      </c>
      <c r="AV156" s="275">
        <v>0</v>
      </c>
      <c r="AW156" s="275">
        <v>0</v>
      </c>
      <c r="AX156" s="275">
        <v>0</v>
      </c>
      <c r="AY156" s="275">
        <f t="shared" si="76"/>
        <v>0</v>
      </c>
      <c r="AZ156" s="275">
        <f t="shared" si="77"/>
        <v>0</v>
      </c>
      <c r="BA156" s="275">
        <v>0</v>
      </c>
      <c r="BB156" s="275">
        <v>0</v>
      </c>
      <c r="BC156" s="275">
        <v>0</v>
      </c>
      <c r="BD156" s="275">
        <f t="shared" si="107"/>
        <v>0</v>
      </c>
      <c r="BE156" s="275">
        <v>0</v>
      </c>
      <c r="BF156" s="275">
        <v>0</v>
      </c>
    </row>
    <row r="157" spans="1:62" ht="20.25" hidden="1" customHeight="1" x14ac:dyDescent="0.3">
      <c r="A157" s="22"/>
      <c r="B157" s="276"/>
      <c r="C157" s="276"/>
      <c r="D157" s="276"/>
      <c r="E157" s="276"/>
      <c r="F157" s="276"/>
      <c r="G157" s="276"/>
      <c r="H157" s="276"/>
      <c r="I157" s="276"/>
      <c r="J157" s="148"/>
      <c r="K157" s="178">
        <v>51</v>
      </c>
      <c r="L157" s="179"/>
      <c r="M157" s="191"/>
      <c r="N157" s="183" t="s">
        <v>294</v>
      </c>
      <c r="O157" s="284"/>
      <c r="P157" s="284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174">
        <f>SUM(AH158)</f>
        <v>1091325</v>
      </c>
      <c r="AI157" s="174">
        <f t="shared" ref="AI157:AP157" si="127">SUM(AI158)</f>
        <v>0</v>
      </c>
      <c r="AJ157" s="174">
        <f t="shared" si="127"/>
        <v>0</v>
      </c>
      <c r="AK157" s="174">
        <f t="shared" si="127"/>
        <v>0</v>
      </c>
      <c r="AL157" s="174">
        <f>SUM(AL158)</f>
        <v>0</v>
      </c>
      <c r="AM157" s="174">
        <f t="shared" si="127"/>
        <v>0</v>
      </c>
      <c r="AN157" s="174">
        <f t="shared" si="127"/>
        <v>0</v>
      </c>
      <c r="AO157" s="174">
        <f t="shared" si="127"/>
        <v>0</v>
      </c>
      <c r="AP157" s="174">
        <f t="shared" si="127"/>
        <v>0</v>
      </c>
      <c r="AQ157" s="174">
        <f t="shared" ref="AQ157:AX157" si="128">SUM(AQ158)</f>
        <v>0</v>
      </c>
      <c r="AR157" s="174">
        <f t="shared" si="128"/>
        <v>0</v>
      </c>
      <c r="AS157" s="174">
        <f t="shared" si="128"/>
        <v>0</v>
      </c>
      <c r="AT157" s="174">
        <f t="shared" si="128"/>
        <v>0</v>
      </c>
      <c r="AU157" s="174">
        <f t="shared" si="75"/>
        <v>0</v>
      </c>
      <c r="AV157" s="174">
        <f t="shared" si="128"/>
        <v>0</v>
      </c>
      <c r="AW157" s="174">
        <f t="shared" si="128"/>
        <v>0</v>
      </c>
      <c r="AX157" s="174">
        <f t="shared" si="128"/>
        <v>0</v>
      </c>
      <c r="AY157" s="174">
        <f t="shared" si="76"/>
        <v>0</v>
      </c>
      <c r="AZ157" s="174">
        <f t="shared" si="77"/>
        <v>0</v>
      </c>
      <c r="BA157" s="232"/>
      <c r="BB157" s="174">
        <v>0</v>
      </c>
      <c r="BC157" s="174">
        <v>0</v>
      </c>
      <c r="BD157" s="174">
        <f t="shared" si="107"/>
        <v>0</v>
      </c>
      <c r="BE157" s="174">
        <f>SUM(BE158)</f>
        <v>0</v>
      </c>
      <c r="BF157" s="174">
        <f>SUM(BF158)</f>
        <v>0</v>
      </c>
    </row>
    <row r="158" spans="1:62" ht="40.5" hidden="1" customHeight="1" x14ac:dyDescent="0.3">
      <c r="A158" s="22"/>
      <c r="B158" s="276"/>
      <c r="C158" s="276"/>
      <c r="D158" s="276"/>
      <c r="E158" s="276"/>
      <c r="F158" s="276"/>
      <c r="G158" s="276"/>
      <c r="H158" s="276"/>
      <c r="I158" s="276"/>
      <c r="J158" s="148"/>
      <c r="K158" s="148"/>
      <c r="L158" s="148">
        <v>514</v>
      </c>
      <c r="M158" s="279"/>
      <c r="N158" s="236" t="s">
        <v>331</v>
      </c>
      <c r="O158" s="284"/>
      <c r="P158" s="284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174">
        <f t="shared" ref="AH158:AP158" si="129">AH159</f>
        <v>1091325</v>
      </c>
      <c r="AI158" s="174">
        <f t="shared" si="129"/>
        <v>0</v>
      </c>
      <c r="AJ158" s="174">
        <f t="shared" si="129"/>
        <v>0</v>
      </c>
      <c r="AK158" s="174">
        <f t="shared" si="129"/>
        <v>0</v>
      </c>
      <c r="AL158" s="174">
        <f>AL159</f>
        <v>0</v>
      </c>
      <c r="AM158" s="174">
        <f t="shared" si="129"/>
        <v>0</v>
      </c>
      <c r="AN158" s="174">
        <f t="shared" si="129"/>
        <v>0</v>
      </c>
      <c r="AO158" s="174">
        <f t="shared" si="129"/>
        <v>0</v>
      </c>
      <c r="AP158" s="174">
        <f t="shared" si="129"/>
        <v>0</v>
      </c>
      <c r="AQ158" s="174">
        <f>AQ159</f>
        <v>0</v>
      </c>
      <c r="AR158" s="174">
        <f>AR159</f>
        <v>0</v>
      </c>
      <c r="AS158" s="174">
        <f>AS159</f>
        <v>0</v>
      </c>
      <c r="AT158" s="174">
        <f>AT159</f>
        <v>0</v>
      </c>
      <c r="AU158" s="174">
        <f t="shared" si="75"/>
        <v>0</v>
      </c>
      <c r="AV158" s="174">
        <f>AV159</f>
        <v>0</v>
      </c>
      <c r="AW158" s="174">
        <f>AW159</f>
        <v>0</v>
      </c>
      <c r="AX158" s="174">
        <f>AX159</f>
        <v>0</v>
      </c>
      <c r="AY158" s="174">
        <f t="shared" si="76"/>
        <v>0</v>
      </c>
      <c r="AZ158" s="174">
        <f t="shared" si="77"/>
        <v>0</v>
      </c>
      <c r="BA158" s="232"/>
      <c r="BB158" s="174"/>
      <c r="BC158" s="174"/>
      <c r="BD158" s="174">
        <f t="shared" si="107"/>
        <v>0</v>
      </c>
      <c r="BE158" s="174">
        <f>BE159</f>
        <v>0</v>
      </c>
      <c r="BF158" s="174">
        <f>BF159</f>
        <v>0</v>
      </c>
    </row>
    <row r="159" spans="1:62" s="26" customFormat="1" ht="20.25" hidden="1" customHeight="1" x14ac:dyDescent="0.3">
      <c r="A159" s="22"/>
      <c r="B159" s="276"/>
      <c r="C159" s="276"/>
      <c r="D159" s="276"/>
      <c r="E159" s="276"/>
      <c r="F159" s="276"/>
      <c r="G159" s="276"/>
      <c r="H159" s="276"/>
      <c r="I159" s="276"/>
      <c r="J159" s="148"/>
      <c r="K159" s="148"/>
      <c r="L159" s="185"/>
      <c r="M159" s="180">
        <v>5141</v>
      </c>
      <c r="N159" s="280" t="s">
        <v>329</v>
      </c>
      <c r="O159" s="275"/>
      <c r="P159" s="275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82">
        <v>1091325</v>
      </c>
      <c r="AI159" s="232">
        <v>0</v>
      </c>
      <c r="AJ159" s="232">
        <v>0</v>
      </c>
      <c r="AK159" s="232">
        <v>0</v>
      </c>
      <c r="AL159" s="282"/>
      <c r="AM159" s="232">
        <v>0</v>
      </c>
      <c r="AN159" s="232"/>
      <c r="AO159" s="232"/>
      <c r="AP159" s="232">
        <v>0</v>
      </c>
      <c r="AQ159" s="282"/>
      <c r="AR159" s="282"/>
      <c r="AS159" s="282"/>
      <c r="AT159" s="282"/>
      <c r="AU159" s="232">
        <f t="shared" si="75"/>
        <v>0</v>
      </c>
      <c r="AV159" s="282"/>
      <c r="AW159" s="282">
        <f>AQ159-AM159</f>
        <v>0</v>
      </c>
      <c r="AX159" s="282"/>
      <c r="AY159" s="232">
        <f t="shared" si="76"/>
        <v>0</v>
      </c>
      <c r="AZ159" s="232">
        <f t="shared" si="77"/>
        <v>0</v>
      </c>
      <c r="BA159" s="232"/>
      <c r="BB159" s="232"/>
      <c r="BC159" s="232"/>
      <c r="BD159" s="232">
        <f t="shared" si="107"/>
        <v>0</v>
      </c>
      <c r="BE159" s="282"/>
      <c r="BF159" s="282"/>
      <c r="BH159" s="182"/>
      <c r="BJ159" s="92"/>
    </row>
    <row r="160" spans="1:62" s="26" customFormat="1" x14ac:dyDescent="0.3">
      <c r="A160" s="22"/>
      <c r="B160" s="276"/>
      <c r="C160" s="276"/>
      <c r="D160" s="276"/>
      <c r="E160" s="276"/>
      <c r="F160" s="276"/>
      <c r="G160" s="276"/>
      <c r="H160" s="276"/>
      <c r="I160" s="276"/>
      <c r="J160" s="148"/>
      <c r="K160" s="179">
        <v>53</v>
      </c>
      <c r="L160" s="179"/>
      <c r="M160" s="183"/>
      <c r="N160" s="183" t="s">
        <v>542</v>
      </c>
      <c r="O160" s="285"/>
      <c r="P160" s="285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174">
        <f>SUM(AH161)</f>
        <v>1091325</v>
      </c>
      <c r="AI160" s="174">
        <f t="shared" ref="AI160:AP160" si="130">SUM(AI161)</f>
        <v>0</v>
      </c>
      <c r="AJ160" s="174">
        <f t="shared" si="130"/>
        <v>0</v>
      </c>
      <c r="AK160" s="174">
        <f t="shared" si="130"/>
        <v>0</v>
      </c>
      <c r="AL160" s="174">
        <f>SUM(AL161)</f>
        <v>0</v>
      </c>
      <c r="AM160" s="174">
        <f t="shared" si="130"/>
        <v>0</v>
      </c>
      <c r="AN160" s="174">
        <f t="shared" si="130"/>
        <v>0</v>
      </c>
      <c r="AO160" s="174">
        <f t="shared" si="130"/>
        <v>0</v>
      </c>
      <c r="AP160" s="174">
        <f t="shared" si="130"/>
        <v>0</v>
      </c>
      <c r="AQ160" s="174">
        <f t="shared" ref="AQ160:AX160" si="131">SUM(AQ161)</f>
        <v>50000</v>
      </c>
      <c r="AR160" s="174">
        <f t="shared" si="131"/>
        <v>50000</v>
      </c>
      <c r="AS160" s="174">
        <f t="shared" si="131"/>
        <v>0</v>
      </c>
      <c r="AT160" s="174">
        <f t="shared" si="131"/>
        <v>0</v>
      </c>
      <c r="AU160" s="174">
        <f t="shared" si="75"/>
        <v>0</v>
      </c>
      <c r="AV160" s="174">
        <f t="shared" si="131"/>
        <v>0</v>
      </c>
      <c r="AW160" s="174">
        <f t="shared" si="131"/>
        <v>50000</v>
      </c>
      <c r="AX160" s="174">
        <f t="shared" si="131"/>
        <v>0</v>
      </c>
      <c r="AY160" s="174">
        <f t="shared" si="76"/>
        <v>0</v>
      </c>
      <c r="AZ160" s="174">
        <f t="shared" si="77"/>
        <v>0</v>
      </c>
      <c r="BA160" s="232"/>
      <c r="BB160" s="174">
        <v>0</v>
      </c>
      <c r="BC160" s="174">
        <v>0</v>
      </c>
      <c r="BD160" s="174">
        <f t="shared" si="107"/>
        <v>0</v>
      </c>
      <c r="BE160" s="174">
        <f>SUM(BE161)</f>
        <v>0</v>
      </c>
      <c r="BF160" s="174">
        <f>SUM(BF161)</f>
        <v>0</v>
      </c>
      <c r="BH160" s="182"/>
      <c r="BJ160" s="92"/>
    </row>
    <row r="161" spans="1:62" ht="40.5" x14ac:dyDescent="0.3">
      <c r="A161" s="22"/>
      <c r="B161" s="276"/>
      <c r="C161" s="276"/>
      <c r="D161" s="276"/>
      <c r="E161" s="276"/>
      <c r="F161" s="276"/>
      <c r="G161" s="276"/>
      <c r="H161" s="276"/>
      <c r="I161" s="276"/>
      <c r="J161" s="148"/>
      <c r="K161" s="148"/>
      <c r="L161" s="148">
        <v>532</v>
      </c>
      <c r="M161" s="279"/>
      <c r="N161" s="236" t="s">
        <v>544</v>
      </c>
      <c r="O161" s="284"/>
      <c r="P161" s="284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174">
        <f t="shared" ref="AH161:AP161" si="132">AH162</f>
        <v>1091325</v>
      </c>
      <c r="AI161" s="174">
        <f t="shared" si="132"/>
        <v>0</v>
      </c>
      <c r="AJ161" s="174">
        <f t="shared" si="132"/>
        <v>0</v>
      </c>
      <c r="AK161" s="174">
        <f t="shared" si="132"/>
        <v>0</v>
      </c>
      <c r="AL161" s="174">
        <f>AL162</f>
        <v>0</v>
      </c>
      <c r="AM161" s="174">
        <f t="shared" si="132"/>
        <v>0</v>
      </c>
      <c r="AN161" s="174">
        <f t="shared" si="132"/>
        <v>0</v>
      </c>
      <c r="AO161" s="174">
        <f t="shared" si="132"/>
        <v>0</v>
      </c>
      <c r="AP161" s="174">
        <f t="shared" si="132"/>
        <v>0</v>
      </c>
      <c r="AQ161" s="174">
        <f>AQ162</f>
        <v>50000</v>
      </c>
      <c r="AR161" s="174">
        <f>AR162</f>
        <v>50000</v>
      </c>
      <c r="AS161" s="174">
        <f>AS162</f>
        <v>0</v>
      </c>
      <c r="AT161" s="174">
        <f>AT162</f>
        <v>0</v>
      </c>
      <c r="AU161" s="174">
        <f t="shared" si="75"/>
        <v>0</v>
      </c>
      <c r="AV161" s="174">
        <f>AV162</f>
        <v>0</v>
      </c>
      <c r="AW161" s="174">
        <f>AW162</f>
        <v>50000</v>
      </c>
      <c r="AX161" s="174">
        <f>AX162</f>
        <v>0</v>
      </c>
      <c r="AY161" s="174">
        <f t="shared" si="76"/>
        <v>0</v>
      </c>
      <c r="AZ161" s="174">
        <f t="shared" si="77"/>
        <v>0</v>
      </c>
      <c r="BA161" s="232"/>
      <c r="BB161" s="174"/>
      <c r="BC161" s="174"/>
      <c r="BD161" s="174">
        <f t="shared" si="107"/>
        <v>0</v>
      </c>
      <c r="BE161" s="174">
        <f>BE162</f>
        <v>0</v>
      </c>
      <c r="BF161" s="174">
        <f>BF162</f>
        <v>0</v>
      </c>
    </row>
    <row r="162" spans="1:62" ht="40.5" x14ac:dyDescent="0.3">
      <c r="A162" s="22"/>
      <c r="B162" s="276"/>
      <c r="C162" s="276"/>
      <c r="D162" s="276"/>
      <c r="E162" s="276"/>
      <c r="F162" s="276"/>
      <c r="G162" s="276"/>
      <c r="H162" s="276"/>
      <c r="I162" s="276"/>
      <c r="J162" s="148"/>
      <c r="K162" s="148"/>
      <c r="L162" s="185"/>
      <c r="M162" s="180">
        <v>5321</v>
      </c>
      <c r="N162" s="280" t="s">
        <v>543</v>
      </c>
      <c r="O162" s="284"/>
      <c r="P162" s="284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82">
        <v>1091325</v>
      </c>
      <c r="AI162" s="232">
        <v>0</v>
      </c>
      <c r="AJ162" s="232">
        <v>0</v>
      </c>
      <c r="AK162" s="232">
        <v>0</v>
      </c>
      <c r="AL162" s="282">
        <v>0</v>
      </c>
      <c r="AM162" s="232">
        <v>0</v>
      </c>
      <c r="AN162" s="232"/>
      <c r="AO162" s="232"/>
      <c r="AP162" s="232">
        <v>0</v>
      </c>
      <c r="AQ162" s="282">
        <v>50000</v>
      </c>
      <c r="AR162" s="282">
        <v>50000</v>
      </c>
      <c r="AS162" s="282">
        <v>0</v>
      </c>
      <c r="AT162" s="282">
        <v>0</v>
      </c>
      <c r="AU162" s="232">
        <f t="shared" si="75"/>
        <v>0</v>
      </c>
      <c r="AV162" s="282"/>
      <c r="AW162" s="282">
        <f>AQ162-AM162</f>
        <v>50000</v>
      </c>
      <c r="AX162" s="282"/>
      <c r="AY162" s="232">
        <f t="shared" si="76"/>
        <v>0</v>
      </c>
      <c r="AZ162" s="232">
        <f t="shared" si="77"/>
        <v>0</v>
      </c>
      <c r="BA162" s="232"/>
      <c r="BB162" s="232"/>
      <c r="BC162" s="232"/>
      <c r="BD162" s="232">
        <f t="shared" si="107"/>
        <v>0</v>
      </c>
      <c r="BE162" s="282"/>
      <c r="BF162" s="282"/>
    </row>
    <row r="163" spans="1:62" ht="27" customHeight="1" x14ac:dyDescent="0.3">
      <c r="A163" s="1"/>
      <c r="B163" s="224"/>
      <c r="C163" s="224"/>
      <c r="D163" s="224"/>
      <c r="E163" s="224"/>
      <c r="F163" s="224"/>
      <c r="G163" s="224"/>
      <c r="H163" s="224"/>
      <c r="I163" s="224"/>
      <c r="J163" s="148"/>
      <c r="K163" s="167">
        <v>54</v>
      </c>
      <c r="L163" s="179"/>
      <c r="M163" s="179"/>
      <c r="N163" s="286" t="s">
        <v>96</v>
      </c>
      <c r="O163" s="170" t="e">
        <f>SUM(O164)</f>
        <v>#REF!</v>
      </c>
      <c r="P163" s="170" t="e">
        <f>SUM(P164)</f>
        <v>#REF!</v>
      </c>
      <c r="Q163" s="168">
        <v>4203663</v>
      </c>
      <c r="R163" s="168">
        <f>SUM(R164)</f>
        <v>4200000</v>
      </c>
      <c r="S163" s="168">
        <f>SUM(S164)</f>
        <v>4200000</v>
      </c>
      <c r="T163" s="168">
        <f>SUM(T164)</f>
        <v>2318591.9700000002</v>
      </c>
      <c r="U163" s="168">
        <f t="shared" si="70"/>
        <v>55.204570714285715</v>
      </c>
      <c r="V163" s="168">
        <f>SUM(V164)</f>
        <v>-3400000</v>
      </c>
      <c r="W163" s="168">
        <f>SUM(W164)</f>
        <v>3800000</v>
      </c>
      <c r="X163" s="168" t="e">
        <f>SUM(X164)</f>
        <v>#REF!</v>
      </c>
      <c r="Y163" s="168" t="e">
        <f>SUM(Y164)</f>
        <v>#REF!</v>
      </c>
      <c r="Z163" s="168">
        <f>SUM(Z164)</f>
        <v>404444.55</v>
      </c>
      <c r="AA163" s="168" t="e">
        <f>(Z163/Y163)*100</f>
        <v>#REF!</v>
      </c>
      <c r="AB163" s="168">
        <f>SUM(AB164)</f>
        <v>15000</v>
      </c>
      <c r="AC163" s="168">
        <f>SUM(AC164)</f>
        <v>815000</v>
      </c>
      <c r="AD163" s="168">
        <v>800000</v>
      </c>
      <c r="AE163" s="168">
        <v>800000</v>
      </c>
      <c r="AF163" s="168">
        <f>SUM(AF164)</f>
        <v>815000</v>
      </c>
      <c r="AG163" s="168">
        <f>SUM(AG164)</f>
        <v>0</v>
      </c>
      <c r="AH163" s="168">
        <f>SUM(AH164+AH167)</f>
        <v>812343.55</v>
      </c>
      <c r="AI163" s="168">
        <f>SUM(AI164+AI167)</f>
        <v>830000</v>
      </c>
      <c r="AJ163" s="168">
        <f>SUM(AJ164+AJ167)</f>
        <v>830000</v>
      </c>
      <c r="AK163" s="168">
        <f t="shared" ref="AK163:AP163" si="133">SUM(AK164+AK167)</f>
        <v>830000</v>
      </c>
      <c r="AL163" s="168">
        <f>SUM(AL164+AL167)</f>
        <v>851772.88</v>
      </c>
      <c r="AM163" s="168">
        <f t="shared" si="133"/>
        <v>830000</v>
      </c>
      <c r="AN163" s="168">
        <f t="shared" si="133"/>
        <v>0</v>
      </c>
      <c r="AO163" s="168">
        <f t="shared" si="133"/>
        <v>0</v>
      </c>
      <c r="AP163" s="168">
        <f t="shared" si="133"/>
        <v>0</v>
      </c>
      <c r="AQ163" s="168">
        <f>SUM(AQ164+AQ167)</f>
        <v>1129235.72</v>
      </c>
      <c r="AR163" s="168">
        <f>SUM(AR164+AR167)</f>
        <v>1129235.72</v>
      </c>
      <c r="AS163" s="168">
        <f>SUM(AS164+AS167)</f>
        <v>431417.87</v>
      </c>
      <c r="AT163" s="168">
        <f>SUM(AT164+AT167)</f>
        <v>0</v>
      </c>
      <c r="AU163" s="168">
        <f t="shared" si="75"/>
        <v>0</v>
      </c>
      <c r="AV163" s="168">
        <f>SUM(AV164+AV167)</f>
        <v>0</v>
      </c>
      <c r="AW163" s="168">
        <f>SUM(AW164+AW167)</f>
        <v>299235.71999999997</v>
      </c>
      <c r="AX163" s="168">
        <f>SUM(AX164+AX167)</f>
        <v>0</v>
      </c>
      <c r="AY163" s="168">
        <f t="shared" si="76"/>
        <v>0</v>
      </c>
      <c r="AZ163" s="168">
        <f t="shared" si="77"/>
        <v>38.204412272753821</v>
      </c>
      <c r="BA163" s="168">
        <f>SUM(BA164+BA167)</f>
        <v>0</v>
      </c>
      <c r="BB163" s="168">
        <v>830000</v>
      </c>
      <c r="BC163" s="168">
        <v>830000</v>
      </c>
      <c r="BD163" s="168">
        <f t="shared" si="107"/>
        <v>0</v>
      </c>
      <c r="BE163" s="168">
        <f>SUM(BE164+BE167)</f>
        <v>0</v>
      </c>
      <c r="BF163" s="168">
        <f>SUM(BF164+BF167)</f>
        <v>0</v>
      </c>
      <c r="BG163" s="26"/>
      <c r="BJ163" s="92"/>
    </row>
    <row r="164" spans="1:62" ht="40.5" x14ac:dyDescent="0.3">
      <c r="A164" s="1"/>
      <c r="B164" s="224"/>
      <c r="C164" s="224"/>
      <c r="D164" s="224"/>
      <c r="E164" s="224"/>
      <c r="F164" s="224"/>
      <c r="G164" s="224"/>
      <c r="H164" s="224"/>
      <c r="I164" s="224"/>
      <c r="J164" s="148"/>
      <c r="K164" s="148"/>
      <c r="L164" s="165">
        <v>542</v>
      </c>
      <c r="M164" s="178"/>
      <c r="N164" s="287" t="s">
        <v>97</v>
      </c>
      <c r="O164" s="170" t="e">
        <f>SUM(O165:O166)</f>
        <v>#REF!</v>
      </c>
      <c r="P164" s="170" t="e">
        <f>SUM(P165:P166)</f>
        <v>#REF!</v>
      </c>
      <c r="Q164" s="170">
        <v>4203663</v>
      </c>
      <c r="R164" s="170">
        <f>SUM(R165:R166)</f>
        <v>4200000</v>
      </c>
      <c r="S164" s="170">
        <f>SUM(S166)</f>
        <v>4200000</v>
      </c>
      <c r="T164" s="170">
        <f>SUM(T166)</f>
        <v>2318591.9700000002</v>
      </c>
      <c r="U164" s="170">
        <f t="shared" si="70"/>
        <v>55.204570714285715</v>
      </c>
      <c r="V164" s="170">
        <f>SUM(V166)</f>
        <v>-3400000</v>
      </c>
      <c r="W164" s="170">
        <f>SUM(W166)</f>
        <v>3800000</v>
      </c>
      <c r="X164" s="170" t="e">
        <f>SUM(X165:X166)</f>
        <v>#REF!</v>
      </c>
      <c r="Y164" s="170" t="e">
        <f>SUM(Y165:Y166)</f>
        <v>#REF!</v>
      </c>
      <c r="Z164" s="170">
        <f>SUM(Z166)</f>
        <v>404444.55</v>
      </c>
      <c r="AA164" s="170" t="e">
        <f>(Z164/Y164)*100</f>
        <v>#REF!</v>
      </c>
      <c r="AB164" s="170">
        <f>SUM(AB166)</f>
        <v>15000</v>
      </c>
      <c r="AC164" s="170">
        <f>SUM(AC166)</f>
        <v>815000</v>
      </c>
      <c r="AD164" s="170"/>
      <c r="AE164" s="170"/>
      <c r="AF164" s="170">
        <f>SUM(AF166)</f>
        <v>815000</v>
      </c>
      <c r="AG164" s="170">
        <f>SUM(AG166)</f>
        <v>0</v>
      </c>
      <c r="AH164" s="170">
        <f>SUM(AH166)</f>
        <v>812343.55</v>
      </c>
      <c r="AI164" s="170">
        <f>SUM(AI166)</f>
        <v>830000</v>
      </c>
      <c r="AJ164" s="170">
        <f>SUM(AJ166)</f>
        <v>0</v>
      </c>
      <c r="AK164" s="170">
        <f t="shared" ref="AK164:AP164" si="134">SUM(AK166)</f>
        <v>0</v>
      </c>
      <c r="AL164" s="170">
        <f>SUM(AL166)</f>
        <v>0</v>
      </c>
      <c r="AM164" s="170">
        <f t="shared" si="134"/>
        <v>0</v>
      </c>
      <c r="AN164" s="170">
        <f t="shared" si="134"/>
        <v>0</v>
      </c>
      <c r="AO164" s="170">
        <v>0</v>
      </c>
      <c r="AP164" s="170">
        <f t="shared" si="134"/>
        <v>0</v>
      </c>
      <c r="AQ164" s="170">
        <f t="shared" ref="AQ164:AX164" si="135">SUM(AQ166)</f>
        <v>15850</v>
      </c>
      <c r="AR164" s="170">
        <f t="shared" si="135"/>
        <v>15850</v>
      </c>
      <c r="AS164" s="170">
        <f t="shared" si="135"/>
        <v>15824.29</v>
      </c>
      <c r="AT164" s="170">
        <f>SUM(AT166)</f>
        <v>0</v>
      </c>
      <c r="AU164" s="170">
        <f t="shared" si="75"/>
        <v>0</v>
      </c>
      <c r="AV164" s="170">
        <f t="shared" si="135"/>
        <v>0</v>
      </c>
      <c r="AW164" s="170">
        <f t="shared" si="135"/>
        <v>15850</v>
      </c>
      <c r="AX164" s="170">
        <f t="shared" si="135"/>
        <v>0</v>
      </c>
      <c r="AY164" s="170">
        <f t="shared" si="76"/>
        <v>0</v>
      </c>
      <c r="AZ164" s="170">
        <f t="shared" si="77"/>
        <v>99.837791798107261</v>
      </c>
      <c r="BA164" s="170">
        <f>SUM(BA166)</f>
        <v>-830000</v>
      </c>
      <c r="BB164" s="170"/>
      <c r="BC164" s="170"/>
      <c r="BD164" s="170">
        <f t="shared" si="107"/>
        <v>0</v>
      </c>
      <c r="BE164" s="170">
        <f>SUM(BE166)</f>
        <v>0</v>
      </c>
      <c r="BF164" s="170">
        <f>SUM(BF166)</f>
        <v>0</v>
      </c>
    </row>
    <row r="165" spans="1:62" ht="40.5" hidden="1" customHeight="1" x14ac:dyDescent="0.3">
      <c r="A165" s="1"/>
      <c r="B165" s="224"/>
      <c r="C165" s="224"/>
      <c r="D165" s="224"/>
      <c r="E165" s="224"/>
      <c r="F165" s="224"/>
      <c r="G165" s="224"/>
      <c r="H165" s="224"/>
      <c r="I165" s="224"/>
      <c r="J165" s="149"/>
      <c r="K165" s="149"/>
      <c r="L165" s="149"/>
      <c r="M165" s="120">
        <v>5421</v>
      </c>
      <c r="N165" s="235" t="s">
        <v>98</v>
      </c>
      <c r="O165" s="32" t="e">
        <f>SUM(#REF!)</f>
        <v>#REF!</v>
      </c>
      <c r="P165" s="32" t="e">
        <f>SUM(#REF!)</f>
        <v>#REF!</v>
      </c>
      <c r="Q165" s="32">
        <v>0</v>
      </c>
      <c r="R165" s="32">
        <v>0</v>
      </c>
      <c r="S165" s="32" t="e">
        <f>SUM(#REF!)</f>
        <v>#REF!</v>
      </c>
      <c r="T165" s="32" t="e">
        <f>SUM(#REF!)</f>
        <v>#REF!</v>
      </c>
      <c r="U165" s="32" t="e">
        <f t="shared" si="70"/>
        <v>#REF!</v>
      </c>
      <c r="V165" s="32" t="e">
        <f>(S165-R165)</f>
        <v>#REF!</v>
      </c>
      <c r="W165" s="32" t="e">
        <f>SUM(#REF!)</f>
        <v>#REF!</v>
      </c>
      <c r="X165" s="32" t="e">
        <f>SUM(#REF!)</f>
        <v>#REF!</v>
      </c>
      <c r="Y165" s="32" t="e">
        <f>SUM(#REF!)</f>
        <v>#REF!</v>
      </c>
      <c r="Z165" s="32" t="e">
        <f>SUM(#REF!)</f>
        <v>#REF!</v>
      </c>
      <c r="AA165" s="32" t="e">
        <f>(Z165/Y165)*100</f>
        <v>#REF!</v>
      </c>
      <c r="AB165" s="32" t="e">
        <f>(Y165-W165)</f>
        <v>#REF!</v>
      </c>
      <c r="AC165" s="32" t="e">
        <f>SUM(#REF!)</f>
        <v>#REF!</v>
      </c>
      <c r="AD165" s="32" t="e">
        <f>SUM(#REF!)</f>
        <v>#REF!</v>
      </c>
      <c r="AE165" s="32" t="e">
        <f>SUM(#REF!)</f>
        <v>#REF!</v>
      </c>
      <c r="AF165" s="32" t="e">
        <f>SUM(#REF!)</f>
        <v>#REF!</v>
      </c>
      <c r="AG165" s="32" t="e">
        <f>SUM(#REF!)</f>
        <v>#REF!</v>
      </c>
      <c r="AH165" s="32" t="e">
        <f>SUM(#REF!)</f>
        <v>#REF!</v>
      </c>
      <c r="AI165" s="32" t="e">
        <f>SUM(#REF!)</f>
        <v>#REF!</v>
      </c>
      <c r="AJ165" s="32" t="e">
        <f>SUM(#REF!)</f>
        <v>#REF!</v>
      </c>
      <c r="AK165" s="32" t="e">
        <f>SUM(#REF!)</f>
        <v>#REF!</v>
      </c>
      <c r="AL165" s="32" t="e">
        <f>SUM(#REF!)</f>
        <v>#REF!</v>
      </c>
      <c r="AM165" s="32" t="e">
        <f>SUM(#REF!)</f>
        <v>#REF!</v>
      </c>
      <c r="AN165" s="32" t="e">
        <f>SUM(#REF!)</f>
        <v>#REF!</v>
      </c>
      <c r="AO165" s="32">
        <v>547747.74</v>
      </c>
      <c r="AP165" s="32" t="e">
        <f t="shared" si="73"/>
        <v>#REF!</v>
      </c>
      <c r="AQ165" s="32" t="e">
        <f>SUM(#REF!)</f>
        <v>#REF!</v>
      </c>
      <c r="AR165" s="32" t="e">
        <f>SUM(#REF!)</f>
        <v>#REF!</v>
      </c>
      <c r="AS165" s="32" t="e">
        <f>SUM(#REF!)</f>
        <v>#REF!</v>
      </c>
      <c r="AT165" s="32" t="e">
        <f>SUM(#REF!)</f>
        <v>#REF!</v>
      </c>
      <c r="AU165" s="32">
        <f t="shared" si="75"/>
        <v>0</v>
      </c>
      <c r="AV165" s="32" t="e">
        <f>SUM(#REF!)</f>
        <v>#REF!</v>
      </c>
      <c r="AW165" s="32" t="e">
        <f>SUM(#REF!)</f>
        <v>#REF!</v>
      </c>
      <c r="AX165" s="32" t="e">
        <f>SUM(#REF!)</f>
        <v>#REF!</v>
      </c>
      <c r="AY165" s="32">
        <f t="shared" si="76"/>
        <v>0</v>
      </c>
      <c r="AZ165" s="32">
        <f t="shared" si="77"/>
        <v>0</v>
      </c>
      <c r="BA165" s="32" t="e">
        <f>SUM(#REF!)</f>
        <v>#REF!</v>
      </c>
      <c r="BB165" s="32" t="e">
        <f>SUM(#REF!)</f>
        <v>#REF!</v>
      </c>
      <c r="BC165" s="32" t="e">
        <f>SUM(#REF!)</f>
        <v>#REF!</v>
      </c>
      <c r="BD165" s="32" t="e">
        <f t="shared" si="107"/>
        <v>#REF!</v>
      </c>
      <c r="BE165" s="32" t="e">
        <f>SUM(#REF!)</f>
        <v>#REF!</v>
      </c>
      <c r="BF165" s="32" t="e">
        <f>SUM(#REF!)</f>
        <v>#REF!</v>
      </c>
    </row>
    <row r="166" spans="1:62" ht="40.5" x14ac:dyDescent="0.3">
      <c r="A166" s="1"/>
      <c r="B166" s="224"/>
      <c r="C166" s="224"/>
      <c r="D166" s="224"/>
      <c r="E166" s="224"/>
      <c r="F166" s="224"/>
      <c r="G166" s="224"/>
      <c r="H166" s="224"/>
      <c r="I166" s="224"/>
      <c r="J166" s="149"/>
      <c r="K166" s="149"/>
      <c r="L166" s="149"/>
      <c r="M166" s="120">
        <v>5422</v>
      </c>
      <c r="N166" s="235" t="s">
        <v>228</v>
      </c>
      <c r="O166" s="32">
        <v>4263303.07</v>
      </c>
      <c r="P166" s="32" t="e">
        <f>SUM(#REF!)</f>
        <v>#REF!</v>
      </c>
      <c r="Q166" s="32">
        <v>4203663</v>
      </c>
      <c r="R166" s="32">
        <v>4200000</v>
      </c>
      <c r="S166" s="32">
        <v>4200000</v>
      </c>
      <c r="T166" s="32">
        <v>2318591.9700000002</v>
      </c>
      <c r="U166" s="32">
        <f t="shared" si="70"/>
        <v>55.204570714285715</v>
      </c>
      <c r="V166" s="32">
        <f>(Y166-S166)</f>
        <v>-3400000</v>
      </c>
      <c r="W166" s="32">
        <v>3800000</v>
      </c>
      <c r="X166" s="32">
        <v>3754164.11</v>
      </c>
      <c r="Y166" s="32">
        <v>800000</v>
      </c>
      <c r="Z166" s="32">
        <v>404444.55</v>
      </c>
      <c r="AA166" s="32">
        <f>(Z166/Y166)*100</f>
        <v>50.555568749999999</v>
      </c>
      <c r="AB166" s="32">
        <f>(AC166-Y166)</f>
        <v>15000</v>
      </c>
      <c r="AC166" s="32">
        <v>815000</v>
      </c>
      <c r="AD166" s="32"/>
      <c r="AE166" s="32"/>
      <c r="AF166" s="32">
        <v>815000</v>
      </c>
      <c r="AG166" s="32"/>
      <c r="AH166" s="32">
        <v>812343.55</v>
      </c>
      <c r="AI166" s="32">
        <v>830000</v>
      </c>
      <c r="AJ166" s="32">
        <v>0</v>
      </c>
      <c r="AK166" s="32">
        <v>0</v>
      </c>
      <c r="AL166" s="32">
        <v>0</v>
      </c>
      <c r="AM166" s="32">
        <v>0</v>
      </c>
      <c r="AN166" s="32">
        <v>0</v>
      </c>
      <c r="AO166" s="32">
        <v>1200</v>
      </c>
      <c r="AP166" s="32">
        <f t="shared" si="73"/>
        <v>0</v>
      </c>
      <c r="AQ166" s="32">
        <v>15850</v>
      </c>
      <c r="AR166" s="32">
        <v>15850</v>
      </c>
      <c r="AS166" s="32">
        <v>15824.29</v>
      </c>
      <c r="AT166" s="32">
        <v>0</v>
      </c>
      <c r="AU166" s="32">
        <f t="shared" si="75"/>
        <v>0</v>
      </c>
      <c r="AV166" s="32"/>
      <c r="AW166" s="32">
        <f>AQ166-AM166</f>
        <v>15850</v>
      </c>
      <c r="AX166" s="32"/>
      <c r="AY166" s="32">
        <f t="shared" si="76"/>
        <v>0</v>
      </c>
      <c r="AZ166" s="32">
        <f t="shared" si="77"/>
        <v>99.837791798107261</v>
      </c>
      <c r="BA166" s="32">
        <f>AJ166-AI166</f>
        <v>-830000</v>
      </c>
      <c r="BB166" s="32"/>
      <c r="BC166" s="32"/>
      <c r="BD166" s="32">
        <f t="shared" si="107"/>
        <v>0</v>
      </c>
      <c r="BE166" s="32"/>
      <c r="BF166" s="32"/>
    </row>
    <row r="167" spans="1:62" ht="49.5" customHeight="1" x14ac:dyDescent="0.3">
      <c r="A167" s="1"/>
      <c r="B167" s="224"/>
      <c r="C167" s="224"/>
      <c r="D167" s="224"/>
      <c r="E167" s="224"/>
      <c r="F167" s="224"/>
      <c r="G167" s="224"/>
      <c r="H167" s="224"/>
      <c r="I167" s="224"/>
      <c r="J167" s="149"/>
      <c r="K167" s="149"/>
      <c r="L167" s="165">
        <v>544</v>
      </c>
      <c r="M167" s="178"/>
      <c r="N167" s="288" t="s">
        <v>400</v>
      </c>
      <c r="O167" s="170"/>
      <c r="P167" s="170" t="e">
        <f>SUM(P169:P170)</f>
        <v>#REF!</v>
      </c>
      <c r="Q167" s="170">
        <v>4203663</v>
      </c>
      <c r="R167" s="170">
        <f>SUM(R169:R170)</f>
        <v>4200000</v>
      </c>
      <c r="S167" s="170">
        <f>SUM(S170)</f>
        <v>0</v>
      </c>
      <c r="T167" s="170">
        <f>SUM(T170)</f>
        <v>0</v>
      </c>
      <c r="U167" s="170" t="e">
        <f>(T167/S167)*100</f>
        <v>#DIV/0!</v>
      </c>
      <c r="V167" s="170">
        <f>SUM(V170)</f>
        <v>0</v>
      </c>
      <c r="W167" s="170">
        <f>SUM(W170)</f>
        <v>0</v>
      </c>
      <c r="X167" s="170">
        <f>SUM(X169:X170)</f>
        <v>3754164.11</v>
      </c>
      <c r="Y167" s="170">
        <f>SUM(Y169:Y170)</f>
        <v>800000</v>
      </c>
      <c r="Z167" s="170">
        <f>SUM(Z170)</f>
        <v>0</v>
      </c>
      <c r="AA167" s="170">
        <f>(Z167/Y167)*100</f>
        <v>0</v>
      </c>
      <c r="AB167" s="170">
        <f>SUM(AB170)</f>
        <v>0</v>
      </c>
      <c r="AC167" s="170">
        <f>SUM(AC170)</f>
        <v>0</v>
      </c>
      <c r="AD167" s="170"/>
      <c r="AE167" s="170"/>
      <c r="AF167" s="170">
        <f>SUM(AF170)</f>
        <v>0</v>
      </c>
      <c r="AG167" s="170">
        <f>SUM(AG170)</f>
        <v>0</v>
      </c>
      <c r="AH167" s="170">
        <f>SUM(AH169)</f>
        <v>0</v>
      </c>
      <c r="AI167" s="170">
        <f>SUM(AI169)</f>
        <v>0</v>
      </c>
      <c r="AJ167" s="170">
        <f>SUM(AJ169)</f>
        <v>830000</v>
      </c>
      <c r="AK167" s="170">
        <f>SUM(AK169)</f>
        <v>830000</v>
      </c>
      <c r="AL167" s="170">
        <f>SUM(AL169)</f>
        <v>851772.88</v>
      </c>
      <c r="AM167" s="170">
        <f>SUM(AM168:AM169)</f>
        <v>830000</v>
      </c>
      <c r="AN167" s="170">
        <f>SUM(AN168:AN169)</f>
        <v>0</v>
      </c>
      <c r="AO167" s="170">
        <v>0</v>
      </c>
      <c r="AP167" s="170">
        <f>SUM(AP168:AP169)</f>
        <v>0</v>
      </c>
      <c r="AQ167" s="170">
        <f>SUM(AQ168:AQ169)</f>
        <v>1113385.72</v>
      </c>
      <c r="AR167" s="170">
        <f>SUM(AR168:AR169)</f>
        <v>1113385.72</v>
      </c>
      <c r="AS167" s="170">
        <f>SUM(AS169)</f>
        <v>415593.58</v>
      </c>
      <c r="AT167" s="170">
        <f>SUM(AT169)</f>
        <v>0</v>
      </c>
      <c r="AU167" s="170">
        <f t="shared" si="75"/>
        <v>0</v>
      </c>
      <c r="AV167" s="170">
        <f>SUM(AV168:AV169)</f>
        <v>0</v>
      </c>
      <c r="AW167" s="170">
        <f>SUM(AW168:AW169)</f>
        <v>283385.71999999997</v>
      </c>
      <c r="AX167" s="170">
        <f>SUM(AX168:AX169)</f>
        <v>0</v>
      </c>
      <c r="AY167" s="170">
        <f t="shared" si="76"/>
        <v>0</v>
      </c>
      <c r="AZ167" s="170">
        <f t="shared" si="77"/>
        <v>37.327008289633895</v>
      </c>
      <c r="BA167" s="170">
        <f>SUM(BA169)</f>
        <v>830000</v>
      </c>
      <c r="BB167" s="170"/>
      <c r="BC167" s="170"/>
      <c r="BD167" s="170">
        <f t="shared" si="107"/>
        <v>0</v>
      </c>
      <c r="BE167" s="170">
        <f>SUM(BE168:BE169)</f>
        <v>0</v>
      </c>
      <c r="BF167" s="170">
        <f>SUM(BF168:BF169)</f>
        <v>0</v>
      </c>
    </row>
    <row r="168" spans="1:62" s="125" customFormat="1" ht="40.5" customHeight="1" x14ac:dyDescent="0.25">
      <c r="A168" s="124"/>
      <c r="B168" s="289"/>
      <c r="C168" s="289"/>
      <c r="D168" s="289"/>
      <c r="E168" s="289"/>
      <c r="F168" s="289"/>
      <c r="G168" s="289"/>
      <c r="H168" s="289"/>
      <c r="I168" s="289"/>
      <c r="J168" s="120"/>
      <c r="K168" s="120"/>
      <c r="L168" s="120"/>
      <c r="M168" s="120" t="s">
        <v>515</v>
      </c>
      <c r="N168" s="169" t="s">
        <v>541</v>
      </c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>
        <v>0</v>
      </c>
      <c r="AM168" s="121">
        <v>0</v>
      </c>
      <c r="AN168" s="121"/>
      <c r="AO168" s="121"/>
      <c r="AP168" s="121"/>
      <c r="AQ168" s="121">
        <v>283385.71999999997</v>
      </c>
      <c r="AR168" s="121">
        <v>283385.71999999997</v>
      </c>
      <c r="AS168" s="121">
        <v>0</v>
      </c>
      <c r="AT168" s="121">
        <v>0</v>
      </c>
      <c r="AU168" s="121">
        <f t="shared" si="75"/>
        <v>0</v>
      </c>
      <c r="AV168" s="121"/>
      <c r="AW168" s="121">
        <f>AQ168-AM168</f>
        <v>283385.71999999997</v>
      </c>
      <c r="AX168" s="121"/>
      <c r="AY168" s="121">
        <f t="shared" si="76"/>
        <v>0</v>
      </c>
      <c r="AZ168" s="121">
        <f t="shared" si="77"/>
        <v>0</v>
      </c>
      <c r="BA168" s="121"/>
      <c r="BB168" s="121"/>
      <c r="BC168" s="121"/>
      <c r="BD168" s="121"/>
      <c r="BE168" s="121"/>
      <c r="BF168" s="121"/>
      <c r="BH168" s="126"/>
      <c r="BJ168" s="127"/>
    </row>
    <row r="169" spans="1:62" ht="40.5" customHeight="1" thickBot="1" x14ac:dyDescent="0.35">
      <c r="A169" s="1"/>
      <c r="B169" s="224"/>
      <c r="C169" s="224"/>
      <c r="D169" s="224"/>
      <c r="E169" s="224"/>
      <c r="F169" s="224"/>
      <c r="G169" s="224"/>
      <c r="H169" s="224"/>
      <c r="I169" s="224"/>
      <c r="J169" s="149"/>
      <c r="K169" s="149"/>
      <c r="L169" s="149"/>
      <c r="M169" s="120">
        <v>5443</v>
      </c>
      <c r="N169" s="235" t="s">
        <v>401</v>
      </c>
      <c r="O169" s="32"/>
      <c r="P169" s="32" t="e">
        <f>SUM(#REF!)</f>
        <v>#REF!</v>
      </c>
      <c r="Q169" s="32">
        <v>4203663</v>
      </c>
      <c r="R169" s="32">
        <v>4200000</v>
      </c>
      <c r="S169" s="32">
        <v>4200000</v>
      </c>
      <c r="T169" s="32">
        <v>2318591.9700000002</v>
      </c>
      <c r="U169" s="32">
        <f>(T169/S169)*100</f>
        <v>55.204570714285715</v>
      </c>
      <c r="V169" s="32">
        <f>(Y169-S169)</f>
        <v>-3400000</v>
      </c>
      <c r="W169" s="32">
        <v>3800000</v>
      </c>
      <c r="X169" s="32">
        <v>3754164.11</v>
      </c>
      <c r="Y169" s="32">
        <v>800000</v>
      </c>
      <c r="Z169" s="32">
        <v>404444.55</v>
      </c>
      <c r="AA169" s="32">
        <f>(Z169/Y169)*100</f>
        <v>50.555568749999999</v>
      </c>
      <c r="AB169" s="32">
        <f>(AC169-Y169)</f>
        <v>15000</v>
      </c>
      <c r="AC169" s="32">
        <v>815000</v>
      </c>
      <c r="AD169" s="32"/>
      <c r="AE169" s="32"/>
      <c r="AF169" s="32">
        <v>815000</v>
      </c>
      <c r="AG169" s="32"/>
      <c r="AH169" s="32">
        <v>0</v>
      </c>
      <c r="AI169" s="32">
        <v>0</v>
      </c>
      <c r="AJ169" s="32">
        <v>830000</v>
      </c>
      <c r="AK169" s="32">
        <v>830000</v>
      </c>
      <c r="AL169" s="32">
        <v>851772.88</v>
      </c>
      <c r="AM169" s="32">
        <v>830000</v>
      </c>
      <c r="AN169" s="32"/>
      <c r="AO169" s="32"/>
      <c r="AP169" s="32">
        <v>0</v>
      </c>
      <c r="AQ169" s="32">
        <v>830000</v>
      </c>
      <c r="AR169" s="32">
        <v>830000</v>
      </c>
      <c r="AS169" s="32">
        <v>415593.58</v>
      </c>
      <c r="AT169" s="32">
        <v>0</v>
      </c>
      <c r="AU169" s="32">
        <f t="shared" si="75"/>
        <v>0</v>
      </c>
      <c r="AV169" s="32"/>
      <c r="AW169" s="32">
        <f>AQ169-AM169</f>
        <v>0</v>
      </c>
      <c r="AX169" s="32"/>
      <c r="AY169" s="32">
        <f t="shared" si="76"/>
        <v>0</v>
      </c>
      <c r="AZ169" s="32">
        <f t="shared" si="77"/>
        <v>50.071515662650597</v>
      </c>
      <c r="BA169" s="32">
        <f>AJ169-AI169</f>
        <v>830000</v>
      </c>
      <c r="BB169" s="32"/>
      <c r="BC169" s="32"/>
      <c r="BD169" s="32">
        <f>AM169-AK169</f>
        <v>0</v>
      </c>
      <c r="BE169" s="32"/>
      <c r="BF169" s="32"/>
    </row>
    <row r="170" spans="1:62" x14ac:dyDescent="0.3">
      <c r="A170" s="23"/>
      <c r="B170" s="290"/>
      <c r="C170" s="290"/>
      <c r="D170" s="290"/>
      <c r="E170" s="290"/>
      <c r="F170" s="290"/>
      <c r="G170" s="290"/>
      <c r="H170" s="290"/>
      <c r="I170" s="290"/>
      <c r="J170" s="291"/>
      <c r="K170" s="291"/>
      <c r="L170" s="291"/>
      <c r="M170" s="291"/>
      <c r="N170" s="292" t="s">
        <v>546</v>
      </c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93"/>
      <c r="AE170" s="290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</row>
    <row r="171" spans="1:62" x14ac:dyDescent="0.3">
      <c r="A171" s="1"/>
      <c r="B171" s="224"/>
      <c r="C171" s="224"/>
      <c r="D171" s="224"/>
      <c r="E171" s="224"/>
      <c r="F171" s="224"/>
      <c r="G171" s="224"/>
      <c r="H171" s="224"/>
      <c r="I171" s="224"/>
      <c r="J171" s="294"/>
      <c r="K171" s="294"/>
      <c r="L171" s="295"/>
      <c r="M171" s="224"/>
      <c r="AD171" s="224"/>
      <c r="AE171" s="224"/>
    </row>
    <row r="172" spans="1:62" x14ac:dyDescent="0.3">
      <c r="A172" s="1"/>
      <c r="B172" s="224"/>
      <c r="C172" s="224"/>
      <c r="D172" s="224"/>
      <c r="E172" s="224"/>
      <c r="F172" s="224"/>
      <c r="G172" s="224"/>
      <c r="H172" s="224"/>
      <c r="I172" s="224"/>
      <c r="J172" s="294"/>
      <c r="K172" s="294"/>
      <c r="L172" s="295"/>
      <c r="M172" s="224"/>
      <c r="N172" s="221"/>
      <c r="AD172" s="224"/>
      <c r="AE172" s="224"/>
    </row>
    <row r="191" spans="41:41" x14ac:dyDescent="0.3">
      <c r="AO191" s="13">
        <v>7762.04</v>
      </c>
    </row>
    <row r="193" spans="41:41" x14ac:dyDescent="0.3">
      <c r="AO193" s="13">
        <v>3421.83</v>
      </c>
    </row>
    <row r="198" spans="41:41" x14ac:dyDescent="0.3">
      <c r="AO198" s="13">
        <v>999742.54</v>
      </c>
    </row>
    <row r="238" spans="67:67" ht="21" x14ac:dyDescent="0.35">
      <c r="BO238" s="88"/>
    </row>
    <row r="282" spans="64:64" x14ac:dyDescent="0.3">
      <c r="BL282" s="90"/>
    </row>
    <row r="7979" spans="1:11" x14ac:dyDescent="0.3">
      <c r="A7979" s="13">
        <v>160</v>
      </c>
      <c r="K7979" s="13" t="s">
        <v>467</v>
      </c>
    </row>
  </sheetData>
  <mergeCells count="128">
    <mergeCell ref="M109:N109"/>
    <mergeCell ref="P106:P107"/>
    <mergeCell ref="M151:N151"/>
    <mergeCell ref="J1:M2"/>
    <mergeCell ref="N1:N2"/>
    <mergeCell ref="J57:M58"/>
    <mergeCell ref="N57:N58"/>
    <mergeCell ref="AD106:AE106"/>
    <mergeCell ref="AD57:AE57"/>
    <mergeCell ref="AA57:AA58"/>
    <mergeCell ref="AB57:AB58"/>
    <mergeCell ref="S106:S107"/>
    <mergeCell ref="U106:U107"/>
    <mergeCell ref="V106:V107"/>
    <mergeCell ref="Y106:Y107"/>
    <mergeCell ref="W57:W58"/>
    <mergeCell ref="W106:W107"/>
    <mergeCell ref="V1:V2"/>
    <mergeCell ref="Y1:Y2"/>
    <mergeCell ref="Z57:Z58"/>
    <mergeCell ref="S1:S2"/>
    <mergeCell ref="W1:W2"/>
    <mergeCell ref="U1:U2"/>
    <mergeCell ref="S57:S58"/>
    <mergeCell ref="A106:A107"/>
    <mergeCell ref="I106:I107"/>
    <mergeCell ref="J106:M107"/>
    <mergeCell ref="N106:N107"/>
    <mergeCell ref="P1:P2"/>
    <mergeCell ref="P57:P58"/>
    <mergeCell ref="A57:A58"/>
    <mergeCell ref="I57:I58"/>
    <mergeCell ref="A1:A2"/>
    <mergeCell ref="B1:H1"/>
    <mergeCell ref="I1:I2"/>
    <mergeCell ref="B57:H57"/>
    <mergeCell ref="B106:H106"/>
    <mergeCell ref="U57:U58"/>
    <mergeCell ref="V57:V58"/>
    <mergeCell ref="Y57:Y58"/>
    <mergeCell ref="X57:X58"/>
    <mergeCell ref="BB57:BC57"/>
    <mergeCell ref="X106:X107"/>
    <mergeCell ref="BB106:BC106"/>
    <mergeCell ref="AI1:AI2"/>
    <mergeCell ref="AI57:AI58"/>
    <mergeCell ref="AI106:AI107"/>
    <mergeCell ref="X1:X2"/>
    <mergeCell ref="AF1:AF2"/>
    <mergeCell ref="AF57:AF58"/>
    <mergeCell ref="AF106:AF107"/>
    <mergeCell ref="AG1:AG2"/>
    <mergeCell ref="Z1:Z2"/>
    <mergeCell ref="Z106:Z107"/>
    <mergeCell ref="AA106:AA107"/>
    <mergeCell ref="AC57:AC58"/>
    <mergeCell ref="AG57:AG58"/>
    <mergeCell ref="AG106:AG107"/>
    <mergeCell ref="AD1:AE1"/>
    <mergeCell ref="AA1:AA2"/>
    <mergeCell ref="AB1:AB2"/>
    <mergeCell ref="AC1:AC2"/>
    <mergeCell ref="AB106:AB107"/>
    <mergeCell ref="AC106:AC107"/>
    <mergeCell ref="BA1:BA2"/>
    <mergeCell ref="AJ1:AJ2"/>
    <mergeCell ref="AJ57:AJ58"/>
    <mergeCell ref="AJ106:AJ107"/>
    <mergeCell ref="BA57:BA58"/>
    <mergeCell ref="BA106:BA107"/>
    <mergeCell ref="AP1:AP2"/>
    <mergeCell ref="AP57:AP58"/>
    <mergeCell ref="AP106:AP107"/>
    <mergeCell ref="AN1:AO1"/>
    <mergeCell ref="AK1:AK2"/>
    <mergeCell ref="AK57:AK58"/>
    <mergeCell ref="AK106:AK107"/>
    <mergeCell ref="AL1:AL2"/>
    <mergeCell ref="AL57:AL58"/>
    <mergeCell ref="AL106:AL107"/>
    <mergeCell ref="AH1:AH2"/>
    <mergeCell ref="AH57:AH58"/>
    <mergeCell ref="AH106:AH107"/>
    <mergeCell ref="AZ1:AZ2"/>
    <mergeCell ref="AZ57:AZ58"/>
    <mergeCell ref="AM1:AM2"/>
    <mergeCell ref="AM57:AM58"/>
    <mergeCell ref="AM106:AM107"/>
    <mergeCell ref="AN57:AO57"/>
    <mergeCell ref="AN106:AO106"/>
    <mergeCell ref="AQ1:AQ2"/>
    <mergeCell ref="AQ57:AQ58"/>
    <mergeCell ref="AQ106:AQ107"/>
    <mergeCell ref="AW1:AW2"/>
    <mergeCell ref="AW57:AW58"/>
    <mergeCell ref="AW106:AW107"/>
    <mergeCell ref="AS1:AS2"/>
    <mergeCell ref="AS57:AS58"/>
    <mergeCell ref="AS106:AS107"/>
    <mergeCell ref="AR1:AR2"/>
    <mergeCell ref="AR57:AR58"/>
    <mergeCell ref="AR106:AR107"/>
    <mergeCell ref="AV1:AV2"/>
    <mergeCell ref="AV57:AV58"/>
    <mergeCell ref="AV106:AV107"/>
    <mergeCell ref="AT1:AT2"/>
    <mergeCell ref="AT57:AT58"/>
    <mergeCell ref="AT106:AT107"/>
    <mergeCell ref="AU1:AU2"/>
    <mergeCell ref="AU57:AU58"/>
    <mergeCell ref="BF1:BF2"/>
    <mergeCell ref="BF57:BF58"/>
    <mergeCell ref="BF106:BF107"/>
    <mergeCell ref="AX1:AX2"/>
    <mergeCell ref="AX57:AX58"/>
    <mergeCell ref="AX106:AX107"/>
    <mergeCell ref="BE1:BE2"/>
    <mergeCell ref="BE57:BE58"/>
    <mergeCell ref="BE106:BE107"/>
    <mergeCell ref="BD1:BD2"/>
    <mergeCell ref="BD57:BD58"/>
    <mergeCell ref="BD106:BD107"/>
    <mergeCell ref="BB1:BC1"/>
    <mergeCell ref="AZ106:AZ107"/>
    <mergeCell ref="AY1:AY2"/>
    <mergeCell ref="AY57:AY58"/>
    <mergeCell ref="AY106:AY107"/>
    <mergeCell ref="AU106:AU107"/>
  </mergeCells>
  <printOptions horizontalCentered="1" verticalCentered="1"/>
  <pageMargins left="0" right="0" top="0" bottom="0" header="0" footer="0"/>
  <pageSetup paperSize="9" scale="43" fitToHeight="3" orientation="landscape" r:id="rId1"/>
  <rowBreaks count="2" manualBreakCount="2">
    <brk id="56" min="9" max="54" man="1"/>
    <brk id="105" min="9" max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EA138"/>
  <sheetViews>
    <sheetView view="pageBreakPreview" topLeftCell="A5" zoomScale="77" zoomScaleNormal="40" zoomScaleSheetLayoutView="77" zoomScalePageLayoutView="50" workbookViewId="0">
      <selection activeCell="A25" sqref="A25"/>
    </sheetView>
  </sheetViews>
  <sheetFormatPr defaultColWidth="9.140625" defaultRowHeight="18.75" x14ac:dyDescent="0.3"/>
  <cols>
    <col min="1" max="1" width="13.85546875" style="467" customWidth="1"/>
    <col min="2" max="7" width="6.28515625" style="420" hidden="1" customWidth="1"/>
    <col min="8" max="8" width="3.85546875" style="492" customWidth="1"/>
    <col min="9" max="9" width="6.28515625" style="492" customWidth="1"/>
    <col min="10" max="10" width="9.7109375" style="492" customWidth="1"/>
    <col min="11" max="11" width="16.42578125" style="492" customWidth="1"/>
    <col min="12" max="12" width="94.28515625" style="420" customWidth="1"/>
    <col min="13" max="15" width="27.7109375" style="420" hidden="1" customWidth="1"/>
    <col min="16" max="16" width="26.5703125" style="420" hidden="1" customWidth="1"/>
    <col min="17" max="17" width="26.42578125" style="420" hidden="1" customWidth="1"/>
    <col min="18" max="18" width="26.7109375" style="420" hidden="1" customWidth="1"/>
    <col min="19" max="19" width="28.85546875" style="420" hidden="1" customWidth="1"/>
    <col min="20" max="20" width="18.7109375" style="420" hidden="1" customWidth="1"/>
    <col min="21" max="21" width="30" style="420" hidden="1" customWidth="1"/>
    <col min="22" max="23" width="27.7109375" style="420" hidden="1" customWidth="1"/>
    <col min="24" max="24" width="26.7109375" style="420" hidden="1" customWidth="1"/>
    <col min="25" max="25" width="25.140625" style="420" hidden="1" customWidth="1"/>
    <col min="26" max="26" width="25" style="420" hidden="1" customWidth="1"/>
    <col min="27" max="27" width="26" style="420" hidden="1" customWidth="1"/>
    <col min="28" max="28" width="18.7109375" style="420" hidden="1" customWidth="1"/>
    <col min="29" max="29" width="30" style="420" hidden="1" customWidth="1"/>
    <col min="30" max="30" width="25.140625" style="420" hidden="1" customWidth="1"/>
    <col min="31" max="31" width="25.28515625" style="420" hidden="1" customWidth="1"/>
    <col min="32" max="32" width="25.42578125" style="420" hidden="1" customWidth="1"/>
    <col min="33" max="34" width="24.85546875" style="420" hidden="1" customWidth="1"/>
    <col min="35" max="36" width="28.42578125" style="420" hidden="1" customWidth="1"/>
    <col min="37" max="37" width="23.7109375" style="420" hidden="1" customWidth="1"/>
    <col min="38" max="38" width="23.85546875" style="420" hidden="1" customWidth="1"/>
    <col min="39" max="39" width="23.7109375" style="420" hidden="1" customWidth="1"/>
    <col min="40" max="40" width="37.28515625" style="420" hidden="1" customWidth="1"/>
    <col min="41" max="41" width="37.140625" style="420" hidden="1" customWidth="1"/>
    <col min="42" max="44" width="20" style="420" hidden="1" customWidth="1"/>
    <col min="45" max="45" width="28.42578125" style="420" hidden="1" customWidth="1"/>
    <col min="46" max="46" width="12.140625" style="420" hidden="1" customWidth="1"/>
    <col min="47" max="47" width="44.7109375" style="420" hidden="1" customWidth="1"/>
    <col min="48" max="48" width="23.140625" style="420" hidden="1" customWidth="1"/>
    <col min="49" max="50" width="37.140625" style="421" hidden="1" customWidth="1"/>
    <col min="51" max="51" width="20" style="420" hidden="1" customWidth="1"/>
    <col min="52" max="52" width="28.7109375" style="420" hidden="1" customWidth="1"/>
    <col min="53" max="53" width="13" style="420" hidden="1" customWidth="1"/>
    <col min="54" max="54" width="12.140625" style="420" hidden="1" customWidth="1"/>
    <col min="55" max="56" width="19" style="420" hidden="1" customWidth="1"/>
    <col min="57" max="57" width="28.7109375" style="420" hidden="1" customWidth="1"/>
    <col min="58" max="58" width="30.28515625" style="420" hidden="1" customWidth="1"/>
    <col min="59" max="59" width="21.140625" style="420" hidden="1" customWidth="1"/>
    <col min="60" max="60" width="30" style="420" hidden="1" customWidth="1"/>
    <col min="61" max="61" width="28.7109375" style="420" hidden="1" customWidth="1"/>
    <col min="62" max="62" width="25.85546875" style="420" hidden="1" customWidth="1"/>
    <col min="63" max="63" width="10.28515625" style="420" hidden="1" customWidth="1"/>
    <col min="64" max="64" width="37.5703125" style="420" hidden="1" customWidth="1"/>
    <col min="65" max="65" width="18.85546875" style="420" hidden="1" customWidth="1"/>
    <col min="66" max="66" width="25.85546875" style="420" hidden="1" customWidth="1"/>
    <col min="67" max="67" width="10.28515625" style="420" hidden="1" customWidth="1"/>
    <col min="68" max="68" width="37.5703125" style="420" hidden="1" customWidth="1"/>
    <col min="69" max="69" width="28.7109375" style="420" hidden="1" customWidth="1"/>
    <col min="70" max="70" width="25.85546875" style="420" hidden="1" customWidth="1"/>
    <col min="71" max="71" width="12.5703125" style="420" hidden="1" customWidth="1"/>
    <col min="72" max="72" width="37.5703125" style="420" hidden="1" customWidth="1"/>
    <col min="73" max="73" width="27.140625" style="800" hidden="1" customWidth="1"/>
    <col min="74" max="74" width="25.85546875" style="420" hidden="1" customWidth="1"/>
    <col min="75" max="75" width="12.5703125" style="420" hidden="1" customWidth="1"/>
    <col min="76" max="76" width="37.5703125" style="420" hidden="1" customWidth="1"/>
    <col min="77" max="77" width="27.140625" style="420" hidden="1" customWidth="1"/>
    <col min="78" max="78" width="0.140625" style="420" customWidth="1"/>
    <col min="79" max="79" width="19.140625" style="420" hidden="1" customWidth="1"/>
    <col min="80" max="80" width="28.7109375" style="420" hidden="1" customWidth="1"/>
    <col min="81" max="81" width="25.85546875" style="420" hidden="1" customWidth="1"/>
    <col min="82" max="82" width="13.85546875" style="420" hidden="1" customWidth="1"/>
    <col min="83" max="83" width="12.5703125" style="420" hidden="1" customWidth="1"/>
    <col min="84" max="84" width="18.28515625" style="420" hidden="1" customWidth="1"/>
    <col min="85" max="85" width="25.85546875" style="420" hidden="1" customWidth="1"/>
    <col min="86" max="86" width="12.5703125" style="420" hidden="1" customWidth="1"/>
    <col min="87" max="87" width="37.5703125" style="420" hidden="1" customWidth="1"/>
    <col min="88" max="88" width="29.42578125" style="420" hidden="1" customWidth="1"/>
    <col min="89" max="89" width="35.28515625" style="420" hidden="1" customWidth="1"/>
    <col min="90" max="90" width="12.5703125" style="420" hidden="1" customWidth="1"/>
    <col min="91" max="91" width="25.5703125" style="420" hidden="1" customWidth="1"/>
    <col min="92" max="92" width="20" style="420" hidden="1" customWidth="1"/>
    <col min="93" max="93" width="21.140625" style="420" hidden="1" customWidth="1"/>
    <col min="94" max="94" width="12.5703125" style="420" hidden="1" customWidth="1"/>
    <col min="95" max="95" width="18.140625" style="420" hidden="1" customWidth="1"/>
    <col min="96" max="96" width="22" style="420" hidden="1" customWidth="1"/>
    <col min="97" max="97" width="21.42578125" style="420" customWidth="1"/>
    <col min="98" max="98" width="0.5703125" style="420" customWidth="1"/>
    <col min="99" max="99" width="21.5703125" style="420" hidden="1" customWidth="1"/>
    <col min="102" max="102" width="19.5703125" style="119" customWidth="1"/>
    <col min="103" max="103" width="12.7109375" style="119" bestFit="1" customWidth="1"/>
    <col min="104" max="104" width="9.140625" style="119"/>
    <col min="105" max="105" width="18" style="119" bestFit="1" customWidth="1"/>
    <col min="106" max="108" width="27.5703125" style="420" customWidth="1"/>
    <col min="109" max="111" width="31.28515625" style="421" customWidth="1"/>
    <col min="112" max="113" width="18" style="119" bestFit="1" customWidth="1"/>
    <col min="114" max="114" width="20.85546875" style="119" bestFit="1" customWidth="1"/>
    <col min="115" max="126" width="9.140625" style="119"/>
    <col min="127" max="127" width="16.28515625" style="944" bestFit="1" customWidth="1"/>
    <col min="128" max="16384" width="9.140625" style="119"/>
  </cols>
  <sheetData>
    <row r="1" spans="1:131" ht="29.25" hidden="1" customHeight="1" thickBot="1" x14ac:dyDescent="0.35">
      <c r="A1" s="742"/>
      <c r="B1" s="419"/>
      <c r="C1" s="419"/>
      <c r="D1" s="419"/>
      <c r="E1" s="419"/>
      <c r="F1" s="419"/>
      <c r="G1" s="419"/>
      <c r="H1" s="634"/>
      <c r="I1" s="431"/>
      <c r="J1" s="431"/>
      <c r="K1" s="1006"/>
      <c r="L1" s="471" t="s">
        <v>126</v>
      </c>
      <c r="M1" s="623"/>
      <c r="N1" s="623"/>
      <c r="O1" s="623"/>
      <c r="P1" s="623"/>
      <c r="AE1" s="623"/>
      <c r="AF1" s="623" t="s">
        <v>127</v>
      </c>
      <c r="CG1" s="420">
        <v>0</v>
      </c>
    </row>
    <row r="2" spans="1:131" ht="17.45" customHeight="1" x14ac:dyDescent="0.3">
      <c r="A2" s="981" t="s">
        <v>150</v>
      </c>
      <c r="B2" s="981"/>
      <c r="C2" s="981"/>
      <c r="D2" s="981"/>
      <c r="E2" s="981"/>
      <c r="F2" s="981"/>
      <c r="G2" s="981"/>
      <c r="H2" s="996" t="s">
        <v>128</v>
      </c>
      <c r="I2" s="996"/>
      <c r="J2" s="996"/>
      <c r="K2" s="996"/>
      <c r="L2" s="981" t="s">
        <v>129</v>
      </c>
      <c r="M2" s="981" t="s">
        <v>264</v>
      </c>
      <c r="N2" s="981"/>
      <c r="O2" s="981"/>
      <c r="P2" s="981" t="s">
        <v>342</v>
      </c>
      <c r="Q2" s="981"/>
      <c r="R2" s="981"/>
      <c r="S2" s="981"/>
      <c r="T2" s="981"/>
      <c r="U2" s="981"/>
      <c r="V2" s="981" t="s">
        <v>341</v>
      </c>
      <c r="W2" s="981" t="s">
        <v>343</v>
      </c>
      <c r="X2" s="981" t="s">
        <v>345</v>
      </c>
      <c r="Y2" s="981" t="s">
        <v>376</v>
      </c>
      <c r="Z2" s="981" t="s">
        <v>377</v>
      </c>
      <c r="AA2" s="981" t="s">
        <v>357</v>
      </c>
      <c r="AB2" s="981" t="s">
        <v>346</v>
      </c>
      <c r="AC2" s="981" t="s">
        <v>308</v>
      </c>
      <c r="AD2" s="981" t="s">
        <v>378</v>
      </c>
      <c r="AE2" s="981" t="s">
        <v>297</v>
      </c>
      <c r="AF2" s="981"/>
      <c r="AG2" s="981" t="s">
        <v>379</v>
      </c>
      <c r="AH2" s="981" t="s">
        <v>428</v>
      </c>
      <c r="AI2" s="981" t="s">
        <v>421</v>
      </c>
      <c r="AJ2" s="981" t="s">
        <v>386</v>
      </c>
      <c r="AK2" s="981" t="s">
        <v>423</v>
      </c>
      <c r="AL2" s="981" t="s">
        <v>475</v>
      </c>
      <c r="AM2" s="981" t="s">
        <v>429</v>
      </c>
      <c r="AN2" s="981" t="s">
        <v>612</v>
      </c>
      <c r="AO2" s="981" t="s">
        <v>591</v>
      </c>
      <c r="AP2" s="981" t="s">
        <v>675</v>
      </c>
      <c r="AQ2" s="981" t="s">
        <v>611</v>
      </c>
      <c r="AR2" s="981" t="s">
        <v>659</v>
      </c>
      <c r="AS2" s="1000" t="s">
        <v>649</v>
      </c>
      <c r="AT2" s="981" t="s">
        <v>626</v>
      </c>
      <c r="AU2" s="981" t="s">
        <v>491</v>
      </c>
      <c r="AV2" s="981" t="s">
        <v>656</v>
      </c>
      <c r="AW2" s="981" t="s">
        <v>564</v>
      </c>
      <c r="AX2" s="981" t="s">
        <v>565</v>
      </c>
      <c r="AY2" s="981" t="s">
        <v>671</v>
      </c>
      <c r="AZ2" s="981" t="s">
        <v>614</v>
      </c>
      <c r="BA2" s="981" t="s">
        <v>677</v>
      </c>
      <c r="BB2" s="981" t="s">
        <v>678</v>
      </c>
      <c r="BC2" s="981" t="s">
        <v>565</v>
      </c>
      <c r="BD2" s="981" t="s">
        <v>655</v>
      </c>
      <c r="BE2" s="981" t="s">
        <v>654</v>
      </c>
      <c r="BF2" s="981" t="s">
        <v>690</v>
      </c>
      <c r="BG2" s="981" t="s">
        <v>696</v>
      </c>
      <c r="BH2" s="985" t="s">
        <v>491</v>
      </c>
      <c r="BI2" s="981" t="s">
        <v>703</v>
      </c>
      <c r="BJ2" s="981"/>
      <c r="BK2" s="981" t="s">
        <v>696</v>
      </c>
      <c r="BL2" s="985" t="s">
        <v>491</v>
      </c>
      <c r="BM2" s="981" t="s">
        <v>704</v>
      </c>
      <c r="BN2" s="981"/>
      <c r="BO2" s="981" t="s">
        <v>696</v>
      </c>
      <c r="BP2" s="985" t="s">
        <v>491</v>
      </c>
      <c r="BQ2" s="981" t="s">
        <v>705</v>
      </c>
      <c r="BR2" s="981" t="s">
        <v>709</v>
      </c>
      <c r="BS2" s="981" t="s">
        <v>696</v>
      </c>
      <c r="BT2" s="985" t="s">
        <v>491</v>
      </c>
      <c r="BU2" s="1003" t="s">
        <v>706</v>
      </c>
      <c r="BV2" s="981" t="s">
        <v>709</v>
      </c>
      <c r="BW2" s="981" t="s">
        <v>696</v>
      </c>
      <c r="BX2" s="985" t="s">
        <v>491</v>
      </c>
      <c r="BY2" s="981" t="s">
        <v>728</v>
      </c>
      <c r="BZ2" s="1060" t="s">
        <v>652</v>
      </c>
      <c r="CA2" s="1060" t="s">
        <v>698</v>
      </c>
      <c r="CB2" s="1060" t="s">
        <v>766</v>
      </c>
      <c r="CC2" s="1060" t="s">
        <v>767</v>
      </c>
      <c r="CD2" s="1063" t="s">
        <v>762</v>
      </c>
      <c r="CE2" s="1063" t="s">
        <v>606</v>
      </c>
      <c r="CF2" s="1060" t="s">
        <v>699</v>
      </c>
      <c r="CG2" s="1060" t="s">
        <v>763</v>
      </c>
      <c r="CH2" s="1063" t="s">
        <v>696</v>
      </c>
      <c r="CI2" s="1063" t="s">
        <v>491</v>
      </c>
      <c r="CJ2" s="1060" t="s">
        <v>769</v>
      </c>
      <c r="CK2" s="1060" t="s">
        <v>763</v>
      </c>
      <c r="CL2" s="1063" t="s">
        <v>696</v>
      </c>
      <c r="CM2" s="1063" t="s">
        <v>491</v>
      </c>
      <c r="CN2" s="1060" t="s">
        <v>771</v>
      </c>
      <c r="CO2" s="1060" t="s">
        <v>777</v>
      </c>
      <c r="CP2" s="1063" t="s">
        <v>606</v>
      </c>
      <c r="CQ2" s="1063" t="s">
        <v>491</v>
      </c>
      <c r="CR2" s="1060" t="s">
        <v>772</v>
      </c>
      <c r="CS2" s="1060" t="s">
        <v>653</v>
      </c>
      <c r="CT2" s="1060" t="s">
        <v>708</v>
      </c>
      <c r="CU2" s="1060" t="s">
        <v>773</v>
      </c>
      <c r="DB2" s="945"/>
      <c r="DC2" s="945"/>
      <c r="DD2" s="945"/>
      <c r="DE2" s="945"/>
      <c r="DF2" s="945"/>
      <c r="DG2" s="945"/>
    </row>
    <row r="3" spans="1:131" ht="15.6" customHeight="1" x14ac:dyDescent="0.3">
      <c r="A3" s="982"/>
      <c r="B3" s="982"/>
      <c r="C3" s="982"/>
      <c r="D3" s="982"/>
      <c r="E3" s="982"/>
      <c r="F3" s="982"/>
      <c r="G3" s="982"/>
      <c r="H3" s="997"/>
      <c r="I3" s="997"/>
      <c r="J3" s="997"/>
      <c r="K3" s="997"/>
      <c r="L3" s="982"/>
      <c r="M3" s="982"/>
      <c r="N3" s="982" t="s">
        <v>246</v>
      </c>
      <c r="O3" s="982" t="s">
        <v>285</v>
      </c>
      <c r="P3" s="982"/>
      <c r="Q3" s="982" t="s">
        <v>296</v>
      </c>
      <c r="R3" s="982" t="s">
        <v>313</v>
      </c>
      <c r="S3" s="982" t="s">
        <v>314</v>
      </c>
      <c r="T3" s="982" t="s">
        <v>322</v>
      </c>
      <c r="U3" s="982" t="s">
        <v>308</v>
      </c>
      <c r="V3" s="982"/>
      <c r="W3" s="982"/>
      <c r="X3" s="982"/>
      <c r="Y3" s="982"/>
      <c r="Z3" s="982"/>
      <c r="AA3" s="982"/>
      <c r="AB3" s="982"/>
      <c r="AC3" s="982"/>
      <c r="AD3" s="982"/>
      <c r="AE3" s="982" t="s">
        <v>286</v>
      </c>
      <c r="AF3" s="982" t="s">
        <v>323</v>
      </c>
      <c r="AG3" s="982"/>
      <c r="AH3" s="982"/>
      <c r="AI3" s="982"/>
      <c r="AJ3" s="982"/>
      <c r="AK3" s="982"/>
      <c r="AL3" s="982"/>
      <c r="AM3" s="982"/>
      <c r="AN3" s="982"/>
      <c r="AO3" s="982"/>
      <c r="AP3" s="982"/>
      <c r="AQ3" s="982"/>
      <c r="AR3" s="982"/>
      <c r="AS3" s="1001"/>
      <c r="AT3" s="982"/>
      <c r="AU3" s="982"/>
      <c r="AV3" s="982"/>
      <c r="AW3" s="982"/>
      <c r="AX3" s="982"/>
      <c r="AY3" s="982"/>
      <c r="AZ3" s="982"/>
      <c r="BA3" s="982"/>
      <c r="BB3" s="982"/>
      <c r="BC3" s="982"/>
      <c r="BD3" s="982"/>
      <c r="BE3" s="982"/>
      <c r="BF3" s="982"/>
      <c r="BG3" s="982"/>
      <c r="BH3" s="986"/>
      <c r="BI3" s="982"/>
      <c r="BJ3" s="982"/>
      <c r="BK3" s="982"/>
      <c r="BL3" s="986"/>
      <c r="BM3" s="982"/>
      <c r="BN3" s="982"/>
      <c r="BO3" s="982"/>
      <c r="BP3" s="986"/>
      <c r="BQ3" s="982"/>
      <c r="BR3" s="982"/>
      <c r="BS3" s="982"/>
      <c r="BT3" s="986"/>
      <c r="BU3" s="1004"/>
      <c r="BV3" s="982"/>
      <c r="BW3" s="982"/>
      <c r="BX3" s="986"/>
      <c r="BY3" s="982"/>
      <c r="BZ3" s="1061"/>
      <c r="CA3" s="1061"/>
      <c r="CB3" s="1061"/>
      <c r="CC3" s="1061"/>
      <c r="CD3" s="1064"/>
      <c r="CE3" s="1064"/>
      <c r="CF3" s="1061"/>
      <c r="CG3" s="1061"/>
      <c r="CH3" s="1064"/>
      <c r="CI3" s="1064"/>
      <c r="CJ3" s="1061"/>
      <c r="CK3" s="1061"/>
      <c r="CL3" s="1064"/>
      <c r="CM3" s="1064"/>
      <c r="CN3" s="1061"/>
      <c r="CO3" s="1061"/>
      <c r="CP3" s="1064"/>
      <c r="CQ3" s="1064"/>
      <c r="CR3" s="1061"/>
      <c r="CS3" s="1061"/>
      <c r="CT3" s="1061"/>
      <c r="CU3" s="1061"/>
      <c r="DB3" s="925"/>
      <c r="DC3" s="925"/>
      <c r="DD3" s="925"/>
      <c r="DE3" s="485"/>
      <c r="DF3" s="484"/>
      <c r="DG3" s="484"/>
    </row>
    <row r="4" spans="1:131" ht="22.5" customHeight="1" x14ac:dyDescent="0.3">
      <c r="A4" s="983"/>
      <c r="B4" s="983" t="s">
        <v>6</v>
      </c>
      <c r="C4" s="983" t="s">
        <v>7</v>
      </c>
      <c r="D4" s="983" t="s">
        <v>8</v>
      </c>
      <c r="E4" s="983" t="s">
        <v>9</v>
      </c>
      <c r="F4" s="983" t="s">
        <v>10</v>
      </c>
      <c r="G4" s="983" t="s">
        <v>11</v>
      </c>
      <c r="H4" s="998"/>
      <c r="I4" s="998"/>
      <c r="J4" s="998"/>
      <c r="K4" s="998"/>
      <c r="L4" s="983"/>
      <c r="M4" s="983" t="s">
        <v>284</v>
      </c>
      <c r="N4" s="983" t="s">
        <v>104</v>
      </c>
      <c r="O4" s="983" t="s">
        <v>104</v>
      </c>
      <c r="P4" s="983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983"/>
      <c r="AB4" s="983"/>
      <c r="AC4" s="983"/>
      <c r="AD4" s="983"/>
      <c r="AE4" s="983" t="s">
        <v>286</v>
      </c>
      <c r="AF4" s="983" t="s">
        <v>323</v>
      </c>
      <c r="AG4" s="983"/>
      <c r="AH4" s="983"/>
      <c r="AI4" s="983"/>
      <c r="AJ4" s="983"/>
      <c r="AK4" s="983"/>
      <c r="AL4" s="983"/>
      <c r="AM4" s="983"/>
      <c r="AN4" s="983"/>
      <c r="AO4" s="983"/>
      <c r="AP4" s="983"/>
      <c r="AQ4" s="983"/>
      <c r="AR4" s="983"/>
      <c r="AS4" s="1002"/>
      <c r="AT4" s="983"/>
      <c r="AU4" s="983"/>
      <c r="AV4" s="983"/>
      <c r="AW4" s="983"/>
      <c r="AX4" s="983"/>
      <c r="AY4" s="983"/>
      <c r="AZ4" s="983"/>
      <c r="BA4" s="983"/>
      <c r="BB4" s="983"/>
      <c r="BC4" s="983"/>
      <c r="BD4" s="983"/>
      <c r="BE4" s="983"/>
      <c r="BF4" s="983"/>
      <c r="BG4" s="983"/>
      <c r="BH4" s="986"/>
      <c r="BI4" s="983"/>
      <c r="BJ4" s="983"/>
      <c r="BK4" s="983"/>
      <c r="BL4" s="986"/>
      <c r="BM4" s="983"/>
      <c r="BN4" s="983"/>
      <c r="BO4" s="983"/>
      <c r="BP4" s="986"/>
      <c r="BQ4" s="983"/>
      <c r="BR4" s="983"/>
      <c r="BS4" s="983"/>
      <c r="BT4" s="986"/>
      <c r="BU4" s="1005"/>
      <c r="BV4" s="983"/>
      <c r="BW4" s="983"/>
      <c r="BX4" s="986"/>
      <c r="BY4" s="983"/>
      <c r="BZ4" s="1062"/>
      <c r="CA4" s="1062"/>
      <c r="CB4" s="1062"/>
      <c r="CC4" s="1062"/>
      <c r="CD4" s="1065"/>
      <c r="CE4" s="1065"/>
      <c r="CF4" s="1062"/>
      <c r="CG4" s="1062"/>
      <c r="CH4" s="1065"/>
      <c r="CI4" s="1065"/>
      <c r="CJ4" s="1062"/>
      <c r="CK4" s="1062"/>
      <c r="CL4" s="1065"/>
      <c r="CM4" s="1065"/>
      <c r="CN4" s="1062"/>
      <c r="CO4" s="1062"/>
      <c r="CP4" s="1065"/>
      <c r="CQ4" s="1065"/>
      <c r="CR4" s="1062"/>
      <c r="CS4" s="1062"/>
      <c r="CT4" s="1062"/>
      <c r="CU4" s="1062"/>
      <c r="DB4" s="925"/>
      <c r="DC4" s="925"/>
      <c r="DD4" s="925"/>
      <c r="DE4" s="925"/>
      <c r="DF4" s="925"/>
      <c r="DG4" s="925"/>
    </row>
    <row r="5" spans="1:131" s="493" customFormat="1" ht="16.5" customHeight="1" thickBot="1" x14ac:dyDescent="0.3">
      <c r="A5" s="999">
        <v>1</v>
      </c>
      <c r="B5" s="422">
        <v>2</v>
      </c>
      <c r="C5" s="422">
        <v>3</v>
      </c>
      <c r="D5" s="422">
        <v>4</v>
      </c>
      <c r="E5" s="422">
        <v>5</v>
      </c>
      <c r="F5" s="422">
        <v>6</v>
      </c>
      <c r="G5" s="422">
        <v>7</v>
      </c>
      <c r="H5" s="999">
        <v>2</v>
      </c>
      <c r="I5" s="999"/>
      <c r="J5" s="999"/>
      <c r="K5" s="999"/>
      <c r="L5" s="999">
        <v>3</v>
      </c>
      <c r="M5" s="617" t="s">
        <v>156</v>
      </c>
      <c r="N5" s="617" t="s">
        <v>156</v>
      </c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7"/>
      <c r="AK5" s="617"/>
      <c r="AL5" s="617"/>
      <c r="AM5" s="617"/>
      <c r="AN5" s="617"/>
      <c r="AO5" s="617"/>
      <c r="AP5" s="617" t="s">
        <v>156</v>
      </c>
      <c r="AQ5" s="617" t="s">
        <v>157</v>
      </c>
      <c r="AR5" s="617" t="s">
        <v>158</v>
      </c>
      <c r="AS5" s="617" t="s">
        <v>157</v>
      </c>
      <c r="AT5" s="617" t="s">
        <v>158</v>
      </c>
      <c r="AU5" s="617" t="s">
        <v>306</v>
      </c>
      <c r="AV5" s="617" t="s">
        <v>306</v>
      </c>
      <c r="AW5" s="494" t="s">
        <v>158</v>
      </c>
      <c r="AX5" s="494" t="s">
        <v>306</v>
      </c>
      <c r="AY5" s="617" t="s">
        <v>307</v>
      </c>
      <c r="AZ5" s="746">
        <v>4</v>
      </c>
      <c r="BA5" s="747">
        <v>13</v>
      </c>
      <c r="BB5" s="747">
        <v>14</v>
      </c>
      <c r="BC5" s="746" t="s">
        <v>307</v>
      </c>
      <c r="BD5" s="746" t="s">
        <v>307</v>
      </c>
      <c r="BE5" s="746">
        <v>5</v>
      </c>
      <c r="BF5" s="746">
        <v>5</v>
      </c>
      <c r="BG5" s="746">
        <v>6</v>
      </c>
      <c r="BH5" s="746">
        <v>7</v>
      </c>
      <c r="BI5" s="746">
        <v>6</v>
      </c>
      <c r="BJ5" s="746"/>
      <c r="BK5" s="746">
        <v>6</v>
      </c>
      <c r="BL5" s="746">
        <v>7</v>
      </c>
      <c r="BM5" s="746">
        <v>7</v>
      </c>
      <c r="BN5" s="746"/>
      <c r="BO5" s="746">
        <v>6</v>
      </c>
      <c r="BP5" s="746">
        <v>7</v>
      </c>
      <c r="BQ5" s="746">
        <v>4</v>
      </c>
      <c r="BR5" s="746">
        <v>5</v>
      </c>
      <c r="BS5" s="746">
        <v>6</v>
      </c>
      <c r="BT5" s="746">
        <v>7</v>
      </c>
      <c r="BU5" s="801">
        <v>8</v>
      </c>
      <c r="BV5" s="746">
        <v>5</v>
      </c>
      <c r="BW5" s="746">
        <v>6</v>
      </c>
      <c r="BX5" s="746">
        <v>7</v>
      </c>
      <c r="BY5" s="746">
        <v>4</v>
      </c>
      <c r="BZ5" s="746">
        <v>4</v>
      </c>
      <c r="CA5" s="746">
        <v>5</v>
      </c>
      <c r="CB5" s="718">
        <v>4</v>
      </c>
      <c r="CC5" s="718">
        <v>7</v>
      </c>
      <c r="CD5" s="718">
        <v>8</v>
      </c>
      <c r="CE5" s="718">
        <v>9</v>
      </c>
      <c r="CF5" s="718">
        <v>5</v>
      </c>
      <c r="CG5" s="718"/>
      <c r="CH5" s="718">
        <v>6</v>
      </c>
      <c r="CI5" s="718">
        <v>7</v>
      </c>
      <c r="CJ5" s="718">
        <v>6</v>
      </c>
      <c r="CK5" s="718"/>
      <c r="CL5" s="718">
        <v>6</v>
      </c>
      <c r="CM5" s="718">
        <v>7</v>
      </c>
      <c r="CN5" s="718">
        <v>6</v>
      </c>
      <c r="CO5" s="718">
        <v>7</v>
      </c>
      <c r="CP5" s="718">
        <v>8</v>
      </c>
      <c r="CQ5" s="718">
        <v>9</v>
      </c>
      <c r="CR5" s="718">
        <v>10</v>
      </c>
      <c r="CS5" s="718">
        <v>11</v>
      </c>
      <c r="CT5" s="718">
        <v>12</v>
      </c>
      <c r="CU5" s="718">
        <v>13</v>
      </c>
      <c r="DB5" s="454"/>
      <c r="DC5" s="454"/>
      <c r="DD5" s="454"/>
      <c r="DE5" s="926"/>
      <c r="DF5" s="946"/>
      <c r="DG5" s="947"/>
      <c r="DJ5" s="939"/>
      <c r="DK5" s="940"/>
      <c r="DL5" s="940"/>
      <c r="DM5" s="940"/>
      <c r="DN5" s="939"/>
      <c r="DO5" s="940"/>
      <c r="DP5" s="940"/>
      <c r="DQ5" s="939"/>
      <c r="DR5" s="941"/>
      <c r="DS5" s="940"/>
      <c r="DT5" s="940"/>
      <c r="DU5" s="942"/>
      <c r="DV5" s="940"/>
      <c r="DW5" s="942"/>
      <c r="DX5" s="940"/>
      <c r="DY5" s="940"/>
      <c r="DZ5" s="940"/>
    </row>
    <row r="6" spans="1:131" s="432" customFormat="1" ht="20.100000000000001" hidden="1" customHeight="1" x14ac:dyDescent="0.35">
      <c r="A6" s="619"/>
      <c r="B6" s="619"/>
      <c r="C6" s="619"/>
      <c r="D6" s="619"/>
      <c r="E6" s="619"/>
      <c r="F6" s="619"/>
      <c r="G6" s="619"/>
      <c r="H6" s="619"/>
      <c r="I6" s="433"/>
      <c r="J6" s="433"/>
      <c r="K6" s="434"/>
      <c r="L6" s="50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3"/>
      <c r="AM6" s="623"/>
      <c r="AN6" s="623"/>
      <c r="AO6" s="623"/>
      <c r="AP6" s="623"/>
      <c r="AQ6" s="623"/>
      <c r="AR6" s="623"/>
      <c r="AS6" s="623"/>
      <c r="AT6" s="623"/>
      <c r="AU6" s="623"/>
      <c r="AV6" s="623"/>
      <c r="AW6" s="430"/>
      <c r="AX6" s="430"/>
      <c r="AY6" s="623"/>
      <c r="AZ6" s="623"/>
      <c r="BA6" s="623"/>
      <c r="BB6" s="623"/>
      <c r="BC6" s="623"/>
      <c r="BD6" s="623"/>
      <c r="BE6" s="623"/>
      <c r="BF6" s="623"/>
      <c r="BG6" s="623"/>
      <c r="BH6" s="623"/>
      <c r="BI6" s="623"/>
      <c r="BJ6" s="623"/>
      <c r="BK6" s="623"/>
      <c r="BL6" s="623"/>
      <c r="BM6" s="623"/>
      <c r="BN6" s="623"/>
      <c r="BO6" s="623"/>
      <c r="BP6" s="623"/>
      <c r="BQ6" s="623"/>
      <c r="BR6" s="623"/>
      <c r="BS6" s="623"/>
      <c r="BT6" s="623"/>
      <c r="BU6" s="720"/>
      <c r="BV6" s="623"/>
      <c r="BW6" s="623"/>
      <c r="BX6" s="623"/>
      <c r="BY6" s="623"/>
      <c r="BZ6" s="918"/>
      <c r="CA6" s="918"/>
      <c r="CB6" s="623"/>
      <c r="CC6" s="918"/>
      <c r="CD6" s="623"/>
      <c r="CE6" s="623"/>
      <c r="CF6" s="623"/>
      <c r="CG6" s="623"/>
      <c r="CH6" s="623"/>
      <c r="CI6" s="623"/>
      <c r="CJ6" s="918"/>
      <c r="CK6" s="623"/>
      <c r="CL6" s="623"/>
      <c r="CM6" s="623"/>
      <c r="CN6" s="918"/>
      <c r="CO6" s="623"/>
      <c r="CP6" s="623"/>
      <c r="CQ6" s="623"/>
      <c r="CR6" s="918"/>
      <c r="CS6" s="918"/>
      <c r="CT6" s="918"/>
      <c r="CU6" s="918"/>
      <c r="DB6" s="456"/>
      <c r="DC6" s="456"/>
      <c r="DD6" s="456"/>
      <c r="DE6" s="456"/>
      <c r="DF6" s="456"/>
      <c r="DG6" s="456"/>
      <c r="DH6" s="119"/>
      <c r="DI6" s="119"/>
      <c r="DJ6" s="943"/>
      <c r="DK6" s="943"/>
      <c r="DL6" s="943"/>
      <c r="DM6" s="943"/>
      <c r="DN6" s="943"/>
      <c r="DO6" s="943"/>
      <c r="DP6" s="943"/>
      <c r="DQ6" s="943"/>
      <c r="DR6" s="943"/>
      <c r="DS6" s="943"/>
      <c r="DT6" s="943"/>
      <c r="DU6" s="943"/>
      <c r="DV6" s="943"/>
      <c r="DW6" s="943"/>
      <c r="DX6" s="943"/>
      <c r="DY6" s="943"/>
      <c r="DZ6" s="943"/>
      <c r="EA6" s="119"/>
    </row>
    <row r="7" spans="1:131" s="432" customFormat="1" ht="20.100000000000001" hidden="1" customHeight="1" x14ac:dyDescent="0.35">
      <c r="A7" s="619"/>
      <c r="B7" s="619"/>
      <c r="C7" s="619"/>
      <c r="D7" s="619"/>
      <c r="E7" s="619"/>
      <c r="F7" s="619"/>
      <c r="G7" s="619"/>
      <c r="H7" s="619"/>
      <c r="I7" s="433"/>
      <c r="J7" s="433"/>
      <c r="K7" s="434"/>
      <c r="L7" s="503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/>
      <c r="AG7" s="622"/>
      <c r="AH7" s="622"/>
      <c r="AI7" s="622"/>
      <c r="AJ7" s="622"/>
      <c r="AK7" s="622"/>
      <c r="AL7" s="622"/>
      <c r="AM7" s="622"/>
      <c r="AN7" s="623"/>
      <c r="AO7" s="623"/>
      <c r="AP7" s="623"/>
      <c r="AQ7" s="623"/>
      <c r="AR7" s="623"/>
      <c r="AS7" s="623"/>
      <c r="AT7" s="623"/>
      <c r="AU7" s="623"/>
      <c r="AV7" s="623"/>
      <c r="AW7" s="430"/>
      <c r="AX7" s="430"/>
      <c r="AY7" s="623"/>
      <c r="AZ7" s="623"/>
      <c r="BA7" s="623"/>
      <c r="BB7" s="623"/>
      <c r="BC7" s="623"/>
      <c r="BD7" s="623"/>
      <c r="BE7" s="623"/>
      <c r="BF7" s="623"/>
      <c r="BG7" s="623"/>
      <c r="BH7" s="623"/>
      <c r="BI7" s="623"/>
      <c r="BJ7" s="623"/>
      <c r="BK7" s="623"/>
      <c r="BL7" s="623"/>
      <c r="BM7" s="623"/>
      <c r="BN7" s="623"/>
      <c r="BO7" s="623"/>
      <c r="BP7" s="623"/>
      <c r="BQ7" s="623"/>
      <c r="BR7" s="623"/>
      <c r="BS7" s="623"/>
      <c r="BT7" s="623"/>
      <c r="BU7" s="720"/>
      <c r="BV7" s="623"/>
      <c r="BW7" s="623"/>
      <c r="BX7" s="623"/>
      <c r="BY7" s="623"/>
      <c r="BZ7" s="918"/>
      <c r="CA7" s="918"/>
      <c r="CB7" s="623"/>
      <c r="CC7" s="918"/>
      <c r="CD7" s="623"/>
      <c r="CE7" s="623"/>
      <c r="CF7" s="623"/>
      <c r="CG7" s="623"/>
      <c r="CH7" s="623"/>
      <c r="CI7" s="623"/>
      <c r="CJ7" s="918"/>
      <c r="CK7" s="623"/>
      <c r="CL7" s="623"/>
      <c r="CM7" s="623"/>
      <c r="CN7" s="918"/>
      <c r="CO7" s="623"/>
      <c r="CP7" s="623"/>
      <c r="CQ7" s="623"/>
      <c r="CR7" s="918"/>
      <c r="CS7" s="918"/>
      <c r="CT7" s="918"/>
      <c r="CU7" s="918"/>
      <c r="DB7" s="456"/>
      <c r="DC7" s="456"/>
      <c r="DD7" s="456"/>
      <c r="DE7" s="456"/>
      <c r="DF7" s="456"/>
      <c r="DG7" s="456"/>
      <c r="DH7" s="119"/>
      <c r="DI7" s="119"/>
      <c r="DJ7" s="943"/>
      <c r="DK7" s="943"/>
      <c r="DL7" s="943"/>
      <c r="DM7" s="943"/>
      <c r="DN7" s="943"/>
      <c r="DO7" s="943"/>
      <c r="DP7" s="943"/>
      <c r="DQ7" s="943"/>
      <c r="DR7" s="943"/>
      <c r="DS7" s="943"/>
      <c r="DT7" s="943"/>
      <c r="DU7" s="943"/>
      <c r="DV7" s="943"/>
      <c r="DW7" s="943"/>
      <c r="DX7" s="943"/>
      <c r="DY7" s="943"/>
      <c r="DZ7" s="943"/>
      <c r="EA7" s="119"/>
    </row>
    <row r="8" spans="1:131" ht="20.100000000000001" hidden="1" customHeight="1" x14ac:dyDescent="0.35">
      <c r="A8" s="502"/>
      <c r="B8" s="502"/>
      <c r="C8" s="502"/>
      <c r="D8" s="502"/>
      <c r="E8" s="502"/>
      <c r="F8" s="502"/>
      <c r="G8" s="502"/>
      <c r="H8" s="502"/>
      <c r="I8" s="990"/>
      <c r="J8" s="984"/>
      <c r="K8" s="984"/>
      <c r="L8" s="984"/>
      <c r="M8" s="438"/>
      <c r="N8" s="438"/>
      <c r="O8" s="438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0"/>
      <c r="AB8" s="620"/>
      <c r="AC8" s="620"/>
      <c r="AD8" s="620"/>
      <c r="AE8" s="438"/>
      <c r="AF8" s="438"/>
      <c r="AG8" s="620"/>
      <c r="AH8" s="620"/>
      <c r="AI8" s="620"/>
      <c r="AJ8" s="620"/>
      <c r="AK8" s="620"/>
      <c r="AL8" s="620"/>
      <c r="AM8" s="620"/>
      <c r="AN8" s="620"/>
      <c r="AO8" s="620"/>
      <c r="AP8" s="620"/>
      <c r="AQ8" s="620"/>
      <c r="AR8" s="620"/>
      <c r="AS8" s="620"/>
      <c r="AT8" s="620"/>
      <c r="AU8" s="620"/>
      <c r="AV8" s="620"/>
      <c r="AW8" s="427"/>
      <c r="AX8" s="427"/>
      <c r="AY8" s="620"/>
      <c r="AZ8" s="620"/>
      <c r="BA8" s="620"/>
      <c r="BB8" s="620"/>
      <c r="BC8" s="620"/>
      <c r="BD8" s="620"/>
      <c r="BE8" s="620"/>
      <c r="BF8" s="620"/>
      <c r="BG8" s="620"/>
      <c r="BH8" s="620"/>
      <c r="BI8" s="620"/>
      <c r="BJ8" s="620"/>
      <c r="BK8" s="620"/>
      <c r="BL8" s="620"/>
      <c r="BM8" s="620"/>
      <c r="BN8" s="620"/>
      <c r="BO8" s="620"/>
      <c r="BP8" s="620"/>
      <c r="BQ8" s="620"/>
      <c r="BR8" s="620"/>
      <c r="BS8" s="620"/>
      <c r="BT8" s="620"/>
      <c r="BU8" s="748"/>
      <c r="BV8" s="620"/>
      <c r="BW8" s="620"/>
      <c r="BX8" s="620"/>
      <c r="BY8" s="620"/>
      <c r="BZ8" s="523"/>
      <c r="CA8" s="523"/>
      <c r="CB8" s="620"/>
      <c r="CC8" s="523"/>
      <c r="CD8" s="620"/>
      <c r="CE8" s="620"/>
      <c r="CF8" s="620"/>
      <c r="CG8" s="620"/>
      <c r="CH8" s="620"/>
      <c r="CI8" s="620"/>
      <c r="CJ8" s="523"/>
      <c r="CK8" s="620"/>
      <c r="CL8" s="620"/>
      <c r="CM8" s="620"/>
      <c r="CN8" s="523"/>
      <c r="CO8" s="620"/>
      <c r="CP8" s="620"/>
      <c r="CQ8" s="620"/>
      <c r="CR8" s="523"/>
      <c r="CS8" s="523"/>
      <c r="CT8" s="523"/>
      <c r="CU8" s="523"/>
      <c r="DB8" s="456"/>
      <c r="DC8" s="456"/>
      <c r="DD8" s="456"/>
      <c r="DE8" s="456"/>
      <c r="DF8" s="456"/>
      <c r="DG8" s="456"/>
      <c r="DJ8" s="943"/>
      <c r="DK8" s="943"/>
      <c r="DL8" s="943"/>
      <c r="DM8" s="943"/>
      <c r="DN8" s="943"/>
      <c r="DO8" s="943"/>
      <c r="DP8" s="943"/>
      <c r="DQ8" s="943"/>
      <c r="DR8" s="943"/>
      <c r="DS8" s="943"/>
      <c r="DT8" s="943"/>
      <c r="DU8" s="943"/>
      <c r="DV8" s="943"/>
      <c r="DW8" s="943"/>
      <c r="DX8" s="943"/>
      <c r="DY8" s="943"/>
      <c r="DZ8" s="943"/>
    </row>
    <row r="9" spans="1:131" ht="20.100000000000001" hidden="1" customHeight="1" x14ac:dyDescent="0.35">
      <c r="A9" s="439"/>
      <c r="B9" s="556"/>
      <c r="C9" s="556"/>
      <c r="D9" s="556"/>
      <c r="E9" s="556"/>
      <c r="F9" s="556"/>
      <c r="G9" s="556"/>
      <c r="H9" s="556"/>
      <c r="I9" s="1006"/>
      <c r="J9" s="990"/>
      <c r="K9" s="984"/>
      <c r="L9" s="984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1"/>
      <c r="AK9" s="621"/>
      <c r="AL9" s="621"/>
      <c r="AM9" s="621"/>
      <c r="AN9" s="621"/>
      <c r="AO9" s="621"/>
      <c r="AP9" s="621"/>
      <c r="AQ9" s="621"/>
      <c r="AR9" s="621"/>
      <c r="AS9" s="621"/>
      <c r="AT9" s="621"/>
      <c r="AU9" s="621"/>
      <c r="AV9" s="621"/>
      <c r="AW9" s="621"/>
      <c r="AX9" s="621"/>
      <c r="AY9" s="621"/>
      <c r="AZ9" s="621"/>
      <c r="BA9" s="621"/>
      <c r="BB9" s="621"/>
      <c r="BC9" s="621"/>
      <c r="BD9" s="621"/>
      <c r="BE9" s="621"/>
      <c r="BF9" s="621"/>
      <c r="BG9" s="621"/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799"/>
      <c r="BV9" s="621"/>
      <c r="BW9" s="621"/>
      <c r="BX9" s="621"/>
      <c r="BY9" s="621"/>
      <c r="BZ9" s="919"/>
      <c r="CA9" s="919"/>
      <c r="CB9" s="621"/>
      <c r="CC9" s="919"/>
      <c r="CD9" s="621"/>
      <c r="CE9" s="621"/>
      <c r="CF9" s="621"/>
      <c r="CG9" s="621"/>
      <c r="CH9" s="621"/>
      <c r="CI9" s="621"/>
      <c r="CJ9" s="919"/>
      <c r="CK9" s="621"/>
      <c r="CL9" s="621"/>
      <c r="CM9" s="621"/>
      <c r="CN9" s="919"/>
      <c r="CO9" s="621"/>
      <c r="CP9" s="621"/>
      <c r="CQ9" s="621"/>
      <c r="CR9" s="919"/>
      <c r="CS9" s="919"/>
      <c r="CT9" s="919"/>
      <c r="CU9" s="919"/>
      <c r="DB9" s="456"/>
      <c r="DC9" s="456"/>
      <c r="DD9" s="456"/>
      <c r="DE9" s="456"/>
      <c r="DF9" s="456"/>
      <c r="DG9" s="456"/>
      <c r="DJ9" s="943"/>
      <c r="DK9" s="943"/>
      <c r="DL9" s="943"/>
      <c r="DM9" s="943"/>
      <c r="DN9" s="943"/>
      <c r="DO9" s="943"/>
      <c r="DP9" s="943"/>
      <c r="DQ9" s="943"/>
      <c r="DR9" s="943"/>
      <c r="DS9" s="943"/>
      <c r="DT9" s="943"/>
      <c r="DU9" s="943"/>
      <c r="DV9" s="943"/>
      <c r="DW9" s="943"/>
      <c r="DX9" s="943"/>
      <c r="DY9" s="943"/>
      <c r="DZ9" s="943"/>
    </row>
    <row r="10" spans="1:131" ht="20.100000000000001" hidden="1" customHeight="1" x14ac:dyDescent="0.35">
      <c r="A10" s="556"/>
      <c r="B10" s="556"/>
      <c r="C10" s="556"/>
      <c r="D10" s="556"/>
      <c r="E10" s="556"/>
      <c r="F10" s="556"/>
      <c r="G10" s="556"/>
      <c r="H10" s="556"/>
      <c r="I10" s="1006"/>
      <c r="J10" s="431"/>
      <c r="K10" s="431"/>
      <c r="L10" s="626"/>
      <c r="M10" s="623"/>
      <c r="N10" s="623"/>
      <c r="O10" s="623"/>
      <c r="P10" s="623"/>
      <c r="Q10" s="623"/>
      <c r="R10" s="623"/>
      <c r="S10" s="623"/>
      <c r="T10" s="623"/>
      <c r="U10" s="623"/>
      <c r="V10" s="623"/>
      <c r="W10" s="623"/>
      <c r="X10" s="623"/>
      <c r="Y10" s="623"/>
      <c r="Z10" s="623"/>
      <c r="AA10" s="623"/>
      <c r="AB10" s="623"/>
      <c r="AC10" s="623"/>
      <c r="AD10" s="623"/>
      <c r="AE10" s="623"/>
      <c r="AF10" s="623"/>
      <c r="AG10" s="623"/>
      <c r="AH10" s="623"/>
      <c r="AI10" s="623"/>
      <c r="AJ10" s="623"/>
      <c r="AK10" s="623"/>
      <c r="AL10" s="623"/>
      <c r="AM10" s="623"/>
      <c r="AN10" s="623"/>
      <c r="AO10" s="623"/>
      <c r="AP10" s="623"/>
      <c r="AQ10" s="623"/>
      <c r="AR10" s="623"/>
      <c r="AS10" s="623"/>
      <c r="AT10" s="623"/>
      <c r="AU10" s="623"/>
      <c r="AV10" s="623"/>
      <c r="AW10" s="430"/>
      <c r="AX10" s="430"/>
      <c r="AY10" s="623"/>
      <c r="AZ10" s="623"/>
      <c r="BA10" s="623"/>
      <c r="BB10" s="623"/>
      <c r="BC10" s="623"/>
      <c r="BD10" s="623"/>
      <c r="BE10" s="623"/>
      <c r="BF10" s="623"/>
      <c r="BG10" s="623"/>
      <c r="BH10" s="623"/>
      <c r="BI10" s="623"/>
      <c r="BJ10" s="623"/>
      <c r="BK10" s="623"/>
      <c r="BL10" s="623"/>
      <c r="BM10" s="623"/>
      <c r="BN10" s="623"/>
      <c r="BO10" s="623"/>
      <c r="BP10" s="623"/>
      <c r="BQ10" s="623"/>
      <c r="BR10" s="623"/>
      <c r="BS10" s="623"/>
      <c r="BT10" s="623"/>
      <c r="BU10" s="720"/>
      <c r="BV10" s="623"/>
      <c r="BW10" s="623"/>
      <c r="BX10" s="623"/>
      <c r="BY10" s="623"/>
      <c r="BZ10" s="918"/>
      <c r="CA10" s="918"/>
      <c r="CB10" s="623"/>
      <c r="CC10" s="918"/>
      <c r="CD10" s="623"/>
      <c r="CE10" s="623"/>
      <c r="CF10" s="623"/>
      <c r="CG10" s="623"/>
      <c r="CH10" s="623"/>
      <c r="CI10" s="623"/>
      <c r="CJ10" s="918"/>
      <c r="CK10" s="623"/>
      <c r="CL10" s="623"/>
      <c r="CM10" s="623"/>
      <c r="CN10" s="918"/>
      <c r="CO10" s="623"/>
      <c r="CP10" s="623"/>
      <c r="CQ10" s="623"/>
      <c r="CR10" s="918"/>
      <c r="CS10" s="918"/>
      <c r="CT10" s="918"/>
      <c r="CU10" s="918"/>
      <c r="DB10" s="456"/>
      <c r="DC10" s="456"/>
      <c r="DD10" s="456"/>
      <c r="DE10" s="456"/>
      <c r="DF10" s="456"/>
      <c r="DG10" s="456"/>
      <c r="DJ10" s="943"/>
      <c r="DK10" s="943"/>
      <c r="DL10" s="943"/>
      <c r="DM10" s="943"/>
      <c r="DN10" s="943"/>
      <c r="DO10" s="943"/>
      <c r="DP10" s="943"/>
      <c r="DQ10" s="943"/>
      <c r="DR10" s="943"/>
      <c r="DS10" s="943"/>
      <c r="DT10" s="943"/>
      <c r="DU10" s="943"/>
      <c r="DV10" s="943"/>
      <c r="DW10" s="943"/>
      <c r="DX10" s="943"/>
      <c r="DY10" s="943"/>
      <c r="DZ10" s="943"/>
    </row>
    <row r="11" spans="1:131" ht="20.100000000000001" hidden="1" customHeight="1" x14ac:dyDescent="0.35">
      <c r="A11" s="556"/>
      <c r="B11" s="556"/>
      <c r="C11" s="556"/>
      <c r="D11" s="556"/>
      <c r="E11" s="556"/>
      <c r="F11" s="556"/>
      <c r="G11" s="556"/>
      <c r="H11" s="556"/>
      <c r="I11" s="1006"/>
      <c r="J11" s="1006"/>
      <c r="K11" s="431"/>
      <c r="L11" s="626"/>
      <c r="M11" s="623"/>
      <c r="N11" s="623"/>
      <c r="O11" s="623"/>
      <c r="P11" s="623"/>
      <c r="Q11" s="623"/>
      <c r="R11" s="623"/>
      <c r="S11" s="623"/>
      <c r="T11" s="623"/>
      <c r="U11" s="623"/>
      <c r="V11" s="623"/>
      <c r="W11" s="623"/>
      <c r="X11" s="623"/>
      <c r="Y11" s="623"/>
      <c r="Z11" s="623"/>
      <c r="AA11" s="623"/>
      <c r="AB11" s="623"/>
      <c r="AC11" s="623"/>
      <c r="AD11" s="623"/>
      <c r="AE11" s="623"/>
      <c r="AF11" s="623"/>
      <c r="AG11" s="623"/>
      <c r="AH11" s="623"/>
      <c r="AI11" s="623"/>
      <c r="AJ11" s="623"/>
      <c r="AK11" s="623"/>
      <c r="AL11" s="623"/>
      <c r="AM11" s="623"/>
      <c r="AN11" s="623"/>
      <c r="AO11" s="623"/>
      <c r="AP11" s="623"/>
      <c r="AQ11" s="623"/>
      <c r="AR11" s="623"/>
      <c r="AS11" s="623"/>
      <c r="AT11" s="623"/>
      <c r="AU11" s="623"/>
      <c r="AV11" s="623"/>
      <c r="AW11" s="430"/>
      <c r="AX11" s="430"/>
      <c r="AY11" s="623"/>
      <c r="AZ11" s="623"/>
      <c r="BA11" s="623"/>
      <c r="BB11" s="623"/>
      <c r="BC11" s="623"/>
      <c r="BD11" s="623"/>
      <c r="BE11" s="623"/>
      <c r="BF11" s="623"/>
      <c r="BG11" s="623"/>
      <c r="BH11" s="623"/>
      <c r="BI11" s="623"/>
      <c r="BJ11" s="623"/>
      <c r="BK11" s="623"/>
      <c r="BL11" s="623"/>
      <c r="BM11" s="623"/>
      <c r="BN11" s="623"/>
      <c r="BO11" s="623"/>
      <c r="BP11" s="623"/>
      <c r="BQ11" s="623"/>
      <c r="BR11" s="623"/>
      <c r="BS11" s="623"/>
      <c r="BT11" s="623"/>
      <c r="BU11" s="720"/>
      <c r="BV11" s="623"/>
      <c r="BW11" s="623"/>
      <c r="BX11" s="623"/>
      <c r="BY11" s="623"/>
      <c r="BZ11" s="918"/>
      <c r="CA11" s="918"/>
      <c r="CB11" s="623"/>
      <c r="CC11" s="918"/>
      <c r="CD11" s="623"/>
      <c r="CE11" s="623"/>
      <c r="CF11" s="623"/>
      <c r="CG11" s="623"/>
      <c r="CH11" s="623"/>
      <c r="CI11" s="623"/>
      <c r="CJ11" s="918"/>
      <c r="CK11" s="623"/>
      <c r="CL11" s="623"/>
      <c r="CM11" s="623"/>
      <c r="CN11" s="918"/>
      <c r="CO11" s="623"/>
      <c r="CP11" s="623"/>
      <c r="CQ11" s="623"/>
      <c r="CR11" s="918"/>
      <c r="CS11" s="918"/>
      <c r="CT11" s="918"/>
      <c r="CU11" s="918"/>
      <c r="DB11" s="456"/>
      <c r="DC11" s="456"/>
      <c r="DD11" s="456"/>
      <c r="DE11" s="456"/>
      <c r="DF11" s="456"/>
      <c r="DG11" s="456"/>
      <c r="DJ11" s="943"/>
      <c r="DK11" s="943"/>
      <c r="DL11" s="943"/>
      <c r="DM11" s="943"/>
      <c r="DN11" s="943"/>
      <c r="DO11" s="943"/>
      <c r="DP11" s="943"/>
      <c r="DQ11" s="943"/>
      <c r="DR11" s="943"/>
      <c r="DS11" s="943"/>
      <c r="DT11" s="943"/>
      <c r="DU11" s="943"/>
      <c r="DV11" s="943"/>
      <c r="DW11" s="943"/>
      <c r="DX11" s="943"/>
      <c r="DY11" s="943"/>
      <c r="DZ11" s="943"/>
    </row>
    <row r="12" spans="1:131" ht="20.100000000000001" hidden="1" customHeight="1" x14ac:dyDescent="0.35">
      <c r="A12" s="556"/>
      <c r="B12" s="556"/>
      <c r="C12" s="556"/>
      <c r="D12" s="556"/>
      <c r="E12" s="556"/>
      <c r="F12" s="556"/>
      <c r="G12" s="556"/>
      <c r="H12" s="556"/>
      <c r="I12" s="556"/>
      <c r="J12" s="556"/>
      <c r="K12" s="431"/>
      <c r="L12" s="626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3"/>
      <c r="AS12" s="623"/>
      <c r="AT12" s="623"/>
      <c r="AU12" s="623"/>
      <c r="AV12" s="623"/>
      <c r="AW12" s="430"/>
      <c r="AX12" s="430"/>
      <c r="AY12" s="623"/>
      <c r="AZ12" s="623"/>
      <c r="BA12" s="623"/>
      <c r="BB12" s="623"/>
      <c r="BC12" s="623"/>
      <c r="BD12" s="623"/>
      <c r="BE12" s="623"/>
      <c r="BF12" s="623"/>
      <c r="BG12" s="623"/>
      <c r="BH12" s="623"/>
      <c r="BI12" s="623"/>
      <c r="BJ12" s="623"/>
      <c r="BK12" s="623"/>
      <c r="BL12" s="623"/>
      <c r="BM12" s="623"/>
      <c r="BN12" s="623"/>
      <c r="BO12" s="623"/>
      <c r="BP12" s="623"/>
      <c r="BQ12" s="623"/>
      <c r="BR12" s="623"/>
      <c r="BS12" s="623"/>
      <c r="BT12" s="623"/>
      <c r="BU12" s="720"/>
      <c r="BV12" s="623"/>
      <c r="BW12" s="623"/>
      <c r="BX12" s="623"/>
      <c r="BY12" s="623"/>
      <c r="BZ12" s="918"/>
      <c r="CA12" s="918"/>
      <c r="CB12" s="623"/>
      <c r="CC12" s="918"/>
      <c r="CD12" s="623"/>
      <c r="CE12" s="623"/>
      <c r="CF12" s="623"/>
      <c r="CG12" s="623"/>
      <c r="CH12" s="623"/>
      <c r="CI12" s="623"/>
      <c r="CJ12" s="918"/>
      <c r="CK12" s="623"/>
      <c r="CL12" s="623"/>
      <c r="CM12" s="623"/>
      <c r="CN12" s="918"/>
      <c r="CO12" s="623"/>
      <c r="CP12" s="623"/>
      <c r="CQ12" s="623"/>
      <c r="CR12" s="918"/>
      <c r="CS12" s="918"/>
      <c r="CT12" s="918"/>
      <c r="CU12" s="918"/>
      <c r="DB12" s="456"/>
      <c r="DC12" s="456"/>
      <c r="DD12" s="456"/>
      <c r="DE12" s="456"/>
      <c r="DF12" s="456"/>
      <c r="DG12" s="456"/>
      <c r="DJ12" s="943"/>
      <c r="DK12" s="943"/>
      <c r="DL12" s="943"/>
      <c r="DM12" s="943"/>
      <c r="DN12" s="943"/>
      <c r="DO12" s="943"/>
      <c r="DP12" s="943"/>
      <c r="DQ12" s="943"/>
      <c r="DR12" s="943"/>
      <c r="DS12" s="943"/>
      <c r="DT12" s="943"/>
      <c r="DU12" s="943"/>
      <c r="DV12" s="943"/>
      <c r="DW12" s="943"/>
      <c r="DX12" s="943"/>
      <c r="DY12" s="943"/>
      <c r="DZ12" s="943"/>
    </row>
    <row r="13" spans="1:131" ht="20.100000000000001" hidden="1" customHeight="1" x14ac:dyDescent="0.35">
      <c r="A13" s="439"/>
      <c r="B13" s="556"/>
      <c r="C13" s="556"/>
      <c r="D13" s="556"/>
      <c r="E13" s="556"/>
      <c r="F13" s="556"/>
      <c r="G13" s="556"/>
      <c r="H13" s="556"/>
      <c r="I13" s="1006"/>
      <c r="J13" s="990"/>
      <c r="K13" s="984"/>
      <c r="L13" s="984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0"/>
      <c r="AO13" s="620"/>
      <c r="AP13" s="620"/>
      <c r="AQ13" s="620"/>
      <c r="AR13" s="620"/>
      <c r="AS13" s="620"/>
      <c r="AT13" s="620"/>
      <c r="AU13" s="620"/>
      <c r="AV13" s="620"/>
      <c r="AW13" s="620"/>
      <c r="AX13" s="620"/>
      <c r="AY13" s="620"/>
      <c r="AZ13" s="620"/>
      <c r="BA13" s="620"/>
      <c r="BB13" s="620"/>
      <c r="BC13" s="620"/>
      <c r="BD13" s="620"/>
      <c r="BE13" s="620"/>
      <c r="BF13" s="620"/>
      <c r="BG13" s="620"/>
      <c r="BH13" s="620"/>
      <c r="BI13" s="620"/>
      <c r="BJ13" s="620"/>
      <c r="BK13" s="620"/>
      <c r="BL13" s="620"/>
      <c r="BM13" s="620"/>
      <c r="BN13" s="620"/>
      <c r="BO13" s="620"/>
      <c r="BP13" s="620"/>
      <c r="BQ13" s="620"/>
      <c r="BR13" s="620"/>
      <c r="BS13" s="620"/>
      <c r="BT13" s="620"/>
      <c r="BU13" s="748"/>
      <c r="BV13" s="620"/>
      <c r="BW13" s="620"/>
      <c r="BX13" s="620"/>
      <c r="BY13" s="620"/>
      <c r="BZ13" s="523"/>
      <c r="CA13" s="523"/>
      <c r="CB13" s="620"/>
      <c r="CC13" s="523"/>
      <c r="CD13" s="620"/>
      <c r="CE13" s="620"/>
      <c r="CF13" s="620"/>
      <c r="CG13" s="620"/>
      <c r="CH13" s="620"/>
      <c r="CI13" s="620"/>
      <c r="CJ13" s="523"/>
      <c r="CK13" s="620"/>
      <c r="CL13" s="620"/>
      <c r="CM13" s="620"/>
      <c r="CN13" s="523"/>
      <c r="CO13" s="620"/>
      <c r="CP13" s="620"/>
      <c r="CQ13" s="620"/>
      <c r="CR13" s="523"/>
      <c r="CS13" s="523"/>
      <c r="CT13" s="523"/>
      <c r="CU13" s="523"/>
      <c r="DB13" s="456"/>
      <c r="DC13" s="456"/>
      <c r="DD13" s="456"/>
      <c r="DE13" s="456"/>
      <c r="DF13" s="456"/>
      <c r="DG13" s="456"/>
      <c r="DJ13" s="943"/>
      <c r="DK13" s="943"/>
      <c r="DL13" s="943"/>
      <c r="DM13" s="943"/>
      <c r="DN13" s="943"/>
      <c r="DO13" s="943"/>
      <c r="DP13" s="943"/>
      <c r="DQ13" s="943"/>
      <c r="DR13" s="943"/>
      <c r="DS13" s="943"/>
      <c r="DT13" s="943"/>
      <c r="DU13" s="943"/>
      <c r="DV13" s="943"/>
      <c r="DW13" s="943"/>
      <c r="DX13" s="943"/>
      <c r="DY13" s="943"/>
      <c r="DZ13" s="943"/>
    </row>
    <row r="14" spans="1:131" ht="20.100000000000001" hidden="1" customHeight="1" x14ac:dyDescent="0.35">
      <c r="A14" s="556"/>
      <c r="B14" s="556"/>
      <c r="C14" s="556"/>
      <c r="D14" s="556"/>
      <c r="E14" s="556"/>
      <c r="F14" s="556"/>
      <c r="G14" s="556"/>
      <c r="H14" s="556"/>
      <c r="I14" s="1006"/>
      <c r="J14" s="431"/>
      <c r="K14" s="431"/>
      <c r="L14" s="626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3"/>
      <c r="AW14" s="430"/>
      <c r="AX14" s="430"/>
      <c r="AY14" s="623"/>
      <c r="AZ14" s="623"/>
      <c r="BA14" s="623"/>
      <c r="BB14" s="623"/>
      <c r="BC14" s="623"/>
      <c r="BD14" s="623"/>
      <c r="BE14" s="623"/>
      <c r="BF14" s="623"/>
      <c r="BG14" s="623"/>
      <c r="BH14" s="623"/>
      <c r="BI14" s="623"/>
      <c r="BJ14" s="623"/>
      <c r="BK14" s="623"/>
      <c r="BL14" s="623"/>
      <c r="BM14" s="623"/>
      <c r="BN14" s="623"/>
      <c r="BO14" s="623"/>
      <c r="BP14" s="623"/>
      <c r="BQ14" s="623"/>
      <c r="BR14" s="623"/>
      <c r="BS14" s="623"/>
      <c r="BT14" s="623"/>
      <c r="BU14" s="720"/>
      <c r="BV14" s="623"/>
      <c r="BW14" s="623"/>
      <c r="BX14" s="623"/>
      <c r="BY14" s="623"/>
      <c r="BZ14" s="918"/>
      <c r="CA14" s="918"/>
      <c r="CB14" s="623"/>
      <c r="CC14" s="918"/>
      <c r="CD14" s="623"/>
      <c r="CE14" s="623"/>
      <c r="CF14" s="623"/>
      <c r="CG14" s="623"/>
      <c r="CH14" s="623"/>
      <c r="CI14" s="623"/>
      <c r="CJ14" s="918"/>
      <c r="CK14" s="623"/>
      <c r="CL14" s="623"/>
      <c r="CM14" s="623"/>
      <c r="CN14" s="918"/>
      <c r="CO14" s="623"/>
      <c r="CP14" s="623"/>
      <c r="CQ14" s="623"/>
      <c r="CR14" s="918"/>
      <c r="CS14" s="918"/>
      <c r="CT14" s="918"/>
      <c r="CU14" s="918"/>
      <c r="DB14" s="456"/>
      <c r="DC14" s="456"/>
      <c r="DD14" s="456"/>
      <c r="DE14" s="456"/>
      <c r="DF14" s="456"/>
      <c r="DG14" s="456"/>
      <c r="DJ14" s="943"/>
      <c r="DK14" s="943"/>
      <c r="DL14" s="943"/>
      <c r="DM14" s="943"/>
      <c r="DN14" s="943"/>
      <c r="DO14" s="943"/>
      <c r="DP14" s="943"/>
      <c r="DQ14" s="943"/>
      <c r="DR14" s="943"/>
      <c r="DS14" s="943"/>
      <c r="DT14" s="943"/>
      <c r="DU14" s="943"/>
      <c r="DV14" s="943"/>
      <c r="DW14" s="943"/>
      <c r="DX14" s="943"/>
      <c r="DY14" s="943"/>
      <c r="DZ14" s="943"/>
    </row>
    <row r="15" spans="1:131" ht="20.100000000000001" hidden="1" customHeight="1" x14ac:dyDescent="0.35">
      <c r="A15" s="556"/>
      <c r="B15" s="556"/>
      <c r="C15" s="556"/>
      <c r="D15" s="556"/>
      <c r="E15" s="556"/>
      <c r="F15" s="556"/>
      <c r="G15" s="556"/>
      <c r="H15" s="556"/>
      <c r="I15" s="1006"/>
      <c r="J15" s="1006"/>
      <c r="K15" s="431"/>
      <c r="L15" s="626"/>
      <c r="M15" s="623"/>
      <c r="N15" s="623"/>
      <c r="O15" s="623"/>
      <c r="P15" s="623"/>
      <c r="Q15" s="623"/>
      <c r="R15" s="623"/>
      <c r="S15" s="623"/>
      <c r="T15" s="623"/>
      <c r="U15" s="623"/>
      <c r="V15" s="623"/>
      <c r="W15" s="623"/>
      <c r="X15" s="623"/>
      <c r="Y15" s="623"/>
      <c r="Z15" s="623"/>
      <c r="AA15" s="623"/>
      <c r="AB15" s="623"/>
      <c r="AC15" s="623"/>
      <c r="AD15" s="623"/>
      <c r="AE15" s="623"/>
      <c r="AF15" s="623"/>
      <c r="AG15" s="623"/>
      <c r="AH15" s="623"/>
      <c r="AI15" s="623"/>
      <c r="AJ15" s="623"/>
      <c r="AK15" s="623"/>
      <c r="AL15" s="623"/>
      <c r="AM15" s="623"/>
      <c r="AN15" s="623"/>
      <c r="AO15" s="623"/>
      <c r="AP15" s="623"/>
      <c r="AQ15" s="623"/>
      <c r="AR15" s="623"/>
      <c r="AS15" s="623"/>
      <c r="AT15" s="623"/>
      <c r="AU15" s="623"/>
      <c r="AV15" s="623"/>
      <c r="AW15" s="430"/>
      <c r="AX15" s="430"/>
      <c r="AY15" s="623"/>
      <c r="AZ15" s="623"/>
      <c r="BA15" s="623"/>
      <c r="BB15" s="623"/>
      <c r="BC15" s="623"/>
      <c r="BD15" s="623"/>
      <c r="BE15" s="623"/>
      <c r="BF15" s="623"/>
      <c r="BG15" s="623"/>
      <c r="BH15" s="623"/>
      <c r="BI15" s="623"/>
      <c r="BJ15" s="623"/>
      <c r="BK15" s="623"/>
      <c r="BL15" s="623"/>
      <c r="BM15" s="623"/>
      <c r="BN15" s="623"/>
      <c r="BO15" s="623"/>
      <c r="BP15" s="623"/>
      <c r="BQ15" s="623"/>
      <c r="BR15" s="623"/>
      <c r="BS15" s="623"/>
      <c r="BT15" s="623"/>
      <c r="BU15" s="720"/>
      <c r="BV15" s="623"/>
      <c r="BW15" s="623"/>
      <c r="BX15" s="623"/>
      <c r="BY15" s="623"/>
      <c r="BZ15" s="918"/>
      <c r="CA15" s="918"/>
      <c r="CB15" s="623"/>
      <c r="CC15" s="918"/>
      <c r="CD15" s="623"/>
      <c r="CE15" s="623"/>
      <c r="CF15" s="623"/>
      <c r="CG15" s="623"/>
      <c r="CH15" s="623"/>
      <c r="CI15" s="623"/>
      <c r="CJ15" s="918"/>
      <c r="CK15" s="623"/>
      <c r="CL15" s="623"/>
      <c r="CM15" s="623"/>
      <c r="CN15" s="918"/>
      <c r="CO15" s="623"/>
      <c r="CP15" s="623"/>
      <c r="CQ15" s="623"/>
      <c r="CR15" s="918"/>
      <c r="CS15" s="918"/>
      <c r="CT15" s="918"/>
      <c r="CU15" s="918"/>
      <c r="DB15" s="456"/>
      <c r="DC15" s="456"/>
      <c r="DD15" s="456"/>
      <c r="DE15" s="456"/>
      <c r="DF15" s="456"/>
      <c r="DG15" s="456"/>
      <c r="DJ15" s="943"/>
      <c r="DK15" s="943"/>
      <c r="DL15" s="943"/>
      <c r="DM15" s="943"/>
      <c r="DN15" s="943"/>
      <c r="DO15" s="943"/>
      <c r="DP15" s="943"/>
      <c r="DQ15" s="943"/>
      <c r="DR15" s="943"/>
      <c r="DS15" s="943"/>
      <c r="DT15" s="943"/>
      <c r="DU15" s="943"/>
      <c r="DV15" s="943"/>
      <c r="DW15" s="943"/>
      <c r="DX15" s="943"/>
      <c r="DY15" s="943"/>
      <c r="DZ15" s="943"/>
    </row>
    <row r="16" spans="1:131" ht="20.100000000000001" hidden="1" customHeight="1" x14ac:dyDescent="0.35">
      <c r="A16" s="556"/>
      <c r="B16" s="556"/>
      <c r="C16" s="556"/>
      <c r="D16" s="556"/>
      <c r="E16" s="556"/>
      <c r="F16" s="556"/>
      <c r="G16" s="556"/>
      <c r="H16" s="556"/>
      <c r="I16" s="556"/>
      <c r="J16" s="556"/>
      <c r="K16" s="431"/>
      <c r="L16" s="626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  <c r="AI16" s="623"/>
      <c r="AJ16" s="623"/>
      <c r="AK16" s="623"/>
      <c r="AL16" s="623"/>
      <c r="AM16" s="623"/>
      <c r="AN16" s="623"/>
      <c r="AO16" s="623"/>
      <c r="AP16" s="623"/>
      <c r="AQ16" s="623"/>
      <c r="AR16" s="623"/>
      <c r="AS16" s="623"/>
      <c r="AT16" s="623"/>
      <c r="AU16" s="623"/>
      <c r="AV16" s="623"/>
      <c r="AW16" s="430"/>
      <c r="AX16" s="430"/>
      <c r="AY16" s="623"/>
      <c r="AZ16" s="623"/>
      <c r="BA16" s="623"/>
      <c r="BB16" s="623"/>
      <c r="BC16" s="623"/>
      <c r="BD16" s="623"/>
      <c r="BE16" s="623"/>
      <c r="BF16" s="623"/>
      <c r="BG16" s="623"/>
      <c r="BH16" s="623"/>
      <c r="BI16" s="623"/>
      <c r="BJ16" s="623"/>
      <c r="BK16" s="623"/>
      <c r="BL16" s="623"/>
      <c r="BM16" s="623"/>
      <c r="BN16" s="623"/>
      <c r="BO16" s="623"/>
      <c r="BP16" s="623"/>
      <c r="BQ16" s="623"/>
      <c r="BR16" s="623"/>
      <c r="BS16" s="623"/>
      <c r="BT16" s="623"/>
      <c r="BU16" s="720"/>
      <c r="BV16" s="623"/>
      <c r="BW16" s="623"/>
      <c r="BX16" s="623"/>
      <c r="BY16" s="623"/>
      <c r="BZ16" s="918"/>
      <c r="CA16" s="918"/>
      <c r="CB16" s="623"/>
      <c r="CC16" s="918"/>
      <c r="CD16" s="623"/>
      <c r="CE16" s="623"/>
      <c r="CF16" s="623"/>
      <c r="CG16" s="623"/>
      <c r="CH16" s="623"/>
      <c r="CI16" s="623"/>
      <c r="CJ16" s="918"/>
      <c r="CK16" s="623"/>
      <c r="CL16" s="623"/>
      <c r="CM16" s="623"/>
      <c r="CN16" s="918"/>
      <c r="CO16" s="623"/>
      <c r="CP16" s="623"/>
      <c r="CQ16" s="623"/>
      <c r="CR16" s="918"/>
      <c r="CS16" s="918"/>
      <c r="CT16" s="918"/>
      <c r="CU16" s="918"/>
      <c r="DB16" s="456"/>
      <c r="DC16" s="456"/>
      <c r="DD16" s="456"/>
      <c r="DE16" s="456"/>
      <c r="DF16" s="456"/>
      <c r="DG16" s="456"/>
      <c r="DJ16" s="943"/>
      <c r="DK16" s="943"/>
      <c r="DL16" s="943"/>
      <c r="DM16" s="943"/>
      <c r="DN16" s="943"/>
      <c r="DO16" s="943"/>
      <c r="DP16" s="943"/>
      <c r="DQ16" s="943"/>
      <c r="DR16" s="943"/>
      <c r="DS16" s="943"/>
      <c r="DT16" s="943"/>
      <c r="DU16" s="943"/>
      <c r="DV16" s="943"/>
      <c r="DW16" s="943"/>
      <c r="DX16" s="943"/>
      <c r="DY16" s="943"/>
      <c r="DZ16" s="943"/>
    </row>
    <row r="17" spans="1:131" ht="20.100000000000001" hidden="1" customHeight="1" x14ac:dyDescent="0.35">
      <c r="A17" s="439"/>
      <c r="B17" s="556"/>
      <c r="C17" s="556"/>
      <c r="D17" s="556"/>
      <c r="E17" s="556"/>
      <c r="F17" s="556"/>
      <c r="G17" s="556"/>
      <c r="H17" s="556"/>
      <c r="I17" s="1006"/>
      <c r="J17" s="990"/>
      <c r="K17" s="984"/>
      <c r="L17" s="984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0"/>
      <c r="AO17" s="620"/>
      <c r="AP17" s="620"/>
      <c r="AQ17" s="620"/>
      <c r="AR17" s="620"/>
      <c r="AS17" s="620"/>
      <c r="AT17" s="620"/>
      <c r="AU17" s="620"/>
      <c r="AV17" s="620"/>
      <c r="AW17" s="620"/>
      <c r="AX17" s="620"/>
      <c r="AY17" s="620"/>
      <c r="AZ17" s="620"/>
      <c r="BA17" s="620"/>
      <c r="BB17" s="620"/>
      <c r="BC17" s="620"/>
      <c r="BD17" s="620"/>
      <c r="BE17" s="620"/>
      <c r="BF17" s="620"/>
      <c r="BG17" s="620"/>
      <c r="BH17" s="620"/>
      <c r="BI17" s="620"/>
      <c r="BJ17" s="620"/>
      <c r="BK17" s="620"/>
      <c r="BL17" s="620"/>
      <c r="BM17" s="620"/>
      <c r="BN17" s="620"/>
      <c r="BO17" s="620"/>
      <c r="BP17" s="620"/>
      <c r="BQ17" s="620"/>
      <c r="BR17" s="620"/>
      <c r="BS17" s="620"/>
      <c r="BT17" s="620"/>
      <c r="BU17" s="748"/>
      <c r="BV17" s="620"/>
      <c r="BW17" s="620"/>
      <c r="BX17" s="620"/>
      <c r="BY17" s="620"/>
      <c r="BZ17" s="523"/>
      <c r="CA17" s="523"/>
      <c r="CB17" s="620"/>
      <c r="CC17" s="523"/>
      <c r="CD17" s="620"/>
      <c r="CE17" s="620"/>
      <c r="CF17" s="620"/>
      <c r="CG17" s="620"/>
      <c r="CH17" s="620"/>
      <c r="CI17" s="620"/>
      <c r="CJ17" s="523"/>
      <c r="CK17" s="620"/>
      <c r="CL17" s="620"/>
      <c r="CM17" s="620"/>
      <c r="CN17" s="523"/>
      <c r="CO17" s="620"/>
      <c r="CP17" s="620"/>
      <c r="CQ17" s="620"/>
      <c r="CR17" s="523"/>
      <c r="CS17" s="523"/>
      <c r="CT17" s="523"/>
      <c r="CU17" s="523"/>
      <c r="DB17" s="456"/>
      <c r="DC17" s="456"/>
      <c r="DD17" s="456"/>
      <c r="DE17" s="456"/>
      <c r="DF17" s="456"/>
      <c r="DG17" s="456"/>
      <c r="DJ17" s="943"/>
      <c r="DK17" s="943"/>
      <c r="DL17" s="943"/>
      <c r="DM17" s="943"/>
      <c r="DN17" s="943"/>
      <c r="DO17" s="943"/>
      <c r="DP17" s="943"/>
      <c r="DQ17" s="943"/>
      <c r="DR17" s="943"/>
      <c r="DS17" s="943"/>
      <c r="DT17" s="943"/>
      <c r="DU17" s="943"/>
      <c r="DV17" s="943"/>
      <c r="DW17" s="943"/>
      <c r="DX17" s="943"/>
      <c r="DY17" s="943"/>
      <c r="DZ17" s="943"/>
    </row>
    <row r="18" spans="1:131" ht="20.100000000000001" hidden="1" customHeight="1" x14ac:dyDescent="0.35">
      <c r="A18" s="556"/>
      <c r="B18" s="556"/>
      <c r="C18" s="556"/>
      <c r="D18" s="556"/>
      <c r="E18" s="556"/>
      <c r="F18" s="556"/>
      <c r="G18" s="556"/>
      <c r="H18" s="556"/>
      <c r="I18" s="1006"/>
      <c r="J18" s="431"/>
      <c r="K18" s="431"/>
      <c r="L18" s="626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623"/>
      <c r="Y18" s="623"/>
      <c r="Z18" s="623"/>
      <c r="AA18" s="623"/>
      <c r="AB18" s="623"/>
      <c r="AC18" s="623"/>
      <c r="AD18" s="623"/>
      <c r="AE18" s="623"/>
      <c r="AF18" s="623"/>
      <c r="AG18" s="623"/>
      <c r="AH18" s="623"/>
      <c r="AI18" s="623"/>
      <c r="AJ18" s="623"/>
      <c r="AK18" s="623"/>
      <c r="AL18" s="623"/>
      <c r="AM18" s="623"/>
      <c r="AN18" s="623"/>
      <c r="AO18" s="623"/>
      <c r="AP18" s="623"/>
      <c r="AQ18" s="623"/>
      <c r="AR18" s="623"/>
      <c r="AS18" s="623"/>
      <c r="AT18" s="623"/>
      <c r="AU18" s="623"/>
      <c r="AV18" s="623"/>
      <c r="AW18" s="430"/>
      <c r="AX18" s="430"/>
      <c r="AY18" s="623"/>
      <c r="AZ18" s="623"/>
      <c r="BA18" s="623"/>
      <c r="BB18" s="623"/>
      <c r="BC18" s="623"/>
      <c r="BD18" s="623"/>
      <c r="BE18" s="623"/>
      <c r="BF18" s="623"/>
      <c r="BG18" s="623"/>
      <c r="BH18" s="623"/>
      <c r="BI18" s="623"/>
      <c r="BJ18" s="623"/>
      <c r="BK18" s="623"/>
      <c r="BL18" s="623"/>
      <c r="BM18" s="623"/>
      <c r="BN18" s="623"/>
      <c r="BO18" s="623"/>
      <c r="BP18" s="623"/>
      <c r="BQ18" s="623"/>
      <c r="BR18" s="623"/>
      <c r="BS18" s="623"/>
      <c r="BT18" s="623"/>
      <c r="BU18" s="720"/>
      <c r="BV18" s="623"/>
      <c r="BW18" s="623"/>
      <c r="BX18" s="623"/>
      <c r="BY18" s="623"/>
      <c r="BZ18" s="918"/>
      <c r="CA18" s="918"/>
      <c r="CB18" s="623"/>
      <c r="CC18" s="918"/>
      <c r="CD18" s="623"/>
      <c r="CE18" s="623"/>
      <c r="CF18" s="623"/>
      <c r="CG18" s="623"/>
      <c r="CH18" s="623"/>
      <c r="CI18" s="623"/>
      <c r="CJ18" s="918"/>
      <c r="CK18" s="623"/>
      <c r="CL18" s="623"/>
      <c r="CM18" s="623"/>
      <c r="CN18" s="918"/>
      <c r="CO18" s="623"/>
      <c r="CP18" s="623"/>
      <c r="CQ18" s="623"/>
      <c r="CR18" s="918"/>
      <c r="CS18" s="918"/>
      <c r="CT18" s="918"/>
      <c r="CU18" s="918"/>
      <c r="DB18" s="456"/>
      <c r="DC18" s="456"/>
      <c r="DD18" s="456"/>
      <c r="DE18" s="456"/>
      <c r="DF18" s="456"/>
      <c r="DG18" s="456"/>
      <c r="DJ18" s="943"/>
      <c r="DK18" s="943"/>
      <c r="DL18" s="943"/>
      <c r="DM18" s="943"/>
      <c r="DN18" s="943"/>
      <c r="DO18" s="943"/>
      <c r="DP18" s="943"/>
      <c r="DQ18" s="943"/>
      <c r="DR18" s="943"/>
      <c r="DS18" s="943"/>
      <c r="DT18" s="943"/>
      <c r="DU18" s="943"/>
      <c r="DV18" s="943"/>
      <c r="DW18" s="943"/>
      <c r="DX18" s="943"/>
      <c r="DY18" s="943"/>
      <c r="DZ18" s="943"/>
    </row>
    <row r="19" spans="1:131" ht="20.100000000000001" hidden="1" customHeight="1" x14ac:dyDescent="0.35">
      <c r="A19" s="556"/>
      <c r="B19" s="556"/>
      <c r="C19" s="556"/>
      <c r="D19" s="556"/>
      <c r="E19" s="556"/>
      <c r="F19" s="556"/>
      <c r="G19" s="556"/>
      <c r="H19" s="556"/>
      <c r="I19" s="1006"/>
      <c r="J19" s="1006"/>
      <c r="K19" s="431"/>
      <c r="L19" s="626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3"/>
      <c r="AL19" s="623"/>
      <c r="AM19" s="623"/>
      <c r="AN19" s="623"/>
      <c r="AO19" s="623"/>
      <c r="AP19" s="623"/>
      <c r="AQ19" s="623"/>
      <c r="AR19" s="623"/>
      <c r="AS19" s="623"/>
      <c r="AT19" s="623"/>
      <c r="AU19" s="623"/>
      <c r="AV19" s="623"/>
      <c r="AW19" s="430"/>
      <c r="AX19" s="430"/>
      <c r="AY19" s="623"/>
      <c r="AZ19" s="623"/>
      <c r="BA19" s="623"/>
      <c r="BB19" s="623"/>
      <c r="BC19" s="623"/>
      <c r="BD19" s="623"/>
      <c r="BE19" s="623"/>
      <c r="BF19" s="623"/>
      <c r="BG19" s="623"/>
      <c r="BH19" s="623"/>
      <c r="BI19" s="623"/>
      <c r="BJ19" s="623"/>
      <c r="BK19" s="623"/>
      <c r="BL19" s="623"/>
      <c r="BM19" s="623"/>
      <c r="BN19" s="623"/>
      <c r="BO19" s="623"/>
      <c r="BP19" s="623"/>
      <c r="BQ19" s="623"/>
      <c r="BR19" s="623"/>
      <c r="BS19" s="623"/>
      <c r="BT19" s="623"/>
      <c r="BU19" s="720"/>
      <c r="BV19" s="623"/>
      <c r="BW19" s="623"/>
      <c r="BX19" s="623"/>
      <c r="BY19" s="623"/>
      <c r="BZ19" s="918"/>
      <c r="CA19" s="918"/>
      <c r="CB19" s="623"/>
      <c r="CC19" s="918"/>
      <c r="CD19" s="623"/>
      <c r="CE19" s="623"/>
      <c r="CF19" s="623"/>
      <c r="CG19" s="623"/>
      <c r="CH19" s="623"/>
      <c r="CI19" s="623"/>
      <c r="CJ19" s="918"/>
      <c r="CK19" s="623"/>
      <c r="CL19" s="623"/>
      <c r="CM19" s="623"/>
      <c r="CN19" s="918"/>
      <c r="CO19" s="623"/>
      <c r="CP19" s="623"/>
      <c r="CQ19" s="623"/>
      <c r="CR19" s="918"/>
      <c r="CS19" s="918"/>
      <c r="CT19" s="918"/>
      <c r="CU19" s="918"/>
      <c r="DB19" s="456"/>
      <c r="DC19" s="456"/>
      <c r="DD19" s="456"/>
      <c r="DE19" s="456"/>
      <c r="DF19" s="456"/>
      <c r="DG19" s="456"/>
      <c r="DJ19" s="943"/>
      <c r="DK19" s="943"/>
      <c r="DL19" s="943"/>
      <c r="DM19" s="943"/>
      <c r="DN19" s="943"/>
      <c r="DO19" s="943"/>
      <c r="DP19" s="943"/>
      <c r="DQ19" s="943"/>
      <c r="DR19" s="943"/>
      <c r="DS19" s="943"/>
      <c r="DT19" s="943"/>
      <c r="DU19" s="943"/>
      <c r="DV19" s="943"/>
      <c r="DW19" s="943"/>
      <c r="DX19" s="943"/>
      <c r="DY19" s="943"/>
      <c r="DZ19" s="943"/>
    </row>
    <row r="20" spans="1:131" ht="20.100000000000001" hidden="1" customHeight="1" x14ac:dyDescent="0.35">
      <c r="A20" s="556"/>
      <c r="B20" s="556"/>
      <c r="C20" s="556"/>
      <c r="D20" s="556"/>
      <c r="E20" s="556"/>
      <c r="F20" s="556"/>
      <c r="G20" s="556"/>
      <c r="H20" s="556"/>
      <c r="I20" s="556"/>
      <c r="J20" s="556"/>
      <c r="K20" s="431"/>
      <c r="L20" s="626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  <c r="AI20" s="623"/>
      <c r="AJ20" s="623"/>
      <c r="AK20" s="623"/>
      <c r="AL20" s="623"/>
      <c r="AM20" s="623"/>
      <c r="AN20" s="623"/>
      <c r="AO20" s="623"/>
      <c r="AP20" s="623"/>
      <c r="AQ20" s="623"/>
      <c r="AR20" s="623"/>
      <c r="AS20" s="623"/>
      <c r="AT20" s="623"/>
      <c r="AU20" s="623"/>
      <c r="AV20" s="623"/>
      <c r="AW20" s="430"/>
      <c r="AX20" s="430"/>
      <c r="AY20" s="623"/>
      <c r="AZ20" s="623"/>
      <c r="BA20" s="623"/>
      <c r="BB20" s="623"/>
      <c r="BC20" s="623"/>
      <c r="BD20" s="623"/>
      <c r="BE20" s="623"/>
      <c r="BF20" s="623"/>
      <c r="BG20" s="623"/>
      <c r="BH20" s="623"/>
      <c r="BI20" s="623"/>
      <c r="BJ20" s="623"/>
      <c r="BK20" s="623"/>
      <c r="BL20" s="623"/>
      <c r="BM20" s="623"/>
      <c r="BN20" s="623"/>
      <c r="BO20" s="623"/>
      <c r="BP20" s="623"/>
      <c r="BQ20" s="623"/>
      <c r="BR20" s="623"/>
      <c r="BS20" s="623"/>
      <c r="BT20" s="623"/>
      <c r="BU20" s="720"/>
      <c r="BV20" s="623"/>
      <c r="BW20" s="623"/>
      <c r="BX20" s="623"/>
      <c r="BY20" s="623"/>
      <c r="BZ20" s="918"/>
      <c r="CA20" s="918"/>
      <c r="CB20" s="623"/>
      <c r="CC20" s="918"/>
      <c r="CD20" s="623"/>
      <c r="CE20" s="623"/>
      <c r="CF20" s="623"/>
      <c r="CG20" s="623"/>
      <c r="CH20" s="623"/>
      <c r="CI20" s="623"/>
      <c r="CJ20" s="918"/>
      <c r="CK20" s="623"/>
      <c r="CL20" s="623"/>
      <c r="CM20" s="623"/>
      <c r="CN20" s="918"/>
      <c r="CO20" s="623"/>
      <c r="CP20" s="623"/>
      <c r="CQ20" s="623"/>
      <c r="CR20" s="918"/>
      <c r="CS20" s="918"/>
      <c r="CT20" s="918"/>
      <c r="CU20" s="918"/>
      <c r="DB20" s="456"/>
      <c r="DC20" s="456"/>
      <c r="DD20" s="456"/>
      <c r="DE20" s="456"/>
      <c r="DF20" s="456"/>
      <c r="DG20" s="456"/>
      <c r="DJ20" s="943"/>
      <c r="DK20" s="943"/>
      <c r="DL20" s="943"/>
      <c r="DM20" s="943"/>
      <c r="DN20" s="943"/>
      <c r="DO20" s="943"/>
      <c r="DP20" s="943"/>
      <c r="DQ20" s="943"/>
      <c r="DR20" s="943"/>
      <c r="DS20" s="943"/>
      <c r="DT20" s="943"/>
      <c r="DU20" s="943"/>
      <c r="DV20" s="943"/>
      <c r="DW20" s="943"/>
      <c r="DX20" s="943"/>
      <c r="DY20" s="943"/>
      <c r="DZ20" s="943"/>
    </row>
    <row r="21" spans="1:131" ht="20.100000000000001" hidden="1" customHeight="1" x14ac:dyDescent="0.35">
      <c r="A21" s="439"/>
      <c r="B21" s="556"/>
      <c r="C21" s="556"/>
      <c r="D21" s="556"/>
      <c r="E21" s="556"/>
      <c r="F21" s="556"/>
      <c r="G21" s="556"/>
      <c r="H21" s="556"/>
      <c r="I21" s="1006"/>
      <c r="J21" s="990"/>
      <c r="K21" s="984"/>
      <c r="L21" s="984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21"/>
      <c r="AH21" s="621"/>
      <c r="AI21" s="621"/>
      <c r="AJ21" s="621"/>
      <c r="AK21" s="621"/>
      <c r="AL21" s="621"/>
      <c r="AM21" s="621"/>
      <c r="AN21" s="620"/>
      <c r="AO21" s="620"/>
      <c r="AP21" s="620"/>
      <c r="AQ21" s="620"/>
      <c r="AR21" s="620"/>
      <c r="AS21" s="620"/>
      <c r="AT21" s="620"/>
      <c r="AU21" s="620"/>
      <c r="AV21" s="620"/>
      <c r="AW21" s="620"/>
      <c r="AX21" s="620"/>
      <c r="AY21" s="620"/>
      <c r="AZ21" s="620"/>
      <c r="BA21" s="620"/>
      <c r="BB21" s="620"/>
      <c r="BC21" s="620"/>
      <c r="BD21" s="620"/>
      <c r="BE21" s="620"/>
      <c r="BF21" s="620"/>
      <c r="BG21" s="620"/>
      <c r="BH21" s="620"/>
      <c r="BI21" s="620"/>
      <c r="BJ21" s="620"/>
      <c r="BK21" s="620"/>
      <c r="BL21" s="620"/>
      <c r="BM21" s="620"/>
      <c r="BN21" s="620"/>
      <c r="BO21" s="620"/>
      <c r="BP21" s="620"/>
      <c r="BQ21" s="620"/>
      <c r="BR21" s="620"/>
      <c r="BS21" s="620"/>
      <c r="BT21" s="620"/>
      <c r="BU21" s="748"/>
      <c r="BV21" s="620"/>
      <c r="BW21" s="620"/>
      <c r="BX21" s="620"/>
      <c r="BY21" s="620"/>
      <c r="BZ21" s="523"/>
      <c r="CA21" s="523"/>
      <c r="CB21" s="620"/>
      <c r="CC21" s="523"/>
      <c r="CD21" s="620"/>
      <c r="CE21" s="620"/>
      <c r="CF21" s="620"/>
      <c r="CG21" s="620"/>
      <c r="CH21" s="620"/>
      <c r="CI21" s="620"/>
      <c r="CJ21" s="523"/>
      <c r="CK21" s="620"/>
      <c r="CL21" s="620"/>
      <c r="CM21" s="620"/>
      <c r="CN21" s="523"/>
      <c r="CO21" s="620"/>
      <c r="CP21" s="620"/>
      <c r="CQ21" s="620"/>
      <c r="CR21" s="523"/>
      <c r="CS21" s="523"/>
      <c r="CT21" s="523"/>
      <c r="CU21" s="523"/>
      <c r="DB21" s="456"/>
      <c r="DC21" s="456"/>
      <c r="DD21" s="456"/>
      <c r="DE21" s="456"/>
      <c r="DF21" s="456"/>
      <c r="DG21" s="456"/>
      <c r="DJ21" s="943"/>
      <c r="DK21" s="943"/>
      <c r="DL21" s="943"/>
      <c r="DM21" s="943"/>
      <c r="DN21" s="943"/>
      <c r="DO21" s="943"/>
      <c r="DP21" s="943"/>
      <c r="DQ21" s="943"/>
      <c r="DR21" s="943"/>
      <c r="DS21" s="943"/>
      <c r="DT21" s="943"/>
      <c r="DU21" s="943"/>
      <c r="DV21" s="943"/>
      <c r="DW21" s="943"/>
      <c r="DX21" s="943"/>
      <c r="DY21" s="943"/>
      <c r="DZ21" s="943"/>
    </row>
    <row r="22" spans="1:131" ht="20.100000000000001" hidden="1" customHeight="1" x14ac:dyDescent="0.35">
      <c r="A22" s="556"/>
      <c r="B22" s="556"/>
      <c r="C22" s="556"/>
      <c r="D22" s="556"/>
      <c r="E22" s="556"/>
      <c r="F22" s="556"/>
      <c r="G22" s="556"/>
      <c r="H22" s="556"/>
      <c r="I22" s="1006"/>
      <c r="J22" s="431"/>
      <c r="K22" s="431"/>
      <c r="L22" s="626"/>
      <c r="M22" s="623"/>
      <c r="N22" s="623"/>
      <c r="O22" s="623"/>
      <c r="P22" s="623"/>
      <c r="Q22" s="623"/>
      <c r="R22" s="623"/>
      <c r="S22" s="623"/>
      <c r="T22" s="623"/>
      <c r="U22" s="623"/>
      <c r="V22" s="623"/>
      <c r="W22" s="623"/>
      <c r="X22" s="623"/>
      <c r="Y22" s="623"/>
      <c r="Z22" s="623"/>
      <c r="AA22" s="623"/>
      <c r="AB22" s="623"/>
      <c r="AC22" s="623"/>
      <c r="AD22" s="623"/>
      <c r="AE22" s="623"/>
      <c r="AF22" s="623"/>
      <c r="AG22" s="623"/>
      <c r="AH22" s="623"/>
      <c r="AI22" s="623"/>
      <c r="AJ22" s="623"/>
      <c r="AK22" s="623"/>
      <c r="AL22" s="623"/>
      <c r="AM22" s="623"/>
      <c r="AN22" s="623"/>
      <c r="AO22" s="623"/>
      <c r="AP22" s="623"/>
      <c r="AQ22" s="623"/>
      <c r="AR22" s="623"/>
      <c r="AS22" s="623"/>
      <c r="AT22" s="623"/>
      <c r="AU22" s="623"/>
      <c r="AV22" s="623"/>
      <c r="AW22" s="430"/>
      <c r="AX22" s="430"/>
      <c r="AY22" s="623"/>
      <c r="AZ22" s="623"/>
      <c r="BA22" s="623"/>
      <c r="BB22" s="623"/>
      <c r="BC22" s="623"/>
      <c r="BD22" s="623"/>
      <c r="BE22" s="623"/>
      <c r="BF22" s="623"/>
      <c r="BG22" s="623"/>
      <c r="BH22" s="623"/>
      <c r="BI22" s="623"/>
      <c r="BJ22" s="623"/>
      <c r="BK22" s="623"/>
      <c r="BL22" s="623"/>
      <c r="BM22" s="623"/>
      <c r="BN22" s="623"/>
      <c r="BO22" s="623"/>
      <c r="BP22" s="623"/>
      <c r="BQ22" s="623"/>
      <c r="BR22" s="623"/>
      <c r="BS22" s="623"/>
      <c r="BT22" s="623"/>
      <c r="BU22" s="720"/>
      <c r="BV22" s="623"/>
      <c r="BW22" s="623"/>
      <c r="BX22" s="623"/>
      <c r="BY22" s="623"/>
      <c r="BZ22" s="918"/>
      <c r="CA22" s="918"/>
      <c r="CB22" s="623"/>
      <c r="CC22" s="918"/>
      <c r="CD22" s="623"/>
      <c r="CE22" s="623"/>
      <c r="CF22" s="623"/>
      <c r="CG22" s="623"/>
      <c r="CH22" s="623"/>
      <c r="CI22" s="623"/>
      <c r="CJ22" s="918"/>
      <c r="CK22" s="623"/>
      <c r="CL22" s="623"/>
      <c r="CM22" s="623"/>
      <c r="CN22" s="918"/>
      <c r="CO22" s="623"/>
      <c r="CP22" s="623"/>
      <c r="CQ22" s="623"/>
      <c r="CR22" s="918"/>
      <c r="CS22" s="918"/>
      <c r="CT22" s="918"/>
      <c r="CU22" s="918"/>
      <c r="DB22" s="456"/>
      <c r="DC22" s="456"/>
      <c r="DD22" s="456"/>
      <c r="DE22" s="456"/>
      <c r="DF22" s="456"/>
      <c r="DG22" s="456"/>
      <c r="DJ22" s="943"/>
      <c r="DK22" s="943"/>
      <c r="DL22" s="943"/>
      <c r="DM22" s="943"/>
      <c r="DN22" s="943"/>
      <c r="DO22" s="943"/>
      <c r="DP22" s="943"/>
      <c r="DQ22" s="943"/>
      <c r="DR22" s="943"/>
      <c r="DS22" s="943"/>
      <c r="DT22" s="943"/>
      <c r="DU22" s="943"/>
      <c r="DV22" s="943"/>
      <c r="DW22" s="943"/>
      <c r="DX22" s="943"/>
      <c r="DY22" s="943"/>
      <c r="DZ22" s="943"/>
    </row>
    <row r="23" spans="1:131" ht="20.100000000000001" hidden="1" customHeight="1" x14ac:dyDescent="0.35">
      <c r="A23" s="556"/>
      <c r="B23" s="556"/>
      <c r="C23" s="556"/>
      <c r="D23" s="556"/>
      <c r="E23" s="556"/>
      <c r="F23" s="556"/>
      <c r="G23" s="556"/>
      <c r="H23" s="556"/>
      <c r="I23" s="1006"/>
      <c r="J23" s="1006"/>
      <c r="K23" s="431"/>
      <c r="L23" s="626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623"/>
      <c r="Y23" s="623"/>
      <c r="Z23" s="623"/>
      <c r="AA23" s="623"/>
      <c r="AB23" s="623"/>
      <c r="AC23" s="623"/>
      <c r="AD23" s="623"/>
      <c r="AE23" s="623"/>
      <c r="AF23" s="623"/>
      <c r="AG23" s="623"/>
      <c r="AH23" s="623"/>
      <c r="AI23" s="623"/>
      <c r="AJ23" s="623"/>
      <c r="AK23" s="623"/>
      <c r="AL23" s="623"/>
      <c r="AM23" s="623"/>
      <c r="AN23" s="623"/>
      <c r="AO23" s="623"/>
      <c r="AP23" s="623"/>
      <c r="AQ23" s="623"/>
      <c r="AR23" s="623"/>
      <c r="AS23" s="623"/>
      <c r="AT23" s="623"/>
      <c r="AU23" s="623"/>
      <c r="AV23" s="623"/>
      <c r="AW23" s="430"/>
      <c r="AX23" s="430"/>
      <c r="AY23" s="623"/>
      <c r="AZ23" s="623"/>
      <c r="BA23" s="623"/>
      <c r="BB23" s="623"/>
      <c r="BC23" s="623"/>
      <c r="BD23" s="623"/>
      <c r="BE23" s="623"/>
      <c r="BF23" s="623"/>
      <c r="BG23" s="623"/>
      <c r="BH23" s="623"/>
      <c r="BI23" s="623"/>
      <c r="BJ23" s="623"/>
      <c r="BK23" s="623"/>
      <c r="BL23" s="623"/>
      <c r="BM23" s="623"/>
      <c r="BN23" s="623"/>
      <c r="BO23" s="623"/>
      <c r="BP23" s="623"/>
      <c r="BQ23" s="623"/>
      <c r="BR23" s="623"/>
      <c r="BS23" s="623"/>
      <c r="BT23" s="623"/>
      <c r="BU23" s="720"/>
      <c r="BV23" s="623"/>
      <c r="BW23" s="623"/>
      <c r="BX23" s="623"/>
      <c r="BY23" s="623"/>
      <c r="BZ23" s="918"/>
      <c r="CA23" s="918"/>
      <c r="CB23" s="623"/>
      <c r="CC23" s="918"/>
      <c r="CD23" s="623"/>
      <c r="CE23" s="623"/>
      <c r="CF23" s="623"/>
      <c r="CG23" s="623"/>
      <c r="CH23" s="623"/>
      <c r="CI23" s="623"/>
      <c r="CJ23" s="918"/>
      <c r="CK23" s="623"/>
      <c r="CL23" s="623"/>
      <c r="CM23" s="623"/>
      <c r="CN23" s="918"/>
      <c r="CO23" s="623"/>
      <c r="CP23" s="623"/>
      <c r="CQ23" s="623"/>
      <c r="CR23" s="918"/>
      <c r="CS23" s="918"/>
      <c r="CT23" s="918"/>
      <c r="CU23" s="918"/>
      <c r="DB23" s="456"/>
      <c r="DC23" s="456"/>
      <c r="DD23" s="456"/>
      <c r="DE23" s="456"/>
      <c r="DF23" s="456"/>
      <c r="DG23" s="456"/>
      <c r="DJ23" s="943"/>
      <c r="DK23" s="943"/>
      <c r="DL23" s="943"/>
      <c r="DM23" s="943"/>
      <c r="DN23" s="943"/>
      <c r="DO23" s="943"/>
      <c r="DP23" s="943"/>
      <c r="DQ23" s="943"/>
      <c r="DR23" s="943"/>
      <c r="DS23" s="943"/>
      <c r="DT23" s="943"/>
      <c r="DU23" s="943"/>
      <c r="DV23" s="943"/>
      <c r="DW23" s="943"/>
      <c r="DX23" s="943"/>
      <c r="DY23" s="943"/>
      <c r="DZ23" s="943"/>
    </row>
    <row r="24" spans="1:131" ht="20.100000000000001" hidden="1" customHeight="1" x14ac:dyDescent="0.35">
      <c r="A24" s="556"/>
      <c r="B24" s="556"/>
      <c r="C24" s="556"/>
      <c r="D24" s="556"/>
      <c r="E24" s="556"/>
      <c r="F24" s="556"/>
      <c r="G24" s="556"/>
      <c r="H24" s="556"/>
      <c r="I24" s="556"/>
      <c r="J24" s="556"/>
      <c r="K24" s="431"/>
      <c r="L24" s="626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623"/>
      <c r="X24" s="623"/>
      <c r="Y24" s="623"/>
      <c r="Z24" s="623"/>
      <c r="AA24" s="623"/>
      <c r="AB24" s="623"/>
      <c r="AC24" s="623"/>
      <c r="AD24" s="623"/>
      <c r="AE24" s="623"/>
      <c r="AF24" s="623"/>
      <c r="AG24" s="623"/>
      <c r="AH24" s="623"/>
      <c r="AI24" s="623"/>
      <c r="AJ24" s="623"/>
      <c r="AK24" s="623"/>
      <c r="AL24" s="623"/>
      <c r="AM24" s="623"/>
      <c r="AN24" s="623"/>
      <c r="AO24" s="623"/>
      <c r="AP24" s="623"/>
      <c r="AQ24" s="623"/>
      <c r="AR24" s="623"/>
      <c r="AS24" s="623"/>
      <c r="AT24" s="623"/>
      <c r="AU24" s="623"/>
      <c r="AV24" s="623"/>
      <c r="AW24" s="430"/>
      <c r="AX24" s="430"/>
      <c r="AY24" s="623"/>
      <c r="AZ24" s="623"/>
      <c r="BA24" s="623"/>
      <c r="BB24" s="623"/>
      <c r="BC24" s="623"/>
      <c r="BD24" s="623"/>
      <c r="BE24" s="623"/>
      <c r="BF24" s="623"/>
      <c r="BG24" s="623"/>
      <c r="BH24" s="623"/>
      <c r="BI24" s="623"/>
      <c r="BJ24" s="623"/>
      <c r="BK24" s="623"/>
      <c r="BL24" s="623"/>
      <c r="BM24" s="623"/>
      <c r="BN24" s="623"/>
      <c r="BO24" s="623"/>
      <c r="BP24" s="623"/>
      <c r="BQ24" s="623"/>
      <c r="BR24" s="623"/>
      <c r="BS24" s="623"/>
      <c r="BT24" s="623"/>
      <c r="BU24" s="720"/>
      <c r="BV24" s="623"/>
      <c r="BW24" s="623"/>
      <c r="BX24" s="623"/>
      <c r="BY24" s="623"/>
      <c r="BZ24" s="918"/>
      <c r="CA24" s="918"/>
      <c r="CB24" s="623"/>
      <c r="CC24" s="918"/>
      <c r="CD24" s="623"/>
      <c r="CE24" s="623"/>
      <c r="CF24" s="623"/>
      <c r="CG24" s="623"/>
      <c r="CH24" s="623"/>
      <c r="CI24" s="623"/>
      <c r="CJ24" s="918"/>
      <c r="CK24" s="623"/>
      <c r="CL24" s="623"/>
      <c r="CM24" s="623"/>
      <c r="CN24" s="918"/>
      <c r="CO24" s="623"/>
      <c r="CP24" s="623"/>
      <c r="CQ24" s="623"/>
      <c r="CR24" s="918"/>
      <c r="CS24" s="918"/>
      <c r="CT24" s="918"/>
      <c r="CU24" s="918"/>
      <c r="DB24" s="456"/>
      <c r="DC24" s="456"/>
      <c r="DD24" s="456"/>
      <c r="DE24" s="456"/>
      <c r="DF24" s="456"/>
      <c r="DG24" s="456"/>
      <c r="DH24" s="432"/>
      <c r="DI24" s="432"/>
      <c r="DJ24" s="943"/>
      <c r="DK24" s="943"/>
      <c r="DL24" s="943"/>
      <c r="DM24" s="943"/>
      <c r="DN24" s="943"/>
      <c r="DO24" s="943"/>
      <c r="DP24" s="943"/>
      <c r="DQ24" s="943"/>
      <c r="DR24" s="943"/>
      <c r="DS24" s="943"/>
      <c r="DT24" s="943"/>
      <c r="DU24" s="943"/>
      <c r="DV24" s="943"/>
      <c r="DW24" s="943"/>
      <c r="DX24" s="943"/>
      <c r="DY24" s="943"/>
      <c r="DZ24" s="943"/>
      <c r="EA24" s="432"/>
    </row>
    <row r="25" spans="1:131" ht="20.100000000000001" customHeight="1" x14ac:dyDescent="0.35">
      <c r="A25" s="987" t="s">
        <v>601</v>
      </c>
      <c r="B25" s="987"/>
      <c r="C25" s="987"/>
      <c r="D25" s="987"/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7"/>
      <c r="AB25" s="987"/>
      <c r="AC25" s="987"/>
      <c r="AD25" s="987"/>
      <c r="AE25" s="987"/>
      <c r="AF25" s="987"/>
      <c r="AG25" s="987"/>
      <c r="AH25" s="987"/>
      <c r="AI25" s="987"/>
      <c r="AJ25" s="987"/>
      <c r="AK25" s="987"/>
      <c r="AL25" s="987"/>
      <c r="AM25" s="987"/>
      <c r="AN25" s="987"/>
      <c r="AO25" s="987"/>
      <c r="AP25" s="987"/>
      <c r="AQ25" s="987"/>
      <c r="AR25" s="987"/>
      <c r="AS25" s="987"/>
      <c r="AT25" s="987"/>
      <c r="AU25" s="987"/>
      <c r="AV25" s="987"/>
      <c r="AW25" s="987"/>
      <c r="AX25" s="987"/>
      <c r="AY25" s="987"/>
      <c r="AZ25" s="987"/>
      <c r="BA25" s="987"/>
      <c r="BB25" s="987"/>
      <c r="BC25" s="987"/>
      <c r="BD25" s="987"/>
      <c r="BE25" s="987"/>
      <c r="BF25" s="987"/>
      <c r="BG25" s="987"/>
      <c r="BH25" s="987"/>
      <c r="BI25" s="987"/>
      <c r="BJ25" s="987"/>
      <c r="BK25" s="987"/>
      <c r="BL25" s="987"/>
      <c r="BM25" s="987"/>
      <c r="BN25" s="987"/>
      <c r="BO25" s="987"/>
      <c r="BP25" s="987"/>
      <c r="BQ25" s="987"/>
      <c r="BR25" s="987"/>
      <c r="BS25" s="987"/>
      <c r="BT25" s="987"/>
      <c r="BU25" s="987"/>
      <c r="BV25" s="987"/>
      <c r="BW25" s="987"/>
      <c r="BX25" s="987"/>
      <c r="BY25" s="987"/>
      <c r="BZ25" s="987"/>
      <c r="CA25" s="987"/>
      <c r="CB25" s="987"/>
      <c r="CC25" s="978"/>
      <c r="CD25" s="978"/>
      <c r="CE25" s="978"/>
      <c r="CF25" s="987"/>
      <c r="CG25" s="987">
        <v>0</v>
      </c>
      <c r="CH25" s="987"/>
      <c r="CI25" s="987"/>
      <c r="CJ25" s="987"/>
      <c r="CK25" s="987"/>
      <c r="CL25" s="987"/>
      <c r="CM25" s="987"/>
      <c r="CN25" s="987"/>
      <c r="CO25" s="987"/>
      <c r="CP25" s="987"/>
      <c r="CQ25" s="987"/>
      <c r="CR25" s="987"/>
      <c r="CS25" s="987"/>
      <c r="CT25" s="987"/>
      <c r="CU25" s="987"/>
      <c r="DB25" s="456"/>
      <c r="DC25" s="456"/>
      <c r="DD25" s="456"/>
      <c r="DE25" s="456"/>
      <c r="DF25" s="456"/>
      <c r="DG25" s="456"/>
      <c r="DJ25" s="943"/>
      <c r="DK25" s="943"/>
      <c r="DL25" s="943"/>
      <c r="DM25" s="943"/>
      <c r="DN25" s="943"/>
      <c r="DO25" s="943"/>
      <c r="DP25" s="943"/>
      <c r="DQ25" s="943"/>
      <c r="DR25" s="943"/>
      <c r="DS25" s="943"/>
      <c r="DT25" s="943"/>
      <c r="DU25" s="943"/>
      <c r="DV25" s="943"/>
      <c r="DW25" s="943"/>
      <c r="DX25" s="943"/>
      <c r="DY25" s="943"/>
      <c r="DZ25" s="943"/>
    </row>
    <row r="26" spans="1:131" ht="20.100000000000001" customHeight="1" x14ac:dyDescent="0.35">
      <c r="A26" s="994"/>
      <c r="B26" s="423"/>
      <c r="C26" s="423"/>
      <c r="D26" s="423"/>
      <c r="E26" s="423"/>
      <c r="F26" s="423"/>
      <c r="G26" s="423"/>
      <c r="H26" s="994" t="s">
        <v>130</v>
      </c>
      <c r="I26" s="994"/>
      <c r="J26" s="994"/>
      <c r="K26" s="994"/>
      <c r="L26" s="994"/>
      <c r="M26" s="618" t="e">
        <f>SUM(M27+M109+#REF!)</f>
        <v>#REF!</v>
      </c>
      <c r="N26" s="618" t="e">
        <f>SUM(N27+N109+#REF!)</f>
        <v>#REF!</v>
      </c>
      <c r="O26" s="618" t="e">
        <f>SUM(O27+O109+#REF!)</f>
        <v>#REF!</v>
      </c>
      <c r="P26" s="618" t="e">
        <f>SUM(P27+P109+#REF!)</f>
        <v>#REF!</v>
      </c>
      <c r="Q26" s="618" t="e">
        <f>SUM(Q27+Q109+#REF!)</f>
        <v>#REF!</v>
      </c>
      <c r="R26" s="618" t="e">
        <f>SUM(R27+R109+#REF!)</f>
        <v>#REF!</v>
      </c>
      <c r="S26" s="618" t="e">
        <f>SUM(S27+S109+#REF!)</f>
        <v>#REF!</v>
      </c>
      <c r="T26" s="618" t="e">
        <f>(S26/R26)*100</f>
        <v>#REF!</v>
      </c>
      <c r="U26" s="618" t="e">
        <f>SUM(U27+U109+#REF!)</f>
        <v>#REF!</v>
      </c>
      <c r="V26" s="618" t="e">
        <f>SUM(V27+V109+#REF!)</f>
        <v>#REF!</v>
      </c>
      <c r="W26" s="618" t="e">
        <f>SUM(W27+W109+#REF!)</f>
        <v>#REF!</v>
      </c>
      <c r="X26" s="618" t="e">
        <f>SUM(X27+X109+#REF!)</f>
        <v>#REF!</v>
      </c>
      <c r="Y26" s="618" t="e">
        <f>SUM(Y27+Y109+#REF!)</f>
        <v>#REF!</v>
      </c>
      <c r="Z26" s="618" t="e">
        <f>SUM(Z27+Z109+#REF!)</f>
        <v>#REF!</v>
      </c>
      <c r="AA26" s="618" t="e">
        <f>SUM(AA27+AA109+#REF!)</f>
        <v>#REF!</v>
      </c>
      <c r="AB26" s="618" t="e">
        <f>(AA26/Z26)*100</f>
        <v>#REF!</v>
      </c>
      <c r="AC26" s="618" t="e">
        <f>SUM(AC27+AC109+#REF!)</f>
        <v>#REF!</v>
      </c>
      <c r="AD26" s="618" t="e">
        <f>SUM(AD27+AD109+#REF!)</f>
        <v>#REF!</v>
      </c>
      <c r="AE26" s="618" t="e">
        <f>SUM(AE27+AE109+#REF!)</f>
        <v>#REF!</v>
      </c>
      <c r="AF26" s="618" t="e">
        <f>SUM(AF27+AF109+#REF!)</f>
        <v>#REF!</v>
      </c>
      <c r="AG26" s="618" t="e">
        <f>SUM(AG27+AG109+#REF!)</f>
        <v>#REF!</v>
      </c>
      <c r="AH26" s="618" t="e">
        <f>SUM(AH27+AH109+#REF!)</f>
        <v>#REF!</v>
      </c>
      <c r="AI26" s="618" t="e">
        <f>SUM(AI27+AI109+#REF!)</f>
        <v>#REF!</v>
      </c>
      <c r="AJ26" s="618" t="e">
        <f>SUM(AJ27+AJ109+#REF!)</f>
        <v>#REF!</v>
      </c>
      <c r="AK26" s="618" t="e">
        <f>SUM(AK27+AK109+#REF!)</f>
        <v>#REF!</v>
      </c>
      <c r="AL26" s="618" t="e">
        <f>SUM(AL27+AL109+#REF!)</f>
        <v>#REF!</v>
      </c>
      <c r="AM26" s="618" t="e">
        <f>SUM(AM27+AM109+#REF!)</f>
        <v>#REF!</v>
      </c>
      <c r="AN26" s="618">
        <f>AN27+AN109</f>
        <v>1283138.42</v>
      </c>
      <c r="AO26" s="618">
        <f>AO27+AO109</f>
        <v>1264941.94</v>
      </c>
      <c r="AP26" s="618">
        <f>AP27+AP109</f>
        <v>346534</v>
      </c>
      <c r="AQ26" s="618">
        <f>AQ27+AQ109</f>
        <v>558615.01</v>
      </c>
      <c r="AR26" s="618">
        <f>AR27+AR127</f>
        <v>537260</v>
      </c>
      <c r="AS26" s="618">
        <f>AS27+AS127</f>
        <v>213877.09</v>
      </c>
      <c r="AT26" s="618">
        <f t="shared" ref="AT26:AT66" si="0">IFERROR(AS26/AR26*100,)</f>
        <v>39.808861631239992</v>
      </c>
      <c r="AU26" s="618">
        <f>AU27+AU127</f>
        <v>1256034.54</v>
      </c>
      <c r="AV26" s="618">
        <f>AV27+AV127</f>
        <v>3302538.2</v>
      </c>
      <c r="AW26" s="424">
        <f>AW27+AW109</f>
        <v>1213441.94</v>
      </c>
      <c r="AX26" s="424">
        <f>AX27+AX109</f>
        <v>1213441.94</v>
      </c>
      <c r="AY26" s="618">
        <f>AY27+AY127</f>
        <v>525519.34</v>
      </c>
      <c r="AZ26" s="618">
        <f>AZ27+AZ127+AZ123+AZ109</f>
        <v>664174.21</v>
      </c>
      <c r="BA26" s="618">
        <f t="shared" ref="BA26:BP26" si="1">BA27+BA127+BA123</f>
        <v>191.66206201988837</v>
      </c>
      <c r="BB26" s="618">
        <f t="shared" si="1"/>
        <v>126.38435152548335</v>
      </c>
      <c r="BC26" s="618">
        <f t="shared" si="1"/>
        <v>427380</v>
      </c>
      <c r="BD26" s="618">
        <f t="shared" si="1"/>
        <v>427380</v>
      </c>
      <c r="BE26" s="618">
        <f>BE27+BE127+BE123+BE109</f>
        <v>1569957.33</v>
      </c>
      <c r="BF26" s="618">
        <f t="shared" si="1"/>
        <v>49690.22</v>
      </c>
      <c r="BG26" s="618">
        <f t="shared" si="1"/>
        <v>3.1650681869169013</v>
      </c>
      <c r="BH26" s="618">
        <f t="shared" si="1"/>
        <v>990.5</v>
      </c>
      <c r="BI26" s="618">
        <f>BI27+BI127+BI123+BI109</f>
        <v>1570947.83</v>
      </c>
      <c r="BJ26" s="618">
        <f t="shared" si="1"/>
        <v>0</v>
      </c>
      <c r="BK26" s="618">
        <f t="shared" si="1"/>
        <v>0</v>
      </c>
      <c r="BL26" s="618">
        <f t="shared" si="1"/>
        <v>0</v>
      </c>
      <c r="BM26" s="618">
        <f>BM27+BM127+BM123+BM109</f>
        <v>1570947.83</v>
      </c>
      <c r="BN26" s="618">
        <f t="shared" si="1"/>
        <v>0</v>
      </c>
      <c r="BO26" s="618">
        <f t="shared" si="1"/>
        <v>0</v>
      </c>
      <c r="BP26" s="618">
        <f t="shared" si="1"/>
        <v>0</v>
      </c>
      <c r="BQ26" s="618">
        <f>BQ27+BQ127+BQ123+BQ109</f>
        <v>1570947.83</v>
      </c>
      <c r="BR26" s="618">
        <f>BR27+BR127+BR123+BR109</f>
        <v>430463.38</v>
      </c>
      <c r="BS26" s="618">
        <f t="shared" ref="BS26:BS89" si="2">IFERROR(BR26/BM26*100,)</f>
        <v>27.40150702522056</v>
      </c>
      <c r="BT26" s="618">
        <f>BT27+BT127+BT123+BT109</f>
        <v>295467.82000000007</v>
      </c>
      <c r="BU26" s="802">
        <f>BU27+BU127+BU123+BU109</f>
        <v>1866415.65</v>
      </c>
      <c r="BV26" s="618">
        <f>BV27+BV127+BV123+BV109</f>
        <v>430463.38</v>
      </c>
      <c r="BW26" s="618">
        <f t="shared" ref="BW26:BW89" si="3">IFERROR(BV26/BQ26*100,)</f>
        <v>27.40150702522056</v>
      </c>
      <c r="BX26" s="618">
        <f t="shared" ref="BX26:CG26" si="4">BX27+BX127+BX123+BX109</f>
        <v>-123118.85</v>
      </c>
      <c r="BY26" s="618">
        <f t="shared" si="4"/>
        <v>1743296.7999999998</v>
      </c>
      <c r="BZ26" s="618">
        <f t="shared" si="4"/>
        <v>396632</v>
      </c>
      <c r="CA26" s="618">
        <f t="shared" si="4"/>
        <v>396632</v>
      </c>
      <c r="CB26" s="618">
        <f t="shared" ref="CB26" si="5">CB27+CB127+CB123+CB109</f>
        <v>172294.29</v>
      </c>
      <c r="CC26" s="618">
        <f>CC27+CC127+CC123+CC109</f>
        <v>864489.78</v>
      </c>
      <c r="CD26" s="618">
        <f t="shared" ref="CD26:CD57" si="6">IFERROR(CC26/CB26*100,0)</f>
        <v>501.75184563574334</v>
      </c>
      <c r="CE26" s="618">
        <f t="shared" ref="CE26:CE57" si="7">IFERROR(CC26/CJ26*100,0)</f>
        <v>67.223054111411372</v>
      </c>
      <c r="CF26" s="618">
        <f t="shared" si="4"/>
        <v>700632</v>
      </c>
      <c r="CG26" s="618">
        <f t="shared" si="4"/>
        <v>481562.45999999996</v>
      </c>
      <c r="CH26" s="618">
        <f t="shared" ref="CH26:CH57" si="8">IFERROR(CG26/CF26*100,)</f>
        <v>68.732581440756334</v>
      </c>
      <c r="CI26" s="618">
        <f>CI27+CI127+CI123+CI109</f>
        <v>585369.93999999994</v>
      </c>
      <c r="CJ26" s="618">
        <f>CJ27+CJ127+CJ123+CJ109</f>
        <v>1286001.94</v>
      </c>
      <c r="CK26" s="618">
        <f t="shared" ref="CK26" si="9">CK27+CK127+CK123+CK109</f>
        <v>0</v>
      </c>
      <c r="CL26" s="618">
        <f t="shared" ref="CL26:CL89" si="10">IFERROR(CK26/CJ26*100,)</f>
        <v>0</v>
      </c>
      <c r="CM26" s="618">
        <f>CM27+CM127+CM123+CM109</f>
        <v>50000</v>
      </c>
      <c r="CN26" s="618">
        <f>CN27+CN127+CN123+CN109</f>
        <v>1336001.9400000002</v>
      </c>
      <c r="CO26" s="618">
        <f t="shared" ref="CO26" si="11">CO27+CO127+CO123+CO109</f>
        <v>0</v>
      </c>
      <c r="CP26" s="618">
        <f t="shared" ref="CP26:CP89" si="12">IFERROR(CO26/CN26*100,)</f>
        <v>0</v>
      </c>
      <c r="CQ26" s="618">
        <f>CQ27+CQ127+CQ123+CQ109</f>
        <v>-220155.39</v>
      </c>
      <c r="CR26" s="618">
        <f>CR27+CR127+CR123+CR109</f>
        <v>1115846.5499999998</v>
      </c>
      <c r="CS26" s="618">
        <f t="shared" ref="CS26:CU26" si="13">CS27+CS127+CS123+CS109</f>
        <v>384222</v>
      </c>
      <c r="CT26" s="618">
        <f t="shared" si="13"/>
        <v>189500</v>
      </c>
      <c r="CU26" s="618">
        <f t="shared" si="13"/>
        <v>184500</v>
      </c>
      <c r="DB26" s="456"/>
      <c r="DC26" s="456"/>
      <c r="DD26" s="456"/>
      <c r="DE26" s="456"/>
      <c r="DF26" s="456"/>
      <c r="DG26" s="456"/>
      <c r="DH26" s="432"/>
      <c r="DI26" s="432"/>
      <c r="DJ26" s="943"/>
      <c r="DK26" s="943"/>
      <c r="DL26" s="943"/>
      <c r="DM26" s="943"/>
      <c r="DN26" s="943"/>
      <c r="DO26" s="943"/>
      <c r="DP26" s="943"/>
      <c r="DQ26" s="943"/>
      <c r="DR26" s="943"/>
      <c r="DS26" s="943"/>
      <c r="DT26" s="943"/>
      <c r="DU26" s="943"/>
      <c r="DV26" s="943"/>
      <c r="DW26" s="943"/>
      <c r="DX26" s="943"/>
      <c r="DY26" s="943"/>
      <c r="DZ26" s="943"/>
      <c r="EA26" s="432"/>
    </row>
    <row r="27" spans="1:131" ht="20.100000000000001" customHeight="1" x14ac:dyDescent="0.35">
      <c r="A27" s="454"/>
      <c r="B27" s="425"/>
      <c r="C27" s="425" t="s">
        <v>7</v>
      </c>
      <c r="D27" s="425" t="s">
        <v>8</v>
      </c>
      <c r="E27" s="425" t="s">
        <v>9</v>
      </c>
      <c r="F27" s="425"/>
      <c r="G27" s="425"/>
      <c r="H27" s="454">
        <v>6</v>
      </c>
      <c r="I27" s="989" t="s">
        <v>229</v>
      </c>
      <c r="J27" s="989"/>
      <c r="K27" s="989"/>
      <c r="L27" s="989"/>
      <c r="M27" s="618" t="e">
        <f>SUM(#REF!+M28+M50+M71+#REF!+M106)</f>
        <v>#REF!</v>
      </c>
      <c r="N27" s="618" t="e">
        <f>SUM(#REF!+N28+N50+N71+#REF!+N106)</f>
        <v>#REF!</v>
      </c>
      <c r="O27" s="618" t="e">
        <f>SUM(#REF!+O28+O50+O71+#REF!+O106)</f>
        <v>#REF!</v>
      </c>
      <c r="P27" s="618" t="e">
        <f>SUM(#REF!+P28+P50+P71+#REF!+P106)</f>
        <v>#REF!</v>
      </c>
      <c r="Q27" s="618" t="e">
        <f>SUM(#REF!+Q28+Q50+Q71+#REF!+Q106)</f>
        <v>#REF!</v>
      </c>
      <c r="R27" s="618" t="e">
        <f>SUM(#REF!+R28+R50+R71+#REF!+R106)</f>
        <v>#REF!</v>
      </c>
      <c r="S27" s="618" t="e">
        <f>SUM(#REF!+S28+S50+S71+#REF!+S106)</f>
        <v>#REF!</v>
      </c>
      <c r="T27" s="618" t="e">
        <f>(S27/R27)*100</f>
        <v>#REF!</v>
      </c>
      <c r="U27" s="618" t="e">
        <f>SUM(#REF!+U28+U50+U71+#REF!+U106)</f>
        <v>#REF!</v>
      </c>
      <c r="V27" s="618" t="e">
        <f>SUM(#REF!+V28+V50+V71+#REF!+V106)</f>
        <v>#REF!</v>
      </c>
      <c r="W27" s="618" t="e">
        <f>SUM(#REF!+W28+W50+W71+#REF!+W106)</f>
        <v>#REF!</v>
      </c>
      <c r="X27" s="618" t="e">
        <f>SUM(#REF!+X28+X50+X71+#REF!+X106)</f>
        <v>#REF!</v>
      </c>
      <c r="Y27" s="618" t="e">
        <f>SUM(#REF!+Y28+Y50+Y71+#REF!+Y106)</f>
        <v>#REF!</v>
      </c>
      <c r="Z27" s="618" t="e">
        <f>SUM(#REF!+Z28+Z50+Z71+#REF!+Z106)</f>
        <v>#REF!</v>
      </c>
      <c r="AA27" s="618" t="e">
        <f>SUM(#REF!+AA28+AA50+AA71+#REF!+AA106)</f>
        <v>#REF!</v>
      </c>
      <c r="AB27" s="618" t="e">
        <f>(AA27/Z27)*100</f>
        <v>#REF!</v>
      </c>
      <c r="AC27" s="618" t="e">
        <f>AD27-Z27</f>
        <v>#REF!</v>
      </c>
      <c r="AD27" s="618" t="e">
        <f>SUM(#REF!+AD28+AD50+AD71+#REF!+AD106)</f>
        <v>#REF!</v>
      </c>
      <c r="AE27" s="618" t="e">
        <f>SUM(#REF!+AE28+AE50+AE71+#REF!+AE106)</f>
        <v>#REF!</v>
      </c>
      <c r="AF27" s="618" t="e">
        <f>SUM(#REF!+AF28+AF50+AF71+#REF!+AF106)</f>
        <v>#REF!</v>
      </c>
      <c r="AG27" s="618" t="e">
        <f>SUM(#REF!+AG28+AG50+AG71+#REF!+AG106)</f>
        <v>#REF!</v>
      </c>
      <c r="AH27" s="618" t="e">
        <f>SUM(#REF!+AH28+AH50+AH71+#REF!+AH106)</f>
        <v>#REF!</v>
      </c>
      <c r="AI27" s="618" t="e">
        <f>SUM(#REF!+AI28+AI50+AI71+#REF!+AI106)</f>
        <v>#REF!</v>
      </c>
      <c r="AJ27" s="618" t="e">
        <f>SUM(#REF!+AJ28+AJ50+AJ71+#REF!+AJ106)</f>
        <v>#REF!</v>
      </c>
      <c r="AK27" s="618" t="e">
        <f>SUM(#REF!+AK28+AK50+AK71+#REF!+AK106)</f>
        <v>#REF!</v>
      </c>
      <c r="AL27" s="618" t="e">
        <f>SUM(#REF!+AL28+AL50+AL71+#REF!+AL106+#REF!)</f>
        <v>#REF!</v>
      </c>
      <c r="AM27" s="618" t="e">
        <f>SUM(#REF!+AM28+AM50+AM71+#REF!+AM106+#REF!)</f>
        <v>#REF!</v>
      </c>
      <c r="AN27" s="618">
        <f t="shared" ref="AN27:AS27" si="14">AN28+AN50+AN71+AN79+AN95+AN106</f>
        <v>1283138.42</v>
      </c>
      <c r="AO27" s="618">
        <f t="shared" si="14"/>
        <v>1264941.94</v>
      </c>
      <c r="AP27" s="618">
        <f t="shared" si="14"/>
        <v>346534</v>
      </c>
      <c r="AQ27" s="618">
        <f t="shared" si="14"/>
        <v>558615.01</v>
      </c>
      <c r="AR27" s="618">
        <f t="shared" si="14"/>
        <v>537260</v>
      </c>
      <c r="AS27" s="618">
        <f t="shared" si="14"/>
        <v>213877.09</v>
      </c>
      <c r="AT27" s="618">
        <f t="shared" si="0"/>
        <v>39.808861631239992</v>
      </c>
      <c r="AU27" s="618">
        <f t="shared" ref="AU27:AZ27" si="15">AU28+AU50+AU71+AU79+AU95+AU106</f>
        <v>1256034.54</v>
      </c>
      <c r="AV27" s="618">
        <f t="shared" si="15"/>
        <v>3302538.2</v>
      </c>
      <c r="AW27" s="424">
        <f t="shared" si="15"/>
        <v>1213441.94</v>
      </c>
      <c r="AX27" s="424">
        <f t="shared" si="15"/>
        <v>1213441.94</v>
      </c>
      <c r="AY27" s="618">
        <f t="shared" si="15"/>
        <v>525519.34</v>
      </c>
      <c r="AZ27" s="618">
        <f t="shared" si="15"/>
        <v>664174.21</v>
      </c>
      <c r="BA27" s="618">
        <f t="shared" ref="BA27:BA89" si="16">IFERROR(AZ27/AP27*100,)</f>
        <v>191.66206201988837</v>
      </c>
      <c r="BB27" s="618">
        <f t="shared" ref="BB27:BB89" si="17">IFERROR(AZ27/AY27*100,)</f>
        <v>126.38435152548335</v>
      </c>
      <c r="BC27" s="618">
        <f>BC28+BC50+BC71+BC79+BC95+BC106</f>
        <v>427380</v>
      </c>
      <c r="BD27" s="618">
        <f>BD28+BD50+BD71+BD79+BD95+BD106</f>
        <v>427380</v>
      </c>
      <c r="BE27" s="618">
        <f>BE28+BE50+BE71+BE79+BE95+BE106</f>
        <v>1569957.33</v>
      </c>
      <c r="BF27" s="618">
        <f>BF28+BF50+BF71+BF79+BF95+BF106</f>
        <v>49690.22</v>
      </c>
      <c r="BG27" s="618">
        <f t="shared" ref="BG27:BG57" si="18">IFERROR(BF27/BE27*100,)</f>
        <v>3.1650681869169013</v>
      </c>
      <c r="BH27" s="618">
        <f>BH28+BH50+BH71+BH79+BH95+BH106</f>
        <v>990.5</v>
      </c>
      <c r="BI27" s="618">
        <f>BI28+BI50+BI71+BI79+BI95+BI106</f>
        <v>1570947.83</v>
      </c>
      <c r="BJ27" s="618"/>
      <c r="BK27" s="618">
        <f t="shared" ref="BK27:BK89" si="19">IFERROR(BJ27/BI27*100,)</f>
        <v>0</v>
      </c>
      <c r="BL27" s="618">
        <f>BL28+BL50+BL71+BL79+BL95+BL106</f>
        <v>0</v>
      </c>
      <c r="BM27" s="618">
        <f>BM28+BM50+BM71+BM79+BM95+BM106</f>
        <v>1570947.83</v>
      </c>
      <c r="BN27" s="618"/>
      <c r="BO27" s="618">
        <f t="shared" ref="BO27:BO89" si="20">IFERROR(BN27/BI27*100,)</f>
        <v>0</v>
      </c>
      <c r="BP27" s="618">
        <f>BP28+BP50+BP71+BP79+BP95+BP106</f>
        <v>0</v>
      </c>
      <c r="BQ27" s="618">
        <f>BQ28+BQ50+BQ71+BQ79+BQ95+BQ106</f>
        <v>1570947.83</v>
      </c>
      <c r="BR27" s="618">
        <f>BR28+BR50+BR71+BR79+BR95+BR106</f>
        <v>430463.38</v>
      </c>
      <c r="BS27" s="618">
        <f t="shared" si="2"/>
        <v>27.40150702522056</v>
      </c>
      <c r="BT27" s="618">
        <f>BT28+BT50+BT71+BT79+BT95+BT106</f>
        <v>-33232.179999999935</v>
      </c>
      <c r="BU27" s="802">
        <f>BU28+BU50+BU71+BU79+BU95+BU106</f>
        <v>1537715.65</v>
      </c>
      <c r="BV27" s="618">
        <f>BV28+BV50+BV71+BV79+BV95+BV106</f>
        <v>430463.38</v>
      </c>
      <c r="BW27" s="618">
        <f t="shared" si="3"/>
        <v>27.40150702522056</v>
      </c>
      <c r="BX27" s="618">
        <f t="shared" ref="BX27:CG27" si="21">BX28+BX50+BX71+BX79+BX95+BX106</f>
        <v>-115118.85</v>
      </c>
      <c r="BY27" s="618">
        <f t="shared" si="21"/>
        <v>1422596.7999999998</v>
      </c>
      <c r="BZ27" s="618">
        <f t="shared" si="21"/>
        <v>396632</v>
      </c>
      <c r="CA27" s="618">
        <f t="shared" si="21"/>
        <v>396632</v>
      </c>
      <c r="CB27" s="618">
        <f t="shared" ref="CB27" si="22">CB28+CB50+CB71+CB79+CB95+CB106</f>
        <v>172294.29</v>
      </c>
      <c r="CC27" s="618">
        <f>CC28+CC50+CC71+CC79+CC95+CC106</f>
        <v>581131.27</v>
      </c>
      <c r="CD27" s="618">
        <f t="shared" si="6"/>
        <v>337.28991831360167</v>
      </c>
      <c r="CE27" s="618">
        <f t="shared" si="7"/>
        <v>57.959914024470294</v>
      </c>
      <c r="CF27" s="618">
        <f t="shared" si="21"/>
        <v>400632</v>
      </c>
      <c r="CG27" s="618">
        <f t="shared" si="21"/>
        <v>481562.45999999996</v>
      </c>
      <c r="CH27" s="618">
        <f t="shared" si="8"/>
        <v>120.20069789732221</v>
      </c>
      <c r="CI27" s="618">
        <f>CI28+CI50+CI71+CI79+CI95+CI106</f>
        <v>602011.42999999993</v>
      </c>
      <c r="CJ27" s="618">
        <f>CJ28+CJ50+CJ71+CJ79+CJ95+CJ106</f>
        <v>1002643.43</v>
      </c>
      <c r="CK27" s="618">
        <f t="shared" ref="CK27" si="23">CK28+CK50+CK71+CK79+CK95+CK106</f>
        <v>0</v>
      </c>
      <c r="CL27" s="618">
        <f t="shared" si="10"/>
        <v>0</v>
      </c>
      <c r="CM27" s="618">
        <f>CM28+CM50+CM71+CM79+CM95+CM106</f>
        <v>50000</v>
      </c>
      <c r="CN27" s="618">
        <f>CN28+CN50+CN71+CN79+CN95+CN106</f>
        <v>1052643.4300000002</v>
      </c>
      <c r="CO27" s="618">
        <f t="shared" ref="CO27" si="24">CO28+CO50+CO71+CO79+CO95+CO106</f>
        <v>0</v>
      </c>
      <c r="CP27" s="618">
        <f t="shared" si="12"/>
        <v>0</v>
      </c>
      <c r="CQ27" s="618">
        <f>CQ28+CQ50+CQ71+CQ79+CQ95+CQ106</f>
        <v>-220155.39</v>
      </c>
      <c r="CR27" s="618">
        <f>CR28+CR50+CR71+CR79+CR95+CR106</f>
        <v>832488.03999999992</v>
      </c>
      <c r="CS27" s="618">
        <f t="shared" ref="CS27:CU27" si="25">CS28+CS50+CS71+CS79+CS95+CS106</f>
        <v>384222</v>
      </c>
      <c r="CT27" s="618">
        <f t="shared" si="25"/>
        <v>189500</v>
      </c>
      <c r="CU27" s="618">
        <f t="shared" si="25"/>
        <v>184500</v>
      </c>
      <c r="DB27" s="456"/>
      <c r="DC27" s="456"/>
      <c r="DD27" s="456"/>
      <c r="DE27" s="456"/>
      <c r="DF27" s="456"/>
      <c r="DG27" s="456"/>
      <c r="DH27" s="432"/>
      <c r="DI27" s="432"/>
      <c r="DJ27" s="943"/>
      <c r="DK27" s="943"/>
      <c r="DL27" s="943"/>
      <c r="DM27" s="943"/>
      <c r="DN27" s="943"/>
      <c r="DO27" s="943"/>
      <c r="DP27" s="943"/>
      <c r="DQ27" s="943"/>
      <c r="DR27" s="943"/>
      <c r="DS27" s="943"/>
      <c r="DT27" s="943"/>
      <c r="DU27" s="943"/>
      <c r="DV27" s="943"/>
      <c r="DW27" s="943"/>
      <c r="DX27" s="943"/>
      <c r="DY27" s="943"/>
      <c r="DZ27" s="943"/>
      <c r="EA27" s="432"/>
    </row>
    <row r="28" spans="1:131" ht="20.100000000000001" customHeight="1" x14ac:dyDescent="0.35">
      <c r="A28" s="426"/>
      <c r="B28" s="619"/>
      <c r="C28" s="619"/>
      <c r="D28" s="619"/>
      <c r="E28" s="619" t="s">
        <v>9</v>
      </c>
      <c r="F28" s="619"/>
      <c r="G28" s="619"/>
      <c r="H28" s="619"/>
      <c r="I28" s="990" t="s">
        <v>131</v>
      </c>
      <c r="J28" s="1066" t="s">
        <v>206</v>
      </c>
      <c r="K28" s="1066"/>
      <c r="L28" s="1066"/>
      <c r="M28" s="620" t="e">
        <f>SUM(#REF!+#REF!+#REF!+#REF!)</f>
        <v>#REF!</v>
      </c>
      <c r="N28" s="620" t="e">
        <f>SUM(#REF!+#REF!+#REF!+#REF!)</f>
        <v>#REF!</v>
      </c>
      <c r="O28" s="620" t="e">
        <f>SUM(#REF!+#REF!+#REF!+#REF!)</f>
        <v>#REF!</v>
      </c>
      <c r="P28" s="620" t="e">
        <f>SUM(#REF!+#REF!+#REF!+#REF!)</f>
        <v>#REF!</v>
      </c>
      <c r="Q28" s="620" t="e">
        <f>SUM(#REF!+#REF!+#REF!+#REF!)</f>
        <v>#REF!</v>
      </c>
      <c r="R28" s="620" t="e">
        <f>SUM(#REF!+#REF!+#REF!+#REF!)</f>
        <v>#REF!</v>
      </c>
      <c r="S28" s="620" t="e">
        <f>SUM(#REF!+#REF!+#REF!+#REF!)</f>
        <v>#REF!</v>
      </c>
      <c r="T28" s="620" t="e">
        <f>(S28/R28)*100</f>
        <v>#REF!</v>
      </c>
      <c r="U28" s="620" t="e">
        <f>SUM(#REF!+#REF!+#REF!+#REF!)</f>
        <v>#REF!</v>
      </c>
      <c r="V28" s="620" t="e">
        <f>SUM(#REF!+#REF!+#REF!+#REF!)</f>
        <v>#REF!</v>
      </c>
      <c r="W28" s="620" t="e">
        <f>SUM(#REF!+#REF!+#REF!+#REF!)</f>
        <v>#REF!</v>
      </c>
      <c r="X28" s="620" t="e">
        <f>SUM(#REF!+#REF!+#REF!+#REF!)</f>
        <v>#REF!</v>
      </c>
      <c r="Y28" s="620" t="e">
        <f>SUM(#REF!+#REF!+#REF!+#REF!)</f>
        <v>#REF!</v>
      </c>
      <c r="Z28" s="620" t="e">
        <f>SUM(#REF!+#REF!+#REF!+#REF!)</f>
        <v>#REF!</v>
      </c>
      <c r="AA28" s="620" t="e">
        <f>SUM(#REF!+#REF!+#REF!+#REF!)</f>
        <v>#REF!</v>
      </c>
      <c r="AB28" s="620" t="e">
        <f>(AA28/Z28)*100</f>
        <v>#REF!</v>
      </c>
      <c r="AC28" s="620" t="e">
        <f>SUM(#REF!+#REF!+#REF!+#REF!)</f>
        <v>#REF!</v>
      </c>
      <c r="AD28" s="620" t="e">
        <f>SUM(#REF!+#REF!+#REF!+#REF!)</f>
        <v>#REF!</v>
      </c>
      <c r="AE28" s="620">
        <v>54295000</v>
      </c>
      <c r="AF28" s="620">
        <v>47695000</v>
      </c>
      <c r="AG28" s="620" t="e">
        <f>SUM(#REF!+#REF!+#REF!+#REF!)</f>
        <v>#REF!</v>
      </c>
      <c r="AH28" s="620" t="e">
        <f>SUM(#REF!+#REF!+#REF!+#REF!)</f>
        <v>#REF!</v>
      </c>
      <c r="AI28" s="620" t="e">
        <f>SUM(#REF!+#REF!+#REF!+#REF!+AI43)</f>
        <v>#REF!</v>
      </c>
      <c r="AJ28" s="620" t="e">
        <f>SUM(#REF!+#REF!+#REF!+#REF!+AJ43)</f>
        <v>#REF!</v>
      </c>
      <c r="AK28" s="620" t="e">
        <f>SUM(#REF!+#REF!+#REF!+#REF!+AK43)</f>
        <v>#REF!</v>
      </c>
      <c r="AL28" s="620" t="e">
        <f>SUM(#REF!+#REF!+#REF!+#REF!+AL43)</f>
        <v>#REF!</v>
      </c>
      <c r="AM28" s="620" t="e">
        <f>SUM(#REF!+#REF!+#REF!+#REF!+AM43)</f>
        <v>#REF!</v>
      </c>
      <c r="AN28" s="620">
        <f t="shared" ref="AN28:AS28" si="26">SUM(AN29+AN31+AN39+AN43)</f>
        <v>291996.48</v>
      </c>
      <c r="AO28" s="620">
        <f t="shared" si="26"/>
        <v>293200</v>
      </c>
      <c r="AP28" s="620">
        <f t="shared" si="26"/>
        <v>186814</v>
      </c>
      <c r="AQ28" s="620">
        <f t="shared" si="26"/>
        <v>293200</v>
      </c>
      <c r="AR28" s="620">
        <f t="shared" si="26"/>
        <v>272260</v>
      </c>
      <c r="AS28" s="620">
        <f t="shared" si="26"/>
        <v>160628.09</v>
      </c>
      <c r="AT28" s="620">
        <f t="shared" si="0"/>
        <v>58.99804965841475</v>
      </c>
      <c r="AU28" s="620">
        <f>SUM(AU29+AU31+AU39+AU43+AU34+AU67+AU69)</f>
        <v>1378234.54</v>
      </c>
      <c r="AV28" s="620">
        <f>SUM(AV29+AV31+AV39+AV43+AV34+AV67+AV69+AV36+AV48)</f>
        <v>3159738.2</v>
      </c>
      <c r="AW28" s="427">
        <f>SUM(AW29+AW31+AW39+AW43)</f>
        <v>293200</v>
      </c>
      <c r="AX28" s="427">
        <f>SUM(AX29+AX31+AX39+AX43)</f>
        <v>293200</v>
      </c>
      <c r="AY28" s="620">
        <f>SUM(AY29+AY31+AY39+AY43+AY34+AY67+AY69+AY36)</f>
        <v>403044.33999999997</v>
      </c>
      <c r="AZ28" s="620">
        <f>SUM(AZ29+AZ31+AZ39+AZ43+AZ34+AZ67+AZ69+AZ36)</f>
        <v>563149.21</v>
      </c>
      <c r="BA28" s="620">
        <f t="shared" si="16"/>
        <v>301.44914728018239</v>
      </c>
      <c r="BB28" s="620">
        <f t="shared" si="17"/>
        <v>139.72388497007552</v>
      </c>
      <c r="BC28" s="620">
        <f>SUM(BC29+BC31+BC39+BC43+BC34+BC67+BC69)</f>
        <v>271880</v>
      </c>
      <c r="BD28" s="620">
        <f>SUM(BD29+BD31+BD39+BD43+BD34+BD67+BD69)</f>
        <v>271880</v>
      </c>
      <c r="BE28" s="620">
        <f>SUM(BE29+BE31+BE39+BE43+BE34+BE67+BE69+BE36)</f>
        <v>1414457.33</v>
      </c>
      <c r="BF28" s="620">
        <f>SUM(BF29+BF31+BF39+BF43+BF34+BF67+BF69+BF36)</f>
        <v>24518.02</v>
      </c>
      <c r="BG28" s="620">
        <f t="shared" si="18"/>
        <v>1.7333870368503799</v>
      </c>
      <c r="BH28" s="620">
        <f>SUM(BH29+BH31+BH39+BH43+BH34+BH67+BH69)</f>
        <v>28490.5</v>
      </c>
      <c r="BI28" s="620">
        <f>SUM(BI29+BI31+BI39+BI43+BI34+BI67+BI69+BI36)</f>
        <v>1442947.83</v>
      </c>
      <c r="BJ28" s="620"/>
      <c r="BK28" s="620">
        <f t="shared" si="19"/>
        <v>0</v>
      </c>
      <c r="BL28" s="620">
        <f>SUM(BL29+BL31+BL39+BL43+BL34+BL67+BL69)</f>
        <v>0</v>
      </c>
      <c r="BM28" s="620">
        <f>SUM(BM29+BM31+BM39+BM43+BM34+BM67+BM69+BM36)</f>
        <v>1442947.83</v>
      </c>
      <c r="BN28" s="620"/>
      <c r="BO28" s="620">
        <f t="shared" si="20"/>
        <v>0</v>
      </c>
      <c r="BP28" s="620">
        <f>SUM(BP29+BP31+BP39+BP43+BP34+BP67+BP69)</f>
        <v>0</v>
      </c>
      <c r="BQ28" s="620">
        <f>SUM(BQ29+BQ31+BQ39+BQ43+BQ34+BQ67+BQ69+BQ36)</f>
        <v>1442947.83</v>
      </c>
      <c r="BR28" s="620">
        <f>SUM(BR29+BR31+BR39+BR43+BR34+BR67+BR69+BR36)</f>
        <v>368353.18</v>
      </c>
      <c r="BS28" s="620">
        <f t="shared" si="2"/>
        <v>25.52782382991629</v>
      </c>
      <c r="BT28" s="620">
        <f>SUM(BT29+BT31+BT39+BT43+BT34+BT67+BT69)</f>
        <v>-30132.179999999935</v>
      </c>
      <c r="BU28" s="748">
        <f>SUM(BU29+BU31+BU39+BU43+BU34+BU67+BU69+BU36)</f>
        <v>1412815.65</v>
      </c>
      <c r="BV28" s="620">
        <f>SUM(BV29+BV31+BV39+BV43+BV34+BV67+BV69+BV36)</f>
        <v>368353.18</v>
      </c>
      <c r="BW28" s="620">
        <f t="shared" si="3"/>
        <v>25.52782382991629</v>
      </c>
      <c r="BX28" s="620">
        <f>SUM(BX29+BX31+BX39+BX43+BX34+BX67+BX69)</f>
        <v>-152745</v>
      </c>
      <c r="BY28" s="620">
        <f t="shared" ref="BY28:CG28" si="27">SUM(BY29+BY31+BY39+BY43+BY34+BY67+BY69+BY36)</f>
        <v>1260070.6499999999</v>
      </c>
      <c r="BZ28" s="620">
        <f t="shared" si="27"/>
        <v>274632</v>
      </c>
      <c r="CA28" s="620">
        <f t="shared" si="27"/>
        <v>274632</v>
      </c>
      <c r="CB28" s="620">
        <f t="shared" si="27"/>
        <v>119834.09000000001</v>
      </c>
      <c r="CC28" s="620">
        <f>SUM(CC29+CC31+CC39+CC43+CC34+CC67+CC69+CC36)</f>
        <v>524957.27</v>
      </c>
      <c r="CD28" s="620">
        <f t="shared" si="6"/>
        <v>438.07006003049713</v>
      </c>
      <c r="CE28" s="620">
        <f t="shared" si="7"/>
        <v>74.629126667352182</v>
      </c>
      <c r="CF28" s="620">
        <f t="shared" si="27"/>
        <v>278632</v>
      </c>
      <c r="CG28" s="620">
        <f t="shared" si="27"/>
        <v>456573.45999999996</v>
      </c>
      <c r="CH28" s="620">
        <f t="shared" si="8"/>
        <v>163.86253553073587</v>
      </c>
      <c r="CI28" s="620">
        <f>SUM(CI29+CI31+CI39+CI43+CI34+CI67+CI69)</f>
        <v>424789.43</v>
      </c>
      <c r="CJ28" s="620">
        <f>SUM(CJ29+CJ31+CJ39+CJ43+CJ34+CJ67+CJ69+CJ36)</f>
        <v>703421.43</v>
      </c>
      <c r="CK28" s="620">
        <f t="shared" ref="CK28" si="28">SUM(CK29+CK31+CK39+CK43+CK34+CK67+CK69+CK36)</f>
        <v>0</v>
      </c>
      <c r="CL28" s="620">
        <f t="shared" si="10"/>
        <v>0</v>
      </c>
      <c r="CM28" s="620">
        <f>SUM(CM29+CM31+CM39+CM43+CM34+CM67+CM69)</f>
        <v>50000</v>
      </c>
      <c r="CN28" s="620">
        <f>SUM(CN29+CN31+CN39+CN43+CN34+CN67+CN69+CN36)</f>
        <v>753421.43</v>
      </c>
      <c r="CO28" s="620">
        <f t="shared" ref="CO28" si="29">SUM(CO29+CO31+CO39+CO43+CO34+CO67+CO69+CO36)</f>
        <v>0</v>
      </c>
      <c r="CP28" s="620">
        <f t="shared" si="12"/>
        <v>0</v>
      </c>
      <c r="CQ28" s="620">
        <f>SUM(CQ29+CQ31+CQ39+CQ43+CQ34+CQ67+CQ69)</f>
        <v>-227910.48</v>
      </c>
      <c r="CR28" s="620">
        <f>SUM(CR29+CR31+CR39+CR43+CR34+CR67+CR69+CR36)</f>
        <v>525510.94999999995</v>
      </c>
      <c r="CS28" s="620">
        <f t="shared" ref="CS28" si="30">SUM(CS29+CS31+CS39+CS43+CS34+CS67+CS69+CS36)</f>
        <v>280222</v>
      </c>
      <c r="CT28" s="620">
        <v>89000</v>
      </c>
      <c r="CU28" s="620">
        <v>89000</v>
      </c>
      <c r="DB28" s="456"/>
      <c r="DC28" s="456"/>
      <c r="DD28" s="456"/>
      <c r="DE28" s="456"/>
      <c r="DF28" s="456"/>
      <c r="DG28" s="456"/>
      <c r="DJ28" s="943"/>
      <c r="DK28" s="943"/>
      <c r="DL28" s="943"/>
      <c r="DM28" s="943"/>
      <c r="DN28" s="943"/>
      <c r="DO28" s="943"/>
      <c r="DP28" s="943"/>
      <c r="DQ28" s="943"/>
      <c r="DR28" s="943"/>
      <c r="DS28" s="943"/>
      <c r="DT28" s="943"/>
      <c r="DU28" s="943"/>
      <c r="DV28" s="943"/>
      <c r="DW28" s="943"/>
      <c r="DX28" s="943"/>
      <c r="DY28" s="943"/>
      <c r="DZ28" s="943"/>
    </row>
    <row r="29" spans="1:131" ht="20.100000000000001" customHeight="1" x14ac:dyDescent="0.35">
      <c r="A29" s="426" t="s">
        <v>512</v>
      </c>
      <c r="B29" s="619"/>
      <c r="C29" s="619"/>
      <c r="D29" s="619"/>
      <c r="E29" s="619"/>
      <c r="F29" s="619"/>
      <c r="G29" s="619"/>
      <c r="H29" s="619"/>
      <c r="I29" s="1006"/>
      <c r="J29" s="487">
        <v>634</v>
      </c>
      <c r="K29" s="991" t="s">
        <v>592</v>
      </c>
      <c r="L29" s="991"/>
      <c r="M29" s="428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621"/>
      <c r="AG29" s="621"/>
      <c r="AH29" s="621"/>
      <c r="AI29" s="621"/>
      <c r="AJ29" s="621"/>
      <c r="AK29" s="621"/>
      <c r="AL29" s="621"/>
      <c r="AM29" s="621"/>
      <c r="AN29" s="621">
        <f t="shared" ref="AN29:AS29" si="31">SUM(AN30)</f>
        <v>0</v>
      </c>
      <c r="AO29" s="621">
        <f t="shared" si="31"/>
        <v>0</v>
      </c>
      <c r="AP29" s="621">
        <f t="shared" si="31"/>
        <v>0</v>
      </c>
      <c r="AQ29" s="621">
        <f t="shared" si="31"/>
        <v>0</v>
      </c>
      <c r="AR29" s="621">
        <f t="shared" si="31"/>
        <v>6760</v>
      </c>
      <c r="AS29" s="621">
        <f t="shared" si="31"/>
        <v>6751.08</v>
      </c>
      <c r="AT29" s="621">
        <f t="shared" si="0"/>
        <v>99.868047337278114</v>
      </c>
      <c r="AU29" s="621">
        <f t="shared" ref="AU29:CA29" si="32">SUM(AU30)</f>
        <v>0</v>
      </c>
      <c r="AV29" s="621">
        <f t="shared" si="32"/>
        <v>6760</v>
      </c>
      <c r="AW29" s="429">
        <f t="shared" si="32"/>
        <v>0</v>
      </c>
      <c r="AX29" s="429">
        <f t="shared" si="32"/>
        <v>0</v>
      </c>
      <c r="AY29" s="621">
        <f t="shared" si="32"/>
        <v>6760</v>
      </c>
      <c r="AZ29" s="621">
        <f t="shared" si="32"/>
        <v>6751.08</v>
      </c>
      <c r="BA29" s="621">
        <f t="shared" si="16"/>
        <v>0</v>
      </c>
      <c r="BB29" s="621">
        <f t="shared" si="17"/>
        <v>99.868047337278114</v>
      </c>
      <c r="BC29" s="621">
        <v>7000</v>
      </c>
      <c r="BD29" s="621">
        <v>7000</v>
      </c>
      <c r="BE29" s="621">
        <f t="shared" si="32"/>
        <v>7000</v>
      </c>
      <c r="BF29" s="621">
        <f t="shared" si="32"/>
        <v>0</v>
      </c>
      <c r="BG29" s="621">
        <f t="shared" si="18"/>
        <v>0</v>
      </c>
      <c r="BH29" s="621">
        <f t="shared" si="32"/>
        <v>0</v>
      </c>
      <c r="BI29" s="621">
        <f t="shared" si="32"/>
        <v>7000</v>
      </c>
      <c r="BJ29" s="621"/>
      <c r="BK29" s="621">
        <f t="shared" si="19"/>
        <v>0</v>
      </c>
      <c r="BL29" s="621">
        <f t="shared" si="32"/>
        <v>0</v>
      </c>
      <c r="BM29" s="621">
        <f t="shared" si="32"/>
        <v>7000</v>
      </c>
      <c r="BN29" s="621"/>
      <c r="BO29" s="621">
        <f t="shared" si="20"/>
        <v>0</v>
      </c>
      <c r="BP29" s="621">
        <f t="shared" si="32"/>
        <v>0</v>
      </c>
      <c r="BQ29" s="621">
        <f t="shared" si="32"/>
        <v>7000</v>
      </c>
      <c r="BR29" s="621">
        <f t="shared" si="32"/>
        <v>7654.24</v>
      </c>
      <c r="BS29" s="621">
        <f t="shared" si="2"/>
        <v>109.34628571428571</v>
      </c>
      <c r="BT29" s="621">
        <f t="shared" si="32"/>
        <v>-2500</v>
      </c>
      <c r="BU29" s="799">
        <f t="shared" si="32"/>
        <v>4500</v>
      </c>
      <c r="BV29" s="621">
        <f t="shared" si="32"/>
        <v>7654.24</v>
      </c>
      <c r="BW29" s="621">
        <f t="shared" si="3"/>
        <v>109.34628571428571</v>
      </c>
      <c r="BX29" s="621">
        <f t="shared" si="32"/>
        <v>2700</v>
      </c>
      <c r="BY29" s="621">
        <f t="shared" si="32"/>
        <v>7200</v>
      </c>
      <c r="BZ29" s="621">
        <f t="shared" si="32"/>
        <v>0</v>
      </c>
      <c r="CA29" s="621">
        <f t="shared" si="32"/>
        <v>0</v>
      </c>
      <c r="CB29" s="621">
        <f>SUM(CB30)</f>
        <v>7314.24</v>
      </c>
      <c r="CC29" s="621">
        <f>SUM(CC30)</f>
        <v>0</v>
      </c>
      <c r="CD29" s="621">
        <f t="shared" si="6"/>
        <v>0</v>
      </c>
      <c r="CE29" s="621">
        <f t="shared" si="7"/>
        <v>0</v>
      </c>
      <c r="CF29" s="621">
        <f>SUM(CF30)</f>
        <v>4000</v>
      </c>
      <c r="CG29" s="621">
        <f>SUM(CG30)</f>
        <v>0</v>
      </c>
      <c r="CH29" s="621">
        <f t="shared" si="8"/>
        <v>0</v>
      </c>
      <c r="CI29" s="621">
        <f t="shared" ref="CI29" si="33">SUM(CI30)</f>
        <v>106250</v>
      </c>
      <c r="CJ29" s="621">
        <f>SUM(CJ30)</f>
        <v>110250</v>
      </c>
      <c r="CK29" s="621">
        <f>SUM(CK30)</f>
        <v>0</v>
      </c>
      <c r="CL29" s="621">
        <f t="shared" si="10"/>
        <v>0</v>
      </c>
      <c r="CM29" s="621">
        <f t="shared" ref="CM29" si="34">SUM(CM30)</f>
        <v>0</v>
      </c>
      <c r="CN29" s="621">
        <f>SUM(CN30)</f>
        <v>110250</v>
      </c>
      <c r="CO29" s="621">
        <f>SUM(CO30)</f>
        <v>0</v>
      </c>
      <c r="CP29" s="621">
        <f t="shared" si="12"/>
        <v>0</v>
      </c>
      <c r="CQ29" s="621">
        <f t="shared" ref="CQ29" si="35">SUM(CQ30)</f>
        <v>13750</v>
      </c>
      <c r="CR29" s="621">
        <f>SUM(CR30)</f>
        <v>124000</v>
      </c>
      <c r="CS29" s="621">
        <f t="shared" ref="CS29:CU29" si="36">SUM(CS30)</f>
        <v>0</v>
      </c>
      <c r="CT29" s="621">
        <f t="shared" si="36"/>
        <v>0</v>
      </c>
      <c r="CU29" s="621">
        <f t="shared" si="36"/>
        <v>0</v>
      </c>
      <c r="DB29" s="456"/>
      <c r="DC29" s="456"/>
      <c r="DD29" s="456"/>
      <c r="DE29" s="456"/>
      <c r="DF29" s="456"/>
      <c r="DG29" s="456"/>
      <c r="DH29" s="432"/>
      <c r="DI29" s="432"/>
      <c r="DJ29" s="943"/>
      <c r="DK29" s="943"/>
      <c r="DL29" s="943"/>
      <c r="DM29" s="943"/>
      <c r="DN29" s="943"/>
      <c r="DO29" s="943"/>
      <c r="DP29" s="943"/>
      <c r="DQ29" s="943"/>
      <c r="DR29" s="943"/>
      <c r="DS29" s="943"/>
      <c r="DT29" s="943"/>
      <c r="DU29" s="943"/>
      <c r="DV29" s="943"/>
      <c r="DW29" s="943"/>
      <c r="DX29" s="943"/>
      <c r="DY29" s="943"/>
      <c r="DZ29" s="943"/>
      <c r="EA29" s="432"/>
    </row>
    <row r="30" spans="1:131" ht="20.100000000000001" customHeight="1" x14ac:dyDescent="0.35">
      <c r="A30" s="426"/>
      <c r="B30" s="619"/>
      <c r="C30" s="619"/>
      <c r="D30" s="619"/>
      <c r="E30" s="619"/>
      <c r="F30" s="619"/>
      <c r="G30" s="619"/>
      <c r="H30" s="619"/>
      <c r="I30" s="1006"/>
      <c r="J30" s="435"/>
      <c r="K30" s="503">
        <v>6341</v>
      </c>
      <c r="L30" s="992" t="s">
        <v>593</v>
      </c>
      <c r="M30" s="992"/>
      <c r="N30" s="622"/>
      <c r="O30" s="622"/>
      <c r="P30" s="622"/>
      <c r="Q30" s="622"/>
      <c r="R30" s="622"/>
      <c r="S30" s="622"/>
      <c r="T30" s="622"/>
      <c r="U30" s="622"/>
      <c r="V30" s="622"/>
      <c r="W30" s="622"/>
      <c r="X30" s="622"/>
      <c r="Y30" s="622"/>
      <c r="Z30" s="622"/>
      <c r="AA30" s="622"/>
      <c r="AB30" s="622"/>
      <c r="AC30" s="622"/>
      <c r="AD30" s="622"/>
      <c r="AE30" s="622"/>
      <c r="AF30" s="622"/>
      <c r="AG30" s="622"/>
      <c r="AH30" s="622"/>
      <c r="AI30" s="622"/>
      <c r="AJ30" s="622"/>
      <c r="AK30" s="622"/>
      <c r="AL30" s="622"/>
      <c r="AM30" s="622"/>
      <c r="AN30" s="623"/>
      <c r="AO30" s="623"/>
      <c r="AP30" s="623"/>
      <c r="AQ30" s="623">
        <v>0</v>
      </c>
      <c r="AR30" s="623">
        <v>6760</v>
      </c>
      <c r="AS30" s="623">
        <v>6751.08</v>
      </c>
      <c r="AT30" s="623">
        <f t="shared" si="0"/>
        <v>99.868047337278114</v>
      </c>
      <c r="AU30" s="623">
        <f>AV30-AR30</f>
        <v>0</v>
      </c>
      <c r="AV30" s="623">
        <v>6760</v>
      </c>
      <c r="AW30" s="430"/>
      <c r="AX30" s="430"/>
      <c r="AY30" s="623">
        <v>6760</v>
      </c>
      <c r="AZ30" s="623">
        <v>6751.08</v>
      </c>
      <c r="BA30" s="623">
        <f t="shared" si="16"/>
        <v>0</v>
      </c>
      <c r="BB30" s="623">
        <f t="shared" si="17"/>
        <v>99.868047337278114</v>
      </c>
      <c r="BC30" s="623"/>
      <c r="BD30" s="623"/>
      <c r="BE30" s="623">
        <v>7000</v>
      </c>
      <c r="BF30" s="623">
        <v>0</v>
      </c>
      <c r="BG30" s="623">
        <f t="shared" si="18"/>
        <v>0</v>
      </c>
      <c r="BH30" s="623">
        <f>BI30-BE30</f>
        <v>0</v>
      </c>
      <c r="BI30" s="623">
        <v>7000</v>
      </c>
      <c r="BJ30" s="623"/>
      <c r="BK30" s="623">
        <f t="shared" si="19"/>
        <v>0</v>
      </c>
      <c r="BL30" s="623">
        <f>BM30-BI30</f>
        <v>0</v>
      </c>
      <c r="BM30" s="623">
        <v>7000</v>
      </c>
      <c r="BN30" s="623"/>
      <c r="BO30" s="623">
        <f t="shared" si="20"/>
        <v>0</v>
      </c>
      <c r="BP30" s="623">
        <f>BQ30-BI30</f>
        <v>0</v>
      </c>
      <c r="BQ30" s="623">
        <v>7000</v>
      </c>
      <c r="BR30" s="623">
        <v>7654.24</v>
      </c>
      <c r="BS30" s="623">
        <f t="shared" si="2"/>
        <v>109.34628571428571</v>
      </c>
      <c r="BT30" s="623">
        <f>BU30-BM30</f>
        <v>-2500</v>
      </c>
      <c r="BU30" s="720">
        <v>4500</v>
      </c>
      <c r="BV30" s="623">
        <v>7654.24</v>
      </c>
      <c r="BW30" s="623">
        <f t="shared" si="3"/>
        <v>109.34628571428571</v>
      </c>
      <c r="BX30" s="623">
        <f>BY30-BU30</f>
        <v>2700</v>
      </c>
      <c r="BY30" s="623">
        <v>7200</v>
      </c>
      <c r="BZ30" s="918">
        <v>0</v>
      </c>
      <c r="CA30" s="918">
        <v>0</v>
      </c>
      <c r="CB30" s="623">
        <v>7314.24</v>
      </c>
      <c r="CC30" s="918"/>
      <c r="CD30" s="623">
        <f t="shared" si="6"/>
        <v>0</v>
      </c>
      <c r="CE30" s="623">
        <f t="shared" si="7"/>
        <v>0</v>
      </c>
      <c r="CF30" s="623">
        <v>4000</v>
      </c>
      <c r="CG30" s="623">
        <v>0</v>
      </c>
      <c r="CH30" s="623">
        <f t="shared" si="8"/>
        <v>0</v>
      </c>
      <c r="CI30" s="623">
        <f>CJ30-CF30</f>
        <v>106250</v>
      </c>
      <c r="CJ30" s="918">
        <v>110250</v>
      </c>
      <c r="CK30" s="623"/>
      <c r="CL30" s="623">
        <f t="shared" si="10"/>
        <v>0</v>
      </c>
      <c r="CM30" s="623">
        <f>CN30-CJ30</f>
        <v>0</v>
      </c>
      <c r="CN30" s="918">
        <v>110250</v>
      </c>
      <c r="CO30" s="623"/>
      <c r="CP30" s="623">
        <f t="shared" si="12"/>
        <v>0</v>
      </c>
      <c r="CQ30" s="623">
        <f>CR30-CN30</f>
        <v>13750</v>
      </c>
      <c r="CR30" s="918">
        <v>124000</v>
      </c>
      <c r="CS30" s="918">
        <v>0</v>
      </c>
      <c r="CT30" s="918"/>
      <c r="CU30" s="918"/>
      <c r="DB30" s="456"/>
      <c r="DC30" s="456"/>
      <c r="DD30" s="456"/>
      <c r="DE30" s="456"/>
      <c r="DF30" s="456"/>
      <c r="DG30" s="456"/>
      <c r="DJ30" s="943"/>
      <c r="DK30" s="943"/>
      <c r="DL30" s="943"/>
      <c r="DM30" s="943"/>
      <c r="DN30" s="943"/>
      <c r="DO30" s="943"/>
      <c r="DP30" s="943"/>
      <c r="DQ30" s="943"/>
      <c r="DR30" s="943"/>
      <c r="DS30" s="943"/>
      <c r="DT30" s="943"/>
      <c r="DU30" s="943"/>
      <c r="DV30" s="943"/>
      <c r="DW30" s="943"/>
      <c r="DX30" s="943"/>
      <c r="DY30" s="943"/>
      <c r="DZ30" s="943"/>
    </row>
    <row r="31" spans="1:131" ht="20.100000000000001" customHeight="1" x14ac:dyDescent="0.35">
      <c r="A31" s="556" t="s">
        <v>458</v>
      </c>
      <c r="B31" s="556"/>
      <c r="C31" s="556"/>
      <c r="D31" s="556"/>
      <c r="E31" s="556"/>
      <c r="F31" s="556"/>
      <c r="G31" s="556"/>
      <c r="H31" s="556"/>
      <c r="I31" s="1006"/>
      <c r="J31" s="990">
        <v>636</v>
      </c>
      <c r="K31" s="990" t="s">
        <v>460</v>
      </c>
      <c r="L31" s="990"/>
      <c r="M31" s="624"/>
      <c r="N31" s="624"/>
      <c r="O31" s="624"/>
      <c r="P31" s="624"/>
      <c r="Q31" s="624"/>
      <c r="R31" s="624"/>
      <c r="S31" s="624"/>
      <c r="T31" s="624"/>
      <c r="U31" s="624"/>
      <c r="V31" s="624"/>
      <c r="W31" s="624"/>
      <c r="X31" s="624"/>
      <c r="Y31" s="624"/>
      <c r="Z31" s="624"/>
      <c r="AA31" s="624"/>
      <c r="AB31" s="624"/>
      <c r="AC31" s="624"/>
      <c r="AD31" s="624"/>
      <c r="AE31" s="624"/>
      <c r="AF31" s="624"/>
      <c r="AG31" s="624"/>
      <c r="AH31" s="624"/>
      <c r="AI31" s="620" t="e">
        <f>SUM(#REF!+#REF!)</f>
        <v>#REF!</v>
      </c>
      <c r="AJ31" s="620" t="e">
        <f>SUM(#REF!+#REF!)</f>
        <v>#REF!</v>
      </c>
      <c r="AK31" s="620" t="e">
        <f>SUM(#REF!)</f>
        <v>#REF!</v>
      </c>
      <c r="AL31" s="620" t="e">
        <f>SUM(#REF!)</f>
        <v>#REF!</v>
      </c>
      <c r="AM31" s="620" t="e">
        <f>SUM(#REF!+#REF!)</f>
        <v>#REF!</v>
      </c>
      <c r="AN31" s="620">
        <f>SUM(AN33)</f>
        <v>291996.48</v>
      </c>
      <c r="AO31" s="620">
        <f>SUM(AO33)</f>
        <v>293200</v>
      </c>
      <c r="AP31" s="620">
        <f>SUM(AP32:AP33)</f>
        <v>186814</v>
      </c>
      <c r="AQ31" s="620">
        <f>SUM(AQ33)</f>
        <v>293200</v>
      </c>
      <c r="AR31" s="620">
        <f>SUM(AR33)</f>
        <v>265500</v>
      </c>
      <c r="AS31" s="620">
        <f>SUM(AS33)</f>
        <v>153877.01</v>
      </c>
      <c r="AT31" s="620">
        <f t="shared" si="0"/>
        <v>57.957442561205276</v>
      </c>
      <c r="AU31" s="620">
        <f>SUM(AU33)</f>
        <v>127490</v>
      </c>
      <c r="AV31" s="620">
        <f>SUM(AV33)</f>
        <v>392990</v>
      </c>
      <c r="AW31" s="427">
        <f>SUM(AW33)</f>
        <v>293200</v>
      </c>
      <c r="AX31" s="427">
        <f>SUM(AX33)</f>
        <v>293200</v>
      </c>
      <c r="AY31" s="620">
        <f>SUM(AY33)</f>
        <v>385904.3</v>
      </c>
      <c r="AZ31" s="620">
        <f>SUM(AZ32:AZ33)</f>
        <v>344515.95</v>
      </c>
      <c r="BA31" s="620">
        <f t="shared" si="16"/>
        <v>184.41655871615617</v>
      </c>
      <c r="BB31" s="620">
        <f t="shared" si="17"/>
        <v>89.274970504345248</v>
      </c>
      <c r="BC31" s="620">
        <v>252880</v>
      </c>
      <c r="BD31" s="620">
        <v>252880</v>
      </c>
      <c r="BE31" s="620">
        <f>SUM(BE32:BE33)</f>
        <v>678080</v>
      </c>
      <c r="BF31" s="620">
        <f>SUM(BF32:BF33)</f>
        <v>24518.02</v>
      </c>
      <c r="BG31" s="620">
        <f t="shared" si="18"/>
        <v>3.6158004955167535</v>
      </c>
      <c r="BH31" s="620">
        <f>SUM(BH32:BH33)</f>
        <v>30490.5</v>
      </c>
      <c r="BI31" s="620">
        <f>SUM(BI32:BI33)</f>
        <v>708570.5</v>
      </c>
      <c r="BJ31" s="620"/>
      <c r="BK31" s="620">
        <f t="shared" si="19"/>
        <v>0</v>
      </c>
      <c r="BL31" s="620">
        <f>SUM(BL32:BL33)</f>
        <v>0</v>
      </c>
      <c r="BM31" s="620">
        <f>SUM(BM32:BM33)</f>
        <v>708570.5</v>
      </c>
      <c r="BN31" s="620"/>
      <c r="BO31" s="620">
        <f t="shared" si="20"/>
        <v>0</v>
      </c>
      <c r="BP31" s="620">
        <f>SUM(BP32:BP33)</f>
        <v>0</v>
      </c>
      <c r="BQ31" s="620">
        <f>SUM(BQ32:BQ33)</f>
        <v>708570.5</v>
      </c>
      <c r="BR31" s="620">
        <f>SUM(BR32:BR33)</f>
        <v>166107.35</v>
      </c>
      <c r="BS31" s="620">
        <f t="shared" si="2"/>
        <v>23.442600277601173</v>
      </c>
      <c r="BT31" s="620">
        <f>SUM(BT32:BT33)</f>
        <v>119745.15000000002</v>
      </c>
      <c r="BU31" s="748">
        <f>SUM(BU32:BU33)</f>
        <v>828315.65</v>
      </c>
      <c r="BV31" s="620">
        <f>SUM(BV32:BV33)</f>
        <v>166107.35</v>
      </c>
      <c r="BW31" s="620">
        <f t="shared" si="3"/>
        <v>23.442600277601173</v>
      </c>
      <c r="BX31" s="620">
        <f t="shared" ref="BX31:CG31" si="37">SUM(BX32:BX33)</f>
        <v>-155445</v>
      </c>
      <c r="BY31" s="620">
        <f t="shared" si="37"/>
        <v>672870.65</v>
      </c>
      <c r="BZ31" s="523">
        <f t="shared" si="37"/>
        <v>274632</v>
      </c>
      <c r="CA31" s="523">
        <f t="shared" si="37"/>
        <v>274632</v>
      </c>
      <c r="CB31" s="620">
        <f>SUM(CB32:CB33)</f>
        <v>112519.85</v>
      </c>
      <c r="CC31" s="523">
        <f>SUM(CC32:CC33)</f>
        <v>524957.27</v>
      </c>
      <c r="CD31" s="620">
        <f t="shared" si="6"/>
        <v>466.5463649302767</v>
      </c>
      <c r="CE31" s="620">
        <f t="shared" si="7"/>
        <v>122.52995850424443</v>
      </c>
      <c r="CF31" s="620">
        <f t="shared" si="37"/>
        <v>274632</v>
      </c>
      <c r="CG31" s="620">
        <f t="shared" si="37"/>
        <v>456573.45999999996</v>
      </c>
      <c r="CH31" s="620">
        <f t="shared" si="8"/>
        <v>166.24918436307493</v>
      </c>
      <c r="CI31" s="620">
        <f>SUM(CI32:CI33)</f>
        <v>153799.76999999999</v>
      </c>
      <c r="CJ31" s="523">
        <f>SUM(CJ32:CJ33)</f>
        <v>428431.77</v>
      </c>
      <c r="CK31" s="620">
        <f t="shared" ref="CK31" si="38">SUM(CK32:CK33)</f>
        <v>0</v>
      </c>
      <c r="CL31" s="620">
        <f t="shared" si="10"/>
        <v>0</v>
      </c>
      <c r="CM31" s="620">
        <f>SUM(CM32:CM33)</f>
        <v>50000</v>
      </c>
      <c r="CN31" s="523">
        <f>SUM(CN32:CN33)</f>
        <v>478431.77</v>
      </c>
      <c r="CO31" s="620">
        <f t="shared" ref="CO31" si="39">SUM(CO32:CO33)</f>
        <v>0</v>
      </c>
      <c r="CP31" s="620">
        <f t="shared" si="12"/>
        <v>0</v>
      </c>
      <c r="CQ31" s="620">
        <f>SUM(CQ32:CQ33)</f>
        <v>-76920.820000000007</v>
      </c>
      <c r="CR31" s="523">
        <f>SUM(CR32:CR33)</f>
        <v>401510.94999999995</v>
      </c>
      <c r="CS31" s="523">
        <f t="shared" ref="CS31" si="40">SUM(CS32:CS33)</f>
        <v>280222</v>
      </c>
      <c r="CT31" s="523"/>
      <c r="CU31" s="523"/>
      <c r="DB31" s="456"/>
      <c r="DC31" s="456"/>
      <c r="DD31" s="456"/>
      <c r="DE31" s="456"/>
      <c r="DF31" s="456"/>
      <c r="DG31" s="456"/>
      <c r="DJ31" s="943"/>
      <c r="DK31" s="943"/>
      <c r="DL31" s="943"/>
      <c r="DM31" s="943"/>
      <c r="DN31" s="943"/>
      <c r="DO31" s="943"/>
      <c r="DP31" s="943"/>
      <c r="DQ31" s="943"/>
      <c r="DR31" s="943"/>
      <c r="DS31" s="943"/>
      <c r="DT31" s="943"/>
      <c r="DU31" s="943"/>
      <c r="DV31" s="943"/>
      <c r="DW31" s="943"/>
      <c r="DX31" s="943"/>
      <c r="DY31" s="943"/>
      <c r="DZ31" s="943"/>
    </row>
    <row r="32" spans="1:131" s="432" customFormat="1" ht="20.100000000000001" customHeight="1" x14ac:dyDescent="0.35">
      <c r="A32" s="556"/>
      <c r="B32" s="556"/>
      <c r="C32" s="556"/>
      <c r="D32" s="556"/>
      <c r="E32" s="556"/>
      <c r="F32" s="556"/>
      <c r="G32" s="556"/>
      <c r="H32" s="556"/>
      <c r="I32" s="1006"/>
      <c r="J32" s="1006"/>
      <c r="K32" s="431" t="s">
        <v>461</v>
      </c>
      <c r="L32" s="503" t="s">
        <v>462</v>
      </c>
      <c r="M32" s="623"/>
      <c r="N32" s="623"/>
      <c r="O32" s="623"/>
      <c r="P32" s="623"/>
      <c r="Q32" s="623"/>
      <c r="R32" s="623"/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H32" s="623"/>
      <c r="AI32" s="623"/>
      <c r="AJ32" s="623"/>
      <c r="AK32" s="623"/>
      <c r="AL32" s="623"/>
      <c r="AM32" s="623"/>
      <c r="AN32" s="623"/>
      <c r="AO32" s="623"/>
      <c r="AP32" s="623">
        <v>186814</v>
      </c>
      <c r="AQ32" s="623">
        <v>0</v>
      </c>
      <c r="AR32" s="623">
        <v>0</v>
      </c>
      <c r="AS32" s="623"/>
      <c r="AT32" s="623"/>
      <c r="AU32" s="623"/>
      <c r="AV32" s="623">
        <v>0</v>
      </c>
      <c r="AW32" s="430"/>
      <c r="AX32" s="430"/>
      <c r="AY32" s="623">
        <v>0</v>
      </c>
      <c r="AZ32" s="623">
        <v>284515.95</v>
      </c>
      <c r="BA32" s="623">
        <f t="shared" si="16"/>
        <v>152.29905146295246</v>
      </c>
      <c r="BB32" s="623">
        <f t="shared" si="17"/>
        <v>0</v>
      </c>
      <c r="BC32" s="623"/>
      <c r="BD32" s="623"/>
      <c r="BE32" s="623">
        <v>0</v>
      </c>
      <c r="BF32" s="623">
        <v>24518.02</v>
      </c>
      <c r="BG32" s="623">
        <f t="shared" si="18"/>
        <v>0</v>
      </c>
      <c r="BH32" s="623">
        <f>BI32-BE32</f>
        <v>30000</v>
      </c>
      <c r="BI32" s="623">
        <v>30000</v>
      </c>
      <c r="BJ32" s="623"/>
      <c r="BK32" s="623">
        <f t="shared" si="19"/>
        <v>0</v>
      </c>
      <c r="BL32" s="623">
        <f>BM32-BI32</f>
        <v>0</v>
      </c>
      <c r="BM32" s="623">
        <v>30000</v>
      </c>
      <c r="BN32" s="623"/>
      <c r="BO32" s="623">
        <f t="shared" si="20"/>
        <v>0</v>
      </c>
      <c r="BP32" s="623">
        <f>BQ32-BI32</f>
        <v>0</v>
      </c>
      <c r="BQ32" s="623">
        <v>30000</v>
      </c>
      <c r="BR32" s="623">
        <v>166107.35</v>
      </c>
      <c r="BS32" s="623">
        <f t="shared" si="2"/>
        <v>553.69116666666662</v>
      </c>
      <c r="BT32" s="623">
        <f>BU32-BM32</f>
        <v>458315.65</v>
      </c>
      <c r="BU32" s="720">
        <v>488315.65</v>
      </c>
      <c r="BV32" s="623">
        <v>166107.35</v>
      </c>
      <c r="BW32" s="623">
        <f t="shared" si="3"/>
        <v>553.69116666666662</v>
      </c>
      <c r="BX32" s="623">
        <f>BY32-BU32</f>
        <v>-166245</v>
      </c>
      <c r="BY32" s="623">
        <v>322070.65000000002</v>
      </c>
      <c r="BZ32" s="918">
        <v>274632</v>
      </c>
      <c r="CA32" s="918">
        <v>274632</v>
      </c>
      <c r="CB32" s="623">
        <v>112519.85</v>
      </c>
      <c r="CC32" s="918">
        <v>223866.73</v>
      </c>
      <c r="CD32" s="623">
        <f t="shared" si="6"/>
        <v>198.95754393558113</v>
      </c>
      <c r="CE32" s="623">
        <f t="shared" si="7"/>
        <v>78.193059727558506</v>
      </c>
      <c r="CF32" s="623">
        <v>274632</v>
      </c>
      <c r="CG32" s="623">
        <v>155482.92000000001</v>
      </c>
      <c r="CH32" s="623">
        <f t="shared" si="8"/>
        <v>56.615004806431877</v>
      </c>
      <c r="CI32" s="623">
        <f>CJ32-CF32</f>
        <v>11668</v>
      </c>
      <c r="CJ32" s="918">
        <v>286300</v>
      </c>
      <c r="CK32" s="623"/>
      <c r="CL32" s="623">
        <f t="shared" si="10"/>
        <v>0</v>
      </c>
      <c r="CM32" s="623">
        <f>CN32-CJ32</f>
        <v>0</v>
      </c>
      <c r="CN32" s="918">
        <v>286300</v>
      </c>
      <c r="CO32" s="623"/>
      <c r="CP32" s="623">
        <f t="shared" si="12"/>
        <v>0</v>
      </c>
      <c r="CQ32" s="623">
        <f>CR32-CN32</f>
        <v>63273.789999999979</v>
      </c>
      <c r="CR32" s="918">
        <v>349573.79</v>
      </c>
      <c r="CS32" s="918">
        <v>271222</v>
      </c>
      <c r="CT32" s="918"/>
      <c r="CU32" s="918"/>
      <c r="DB32" s="456"/>
      <c r="DC32" s="456"/>
      <c r="DD32" s="456"/>
      <c r="DE32" s="456"/>
      <c r="DF32" s="456"/>
      <c r="DG32" s="456"/>
      <c r="DJ32" s="943"/>
      <c r="DK32" s="943"/>
      <c r="DL32" s="943"/>
      <c r="DM32" s="943"/>
      <c r="DN32" s="943"/>
      <c r="DO32" s="943"/>
      <c r="DP32" s="943"/>
      <c r="DQ32" s="943"/>
      <c r="DR32" s="943"/>
      <c r="DS32" s="943"/>
      <c r="DT32" s="943"/>
      <c r="DU32" s="943"/>
      <c r="DV32" s="943"/>
      <c r="DW32" s="943"/>
      <c r="DX32" s="943"/>
      <c r="DY32" s="943"/>
      <c r="DZ32" s="943"/>
    </row>
    <row r="33" spans="1:131" s="432" customFormat="1" ht="20.100000000000001" customHeight="1" x14ac:dyDescent="0.35">
      <c r="A33" s="556"/>
      <c r="B33" s="556"/>
      <c r="C33" s="556"/>
      <c r="D33" s="556"/>
      <c r="E33" s="556"/>
      <c r="F33" s="556"/>
      <c r="G33" s="556"/>
      <c r="H33" s="556"/>
      <c r="I33" s="1006"/>
      <c r="J33" s="1006"/>
      <c r="K33" s="431" t="s">
        <v>551</v>
      </c>
      <c r="L33" s="503" t="s">
        <v>550</v>
      </c>
      <c r="M33" s="623"/>
      <c r="N33" s="623"/>
      <c r="O33" s="623"/>
      <c r="P33" s="623"/>
      <c r="Q33" s="623"/>
      <c r="R33" s="623"/>
      <c r="S33" s="623"/>
      <c r="T33" s="623"/>
      <c r="U33" s="623"/>
      <c r="V33" s="623"/>
      <c r="W33" s="623"/>
      <c r="X33" s="623"/>
      <c r="Y33" s="623"/>
      <c r="Z33" s="623"/>
      <c r="AA33" s="623"/>
      <c r="AB33" s="623"/>
      <c r="AC33" s="623"/>
      <c r="AD33" s="623"/>
      <c r="AE33" s="623"/>
      <c r="AF33" s="623"/>
      <c r="AG33" s="623"/>
      <c r="AH33" s="623"/>
      <c r="AI33" s="623" t="e">
        <f>SUM(#REF!)</f>
        <v>#REF!</v>
      </c>
      <c r="AJ33" s="623" t="e">
        <f>SUM(#REF!)</f>
        <v>#REF!</v>
      </c>
      <c r="AK33" s="623">
        <v>0</v>
      </c>
      <c r="AL33" s="623">
        <v>0</v>
      </c>
      <c r="AM33" s="623" t="e">
        <f>SUM(AM44:AM45)</f>
        <v>#REF!</v>
      </c>
      <c r="AN33" s="623">
        <v>291996.48</v>
      </c>
      <c r="AO33" s="623">
        <v>293200</v>
      </c>
      <c r="AP33" s="623">
        <v>0</v>
      </c>
      <c r="AQ33" s="623">
        <v>293200</v>
      </c>
      <c r="AR33" s="623">
        <v>265500</v>
      </c>
      <c r="AS33" s="623">
        <v>153877.01</v>
      </c>
      <c r="AT33" s="623">
        <f t="shared" si="0"/>
        <v>57.957442561205276</v>
      </c>
      <c r="AU33" s="623">
        <f>AV33-AR33</f>
        <v>127490</v>
      </c>
      <c r="AV33" s="623">
        <v>392990</v>
      </c>
      <c r="AW33" s="430">
        <v>293200</v>
      </c>
      <c r="AX33" s="430">
        <v>293200</v>
      </c>
      <c r="AY33" s="623">
        <v>385904.3</v>
      </c>
      <c r="AZ33" s="623">
        <v>60000</v>
      </c>
      <c r="BA33" s="623">
        <f t="shared" si="16"/>
        <v>0</v>
      </c>
      <c r="BB33" s="623">
        <f t="shared" si="17"/>
        <v>15.547896201208436</v>
      </c>
      <c r="BC33" s="623"/>
      <c r="BD33" s="623"/>
      <c r="BE33" s="623">
        <v>678080</v>
      </c>
      <c r="BF33" s="623">
        <v>0</v>
      </c>
      <c r="BG33" s="623">
        <f t="shared" si="18"/>
        <v>0</v>
      </c>
      <c r="BH33" s="623">
        <f>BI33-BE33</f>
        <v>490.5</v>
      </c>
      <c r="BI33" s="623">
        <v>678570.5</v>
      </c>
      <c r="BJ33" s="623"/>
      <c r="BK33" s="623">
        <f t="shared" si="19"/>
        <v>0</v>
      </c>
      <c r="BL33" s="623">
        <f>BM33-BI33</f>
        <v>0</v>
      </c>
      <c r="BM33" s="623">
        <v>678570.5</v>
      </c>
      <c r="BN33" s="623"/>
      <c r="BO33" s="623">
        <f t="shared" si="20"/>
        <v>0</v>
      </c>
      <c r="BP33" s="623">
        <f>BQ33-BI33</f>
        <v>0</v>
      </c>
      <c r="BQ33" s="623">
        <v>678570.5</v>
      </c>
      <c r="BR33" s="623">
        <v>0</v>
      </c>
      <c r="BS33" s="623">
        <f t="shared" si="2"/>
        <v>0</v>
      </c>
      <c r="BT33" s="623">
        <f>BU33-BM33</f>
        <v>-338570.5</v>
      </c>
      <c r="BU33" s="720">
        <v>340000</v>
      </c>
      <c r="BV33" s="623">
        <v>0</v>
      </c>
      <c r="BW33" s="623">
        <f t="shared" si="3"/>
        <v>0</v>
      </c>
      <c r="BX33" s="623">
        <f>BY33-BU33</f>
        <v>10800</v>
      </c>
      <c r="BY33" s="623">
        <v>350800</v>
      </c>
      <c r="BZ33" s="918">
        <v>0</v>
      </c>
      <c r="CA33" s="918">
        <v>0</v>
      </c>
      <c r="CB33" s="623"/>
      <c r="CC33" s="918">
        <v>301090.53999999998</v>
      </c>
      <c r="CD33" s="623">
        <f t="shared" si="6"/>
        <v>0</v>
      </c>
      <c r="CE33" s="623">
        <f t="shared" si="7"/>
        <v>211.83901389534518</v>
      </c>
      <c r="CF33" s="623">
        <v>0</v>
      </c>
      <c r="CG33" s="623">
        <v>301090.53999999998</v>
      </c>
      <c r="CH33" s="623">
        <f t="shared" si="8"/>
        <v>0</v>
      </c>
      <c r="CI33" s="623">
        <f>CJ33-CF33</f>
        <v>142131.76999999999</v>
      </c>
      <c r="CJ33" s="918">
        <v>142131.76999999999</v>
      </c>
      <c r="CK33" s="623"/>
      <c r="CL33" s="623">
        <f t="shared" si="10"/>
        <v>0</v>
      </c>
      <c r="CM33" s="623">
        <f>CN33-CJ33</f>
        <v>50000</v>
      </c>
      <c r="CN33" s="918">
        <v>192131.77</v>
      </c>
      <c r="CO33" s="623"/>
      <c r="CP33" s="623">
        <f t="shared" si="12"/>
        <v>0</v>
      </c>
      <c r="CQ33" s="623">
        <f>CR33-CN33</f>
        <v>-140194.60999999999</v>
      </c>
      <c r="CR33" s="918">
        <v>51937.16</v>
      </c>
      <c r="CS33" s="918">
        <v>9000</v>
      </c>
      <c r="CT33" s="918"/>
      <c r="CU33" s="918"/>
      <c r="DB33" s="456"/>
      <c r="DC33" s="456"/>
      <c r="DD33" s="456"/>
      <c r="DE33" s="456"/>
      <c r="DF33" s="456"/>
      <c r="DG33" s="456"/>
      <c r="DH33" s="119"/>
      <c r="DI33" s="119"/>
      <c r="DJ33" s="943"/>
      <c r="DK33" s="943"/>
      <c r="DL33" s="943"/>
      <c r="DM33" s="943"/>
      <c r="DN33" s="943"/>
      <c r="DO33" s="943"/>
      <c r="DP33" s="943"/>
      <c r="DQ33" s="943"/>
      <c r="DR33" s="943"/>
      <c r="DS33" s="943"/>
      <c r="DT33" s="943"/>
      <c r="DU33" s="943"/>
      <c r="DV33" s="943"/>
      <c r="DW33" s="943"/>
      <c r="DX33" s="943"/>
      <c r="DY33" s="943"/>
      <c r="DZ33" s="943"/>
      <c r="EA33" s="119"/>
    </row>
    <row r="34" spans="1:131" ht="20.100000000000001" hidden="1" customHeight="1" x14ac:dyDescent="0.35">
      <c r="A34" s="556"/>
      <c r="B34" s="556"/>
      <c r="C34" s="556"/>
      <c r="D34" s="556"/>
      <c r="E34" s="556"/>
      <c r="F34" s="556"/>
      <c r="G34" s="556"/>
      <c r="H34" s="556"/>
      <c r="I34" s="1006"/>
      <c r="J34" s="990">
        <v>636</v>
      </c>
      <c r="K34" s="990" t="s">
        <v>460</v>
      </c>
      <c r="L34" s="990"/>
      <c r="M34" s="624"/>
      <c r="N34" s="624"/>
      <c r="O34" s="624"/>
      <c r="P34" s="624"/>
      <c r="Q34" s="624"/>
      <c r="R34" s="624"/>
      <c r="S34" s="624"/>
      <c r="T34" s="624"/>
      <c r="U34" s="624"/>
      <c r="V34" s="624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0" t="e">
        <f>SUM(#REF!+#REF!)</f>
        <v>#REF!</v>
      </c>
      <c r="AJ34" s="620" t="e">
        <f>SUM(#REF!+#REF!)</f>
        <v>#REF!</v>
      </c>
      <c r="AK34" s="620" t="e">
        <f>SUM(#REF!)</f>
        <v>#REF!</v>
      </c>
      <c r="AL34" s="620" t="e">
        <f>SUM(#REF!)</f>
        <v>#REF!</v>
      </c>
      <c r="AM34" s="620" t="e">
        <f>SUM(#REF!+#REF!)</f>
        <v>#REF!</v>
      </c>
      <c r="AN34" s="620">
        <f t="shared" ref="AN34:AS34" si="41">SUM(AN35)</f>
        <v>291996.48</v>
      </c>
      <c r="AO34" s="620">
        <f t="shared" si="41"/>
        <v>293200</v>
      </c>
      <c r="AP34" s="620">
        <f t="shared" si="41"/>
        <v>0</v>
      </c>
      <c r="AQ34" s="620">
        <f t="shared" si="41"/>
        <v>293200</v>
      </c>
      <c r="AR34" s="620">
        <f t="shared" si="41"/>
        <v>0</v>
      </c>
      <c r="AS34" s="620">
        <f t="shared" si="41"/>
        <v>0</v>
      </c>
      <c r="AT34" s="620">
        <f>IFERROR(AS34/AR34*100,)</f>
        <v>0</v>
      </c>
      <c r="AU34" s="620">
        <f t="shared" ref="AU34:CA34" si="42">SUM(AU35)</f>
        <v>0</v>
      </c>
      <c r="AV34" s="620">
        <f t="shared" si="42"/>
        <v>0</v>
      </c>
      <c r="AW34" s="427">
        <f t="shared" si="42"/>
        <v>293200</v>
      </c>
      <c r="AX34" s="427">
        <f t="shared" si="42"/>
        <v>293200</v>
      </c>
      <c r="AY34" s="620">
        <f t="shared" si="42"/>
        <v>0</v>
      </c>
      <c r="AZ34" s="620">
        <f t="shared" si="42"/>
        <v>0</v>
      </c>
      <c r="BA34" s="620">
        <f t="shared" si="16"/>
        <v>0</v>
      </c>
      <c r="BB34" s="620">
        <f t="shared" si="17"/>
        <v>0</v>
      </c>
      <c r="BC34" s="620">
        <f>SUM(BC35)</f>
        <v>0</v>
      </c>
      <c r="BD34" s="620">
        <f>SUM(BD35)</f>
        <v>0</v>
      </c>
      <c r="BE34" s="620">
        <f t="shared" si="42"/>
        <v>0</v>
      </c>
      <c r="BF34" s="620">
        <f t="shared" si="42"/>
        <v>0</v>
      </c>
      <c r="BG34" s="620">
        <f t="shared" si="18"/>
        <v>0</v>
      </c>
      <c r="BH34" s="620">
        <f t="shared" si="42"/>
        <v>0</v>
      </c>
      <c r="BI34" s="620">
        <f t="shared" si="42"/>
        <v>0</v>
      </c>
      <c r="BJ34" s="620"/>
      <c r="BK34" s="620">
        <f t="shared" si="19"/>
        <v>0</v>
      </c>
      <c r="BL34" s="620">
        <f t="shared" si="42"/>
        <v>0</v>
      </c>
      <c r="BM34" s="620">
        <f t="shared" si="42"/>
        <v>0</v>
      </c>
      <c r="BN34" s="620"/>
      <c r="BO34" s="620">
        <f t="shared" si="20"/>
        <v>0</v>
      </c>
      <c r="BP34" s="620">
        <f t="shared" si="42"/>
        <v>0</v>
      </c>
      <c r="BQ34" s="620">
        <f t="shared" si="42"/>
        <v>0</v>
      </c>
      <c r="BR34" s="620">
        <f t="shared" si="42"/>
        <v>0</v>
      </c>
      <c r="BS34" s="620">
        <f t="shared" si="2"/>
        <v>0</v>
      </c>
      <c r="BT34" s="620">
        <f t="shared" si="42"/>
        <v>0</v>
      </c>
      <c r="BU34" s="748">
        <f t="shared" si="42"/>
        <v>0</v>
      </c>
      <c r="BV34" s="620">
        <f t="shared" si="42"/>
        <v>0</v>
      </c>
      <c r="BW34" s="620">
        <f t="shared" si="3"/>
        <v>0</v>
      </c>
      <c r="BX34" s="620">
        <f t="shared" si="42"/>
        <v>0</v>
      </c>
      <c r="BY34" s="620">
        <f t="shared" si="42"/>
        <v>0</v>
      </c>
      <c r="BZ34" s="523">
        <f t="shared" si="42"/>
        <v>0</v>
      </c>
      <c r="CA34" s="523">
        <f t="shared" si="42"/>
        <v>0</v>
      </c>
      <c r="CB34" s="620">
        <f>SUM(CB35)</f>
        <v>0</v>
      </c>
      <c r="CC34" s="523">
        <f>SUM(CC35)</f>
        <v>0</v>
      </c>
      <c r="CD34" s="620">
        <f t="shared" si="6"/>
        <v>0</v>
      </c>
      <c r="CE34" s="620">
        <f t="shared" si="7"/>
        <v>0</v>
      </c>
      <c r="CF34" s="620">
        <f>SUM(CF35)</f>
        <v>0</v>
      </c>
      <c r="CG34" s="620">
        <f>SUM(CG35)</f>
        <v>0</v>
      </c>
      <c r="CH34" s="620">
        <f t="shared" si="8"/>
        <v>0</v>
      </c>
      <c r="CI34" s="620">
        <f t="shared" ref="CI34" si="43">SUM(CI35)</f>
        <v>0</v>
      </c>
      <c r="CJ34" s="523">
        <f>SUM(CJ35)</f>
        <v>0</v>
      </c>
      <c r="CK34" s="620">
        <f>SUM(CK35)</f>
        <v>0</v>
      </c>
      <c r="CL34" s="620">
        <f t="shared" si="10"/>
        <v>0</v>
      </c>
      <c r="CM34" s="620">
        <f t="shared" ref="CM34" si="44">SUM(CM35)</f>
        <v>0</v>
      </c>
      <c r="CN34" s="523">
        <f>SUM(CN35)</f>
        <v>0</v>
      </c>
      <c r="CO34" s="620">
        <f>SUM(CO35)</f>
        <v>0</v>
      </c>
      <c r="CP34" s="620">
        <f t="shared" si="12"/>
        <v>0</v>
      </c>
      <c r="CQ34" s="620">
        <f t="shared" ref="CQ34" si="45">SUM(CQ35)</f>
        <v>0</v>
      </c>
      <c r="CR34" s="523">
        <f>SUM(CR35)</f>
        <v>0</v>
      </c>
      <c r="CS34" s="523">
        <f t="shared" ref="CS34:CU34" si="46">SUM(CS35)</f>
        <v>0</v>
      </c>
      <c r="CT34" s="523">
        <f t="shared" si="46"/>
        <v>0</v>
      </c>
      <c r="CU34" s="523">
        <f t="shared" si="46"/>
        <v>0</v>
      </c>
      <c r="DB34" s="456"/>
      <c r="DC34" s="456"/>
      <c r="DD34" s="456"/>
      <c r="DE34" s="456"/>
      <c r="DF34" s="456"/>
      <c r="DG34" s="456"/>
      <c r="DH34" s="432"/>
      <c r="DI34" s="432"/>
      <c r="DJ34" s="943"/>
      <c r="DK34" s="943"/>
      <c r="DL34" s="943"/>
      <c r="DM34" s="943"/>
      <c r="DN34" s="943"/>
      <c r="DO34" s="943"/>
      <c r="DP34" s="943"/>
      <c r="DQ34" s="943"/>
      <c r="DR34" s="943"/>
      <c r="DS34" s="943"/>
      <c r="DT34" s="943"/>
      <c r="DU34" s="943"/>
      <c r="DV34" s="943"/>
      <c r="DW34" s="943"/>
      <c r="DX34" s="943"/>
      <c r="DY34" s="943"/>
      <c r="DZ34" s="943"/>
      <c r="EA34" s="432"/>
    </row>
    <row r="35" spans="1:131" s="432" customFormat="1" ht="20.100000000000001" hidden="1" customHeight="1" x14ac:dyDescent="0.35">
      <c r="A35" s="556"/>
      <c r="B35" s="556"/>
      <c r="C35" s="556"/>
      <c r="D35" s="556"/>
      <c r="E35" s="556"/>
      <c r="F35" s="556"/>
      <c r="G35" s="556"/>
      <c r="H35" s="556"/>
      <c r="I35" s="1006"/>
      <c r="J35" s="1006"/>
      <c r="K35" s="431" t="s">
        <v>551</v>
      </c>
      <c r="L35" s="503" t="s">
        <v>550</v>
      </c>
      <c r="M35" s="623"/>
      <c r="N35" s="623"/>
      <c r="O35" s="623"/>
      <c r="P35" s="623"/>
      <c r="Q35" s="623"/>
      <c r="R35" s="623"/>
      <c r="S35" s="623"/>
      <c r="T35" s="623"/>
      <c r="U35" s="623"/>
      <c r="V35" s="623"/>
      <c r="W35" s="623"/>
      <c r="X35" s="623"/>
      <c r="Y35" s="623"/>
      <c r="Z35" s="623"/>
      <c r="AA35" s="623"/>
      <c r="AB35" s="623"/>
      <c r="AC35" s="623"/>
      <c r="AD35" s="623"/>
      <c r="AE35" s="623"/>
      <c r="AF35" s="623"/>
      <c r="AG35" s="623"/>
      <c r="AH35" s="623"/>
      <c r="AI35" s="623" t="e">
        <f>SUM(#REF!)</f>
        <v>#REF!</v>
      </c>
      <c r="AJ35" s="623" t="e">
        <f>SUM(#REF!)</f>
        <v>#REF!</v>
      </c>
      <c r="AK35" s="623">
        <v>0</v>
      </c>
      <c r="AL35" s="623">
        <v>0</v>
      </c>
      <c r="AM35" s="623">
        <f>SUM(AM74:AM75)</f>
        <v>0</v>
      </c>
      <c r="AN35" s="623">
        <v>291996.48</v>
      </c>
      <c r="AO35" s="623">
        <v>293200</v>
      </c>
      <c r="AP35" s="623"/>
      <c r="AQ35" s="623">
        <v>293200</v>
      </c>
      <c r="AR35" s="623"/>
      <c r="AS35" s="623"/>
      <c r="AT35" s="623"/>
      <c r="AU35" s="623">
        <f>AV35-AR35</f>
        <v>0</v>
      </c>
      <c r="AV35" s="623">
        <v>0</v>
      </c>
      <c r="AW35" s="430">
        <v>293200</v>
      </c>
      <c r="AX35" s="430">
        <v>293200</v>
      </c>
      <c r="AY35" s="623">
        <v>0</v>
      </c>
      <c r="AZ35" s="623"/>
      <c r="BA35" s="623">
        <f t="shared" si="16"/>
        <v>0</v>
      </c>
      <c r="BB35" s="623">
        <f t="shared" si="17"/>
        <v>0</v>
      </c>
      <c r="BC35" s="623"/>
      <c r="BD35" s="623"/>
      <c r="BE35" s="623">
        <v>0</v>
      </c>
      <c r="BF35" s="623"/>
      <c r="BG35" s="623">
        <f t="shared" si="18"/>
        <v>0</v>
      </c>
      <c r="BH35" s="623">
        <f>BI35-BE35</f>
        <v>0</v>
      </c>
      <c r="BI35" s="623">
        <v>0</v>
      </c>
      <c r="BJ35" s="623"/>
      <c r="BK35" s="623">
        <f t="shared" si="19"/>
        <v>0</v>
      </c>
      <c r="BL35" s="623">
        <f>BM35-BI35</f>
        <v>0</v>
      </c>
      <c r="BM35" s="623">
        <v>0</v>
      </c>
      <c r="BN35" s="623"/>
      <c r="BO35" s="623">
        <f t="shared" si="20"/>
        <v>0</v>
      </c>
      <c r="BP35" s="623">
        <f>BQ35-BI35</f>
        <v>0</v>
      </c>
      <c r="BQ35" s="623">
        <v>0</v>
      </c>
      <c r="BR35" s="623"/>
      <c r="BS35" s="623">
        <f t="shared" si="2"/>
        <v>0</v>
      </c>
      <c r="BT35" s="623">
        <f>BU35-BM35</f>
        <v>0</v>
      </c>
      <c r="BU35" s="720"/>
      <c r="BV35" s="623"/>
      <c r="BW35" s="623">
        <f t="shared" si="3"/>
        <v>0</v>
      </c>
      <c r="BX35" s="623">
        <f>BY35-BU35</f>
        <v>0</v>
      </c>
      <c r="BY35" s="623"/>
      <c r="BZ35" s="918"/>
      <c r="CA35" s="918"/>
      <c r="CB35" s="623"/>
      <c r="CC35" s="918"/>
      <c r="CD35" s="623">
        <f t="shared" si="6"/>
        <v>0</v>
      </c>
      <c r="CE35" s="623">
        <f t="shared" si="7"/>
        <v>0</v>
      </c>
      <c r="CF35" s="623"/>
      <c r="CG35" s="623">
        <v>0</v>
      </c>
      <c r="CH35" s="623">
        <f t="shared" si="8"/>
        <v>0</v>
      </c>
      <c r="CI35" s="623">
        <f>CJ35-CF35</f>
        <v>0</v>
      </c>
      <c r="CJ35" s="918"/>
      <c r="CK35" s="623"/>
      <c r="CL35" s="623">
        <f t="shared" si="10"/>
        <v>0</v>
      </c>
      <c r="CM35" s="623">
        <f>CN35-CJ35</f>
        <v>0</v>
      </c>
      <c r="CN35" s="918"/>
      <c r="CO35" s="623"/>
      <c r="CP35" s="623">
        <f t="shared" si="12"/>
        <v>0</v>
      </c>
      <c r="CQ35" s="623">
        <f>CR35-CN35</f>
        <v>0</v>
      </c>
      <c r="CR35" s="918"/>
      <c r="CS35" s="918"/>
      <c r="CT35" s="918"/>
      <c r="CU35" s="918"/>
      <c r="DB35" s="456"/>
      <c r="DC35" s="456"/>
      <c r="DD35" s="456"/>
      <c r="DE35" s="456"/>
      <c r="DF35" s="456"/>
      <c r="DG35" s="456"/>
      <c r="DH35" s="119"/>
      <c r="DI35" s="119"/>
      <c r="DJ35" s="943"/>
      <c r="DK35" s="943"/>
      <c r="DL35" s="943"/>
      <c r="DM35" s="943"/>
      <c r="DN35" s="943"/>
      <c r="DO35" s="943"/>
      <c r="DP35" s="943"/>
      <c r="DQ35" s="943"/>
      <c r="DR35" s="943"/>
      <c r="DS35" s="943"/>
      <c r="DT35" s="943"/>
      <c r="DU35" s="943"/>
      <c r="DV35" s="943"/>
      <c r="DW35" s="943"/>
      <c r="DX35" s="943"/>
      <c r="DY35" s="943"/>
      <c r="DZ35" s="943"/>
      <c r="EA35" s="119"/>
    </row>
    <row r="36" spans="1:131" ht="20.100000000000001" hidden="1" customHeight="1" x14ac:dyDescent="0.35">
      <c r="A36" s="556" t="s">
        <v>463</v>
      </c>
      <c r="B36" s="556"/>
      <c r="C36" s="556"/>
      <c r="D36" s="556"/>
      <c r="E36" s="556"/>
      <c r="F36" s="556"/>
      <c r="G36" s="556"/>
      <c r="H36" s="556"/>
      <c r="I36" s="1006"/>
      <c r="J36" s="990">
        <v>636</v>
      </c>
      <c r="K36" s="990" t="s">
        <v>460</v>
      </c>
      <c r="L36" s="990"/>
      <c r="M36" s="624"/>
      <c r="N36" s="624"/>
      <c r="O36" s="624"/>
      <c r="P36" s="624"/>
      <c r="Q36" s="624"/>
      <c r="R36" s="624"/>
      <c r="S36" s="624"/>
      <c r="T36" s="624"/>
      <c r="U36" s="624"/>
      <c r="V36" s="624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0" t="e">
        <f>SUM(#REF!+#REF!)</f>
        <v>#REF!</v>
      </c>
      <c r="AJ36" s="620" t="e">
        <f>SUM(#REF!+#REF!)</f>
        <v>#REF!</v>
      </c>
      <c r="AK36" s="620" t="e">
        <f>SUM(#REF!)</f>
        <v>#REF!</v>
      </c>
      <c r="AL36" s="620" t="e">
        <f>SUM(#REF!)</f>
        <v>#REF!</v>
      </c>
      <c r="AM36" s="620" t="e">
        <f>SUM(#REF!+#REF!)</f>
        <v>#REF!</v>
      </c>
      <c r="AN36" s="620">
        <f t="shared" ref="AN36:AS36" si="47">SUM(AN38)</f>
        <v>291996.48</v>
      </c>
      <c r="AO36" s="620">
        <f t="shared" si="47"/>
        <v>293200</v>
      </c>
      <c r="AP36" s="620">
        <f t="shared" si="47"/>
        <v>0</v>
      </c>
      <c r="AQ36" s="620">
        <f t="shared" si="47"/>
        <v>293200</v>
      </c>
      <c r="AR36" s="620">
        <f t="shared" si="47"/>
        <v>0</v>
      </c>
      <c r="AS36" s="620">
        <f t="shared" si="47"/>
        <v>0</v>
      </c>
      <c r="AT36" s="620">
        <f>IFERROR(AS36/AR36*100,)</f>
        <v>0</v>
      </c>
      <c r="AU36" s="620">
        <f>SUM(AU38)</f>
        <v>10380.040000000001</v>
      </c>
      <c r="AV36" s="620">
        <f>SUM(AV38)</f>
        <v>10380.040000000001</v>
      </c>
      <c r="AW36" s="427">
        <f>SUM(AW38)</f>
        <v>293200</v>
      </c>
      <c r="AX36" s="427">
        <f>SUM(AX38)</f>
        <v>293200</v>
      </c>
      <c r="AY36" s="620">
        <f>SUM(AY38)</f>
        <v>10380.040000000001</v>
      </c>
      <c r="AZ36" s="620">
        <f>SUM(AZ37:AZ38)</f>
        <v>300</v>
      </c>
      <c r="BA36" s="620">
        <f t="shared" si="16"/>
        <v>0</v>
      </c>
      <c r="BB36" s="620">
        <f t="shared" si="17"/>
        <v>2.8901622729777534</v>
      </c>
      <c r="BC36" s="620">
        <f>SUM(BC38)</f>
        <v>0</v>
      </c>
      <c r="BD36" s="620">
        <f>SUM(BD38)</f>
        <v>0</v>
      </c>
      <c r="BE36" s="620">
        <f>SUM(BE38)</f>
        <v>0</v>
      </c>
      <c r="BF36" s="620">
        <f>SUM(BF38)</f>
        <v>0</v>
      </c>
      <c r="BG36" s="620">
        <f t="shared" si="18"/>
        <v>0</v>
      </c>
      <c r="BH36" s="620">
        <f>SUM(BH38)</f>
        <v>0</v>
      </c>
      <c r="BI36" s="620">
        <f>SUM(BI38)</f>
        <v>0</v>
      </c>
      <c r="BJ36" s="620"/>
      <c r="BK36" s="620">
        <f t="shared" si="19"/>
        <v>0</v>
      </c>
      <c r="BL36" s="620">
        <f>SUM(BL38)</f>
        <v>0</v>
      </c>
      <c r="BM36" s="620">
        <f>SUM(BM38)</f>
        <v>0</v>
      </c>
      <c r="BN36" s="620"/>
      <c r="BO36" s="620">
        <f t="shared" si="20"/>
        <v>0</v>
      </c>
      <c r="BP36" s="620">
        <f>SUM(BP38)</f>
        <v>0</v>
      </c>
      <c r="BQ36" s="620">
        <f>SUM(BQ38)</f>
        <v>0</v>
      </c>
      <c r="BR36" s="620">
        <f>SUM(BR38)</f>
        <v>0</v>
      </c>
      <c r="BS36" s="620">
        <f t="shared" si="2"/>
        <v>0</v>
      </c>
      <c r="BT36" s="620">
        <f>SUM(BT38)</f>
        <v>0</v>
      </c>
      <c r="BU36" s="748">
        <f>SUM(BU38)</f>
        <v>0</v>
      </c>
      <c r="BV36" s="620">
        <f>SUM(BV38)</f>
        <v>0</v>
      </c>
      <c r="BW36" s="620">
        <f t="shared" si="3"/>
        <v>0</v>
      </c>
      <c r="BX36" s="620">
        <f>SUM(BX38)</f>
        <v>0</v>
      </c>
      <c r="BY36" s="620">
        <f t="shared" ref="BY36" si="48">SUM(BY38)</f>
        <v>0</v>
      </c>
      <c r="BZ36" s="523">
        <f>SUM(BZ38)</f>
        <v>0</v>
      </c>
      <c r="CA36" s="523">
        <f>SUM(CA38)</f>
        <v>0</v>
      </c>
      <c r="CB36" s="620">
        <f>SUM(CB38)</f>
        <v>0</v>
      </c>
      <c r="CC36" s="523">
        <f>SUM(CC38)</f>
        <v>0</v>
      </c>
      <c r="CD36" s="620">
        <f t="shared" si="6"/>
        <v>0</v>
      </c>
      <c r="CE36" s="620">
        <f t="shared" si="7"/>
        <v>0</v>
      </c>
      <c r="CF36" s="620">
        <f>SUM(CF38)</f>
        <v>0</v>
      </c>
      <c r="CG36" s="620">
        <f>SUM(CG38)</f>
        <v>0</v>
      </c>
      <c r="CH36" s="620">
        <f t="shared" si="8"/>
        <v>0</v>
      </c>
      <c r="CI36" s="620">
        <f>SUM(CI38)</f>
        <v>0</v>
      </c>
      <c r="CJ36" s="523">
        <f>SUM(CJ38)</f>
        <v>0</v>
      </c>
      <c r="CK36" s="620">
        <f>SUM(CK38)</f>
        <v>0</v>
      </c>
      <c r="CL36" s="620">
        <f t="shared" si="10"/>
        <v>0</v>
      </c>
      <c r="CM36" s="620">
        <f>SUM(CM38)</f>
        <v>0</v>
      </c>
      <c r="CN36" s="523">
        <f>SUM(CN38)</f>
        <v>0</v>
      </c>
      <c r="CO36" s="620">
        <f>SUM(CO38)</f>
        <v>0</v>
      </c>
      <c r="CP36" s="620">
        <f t="shared" si="12"/>
        <v>0</v>
      </c>
      <c r="CQ36" s="620">
        <f>SUM(CQ38)</f>
        <v>0</v>
      </c>
      <c r="CR36" s="523">
        <f>SUM(CR38)</f>
        <v>0</v>
      </c>
      <c r="CS36" s="523">
        <f t="shared" ref="CS36:CU36" si="49">SUM(CS38)</f>
        <v>0</v>
      </c>
      <c r="CT36" s="523">
        <f t="shared" si="49"/>
        <v>0</v>
      </c>
      <c r="CU36" s="523">
        <f t="shared" si="49"/>
        <v>0</v>
      </c>
      <c r="DB36" s="456"/>
      <c r="DC36" s="456"/>
      <c r="DD36" s="456"/>
      <c r="DE36" s="456"/>
      <c r="DF36" s="456"/>
      <c r="DG36" s="456"/>
      <c r="DH36" s="432"/>
      <c r="DI36" s="432"/>
      <c r="DJ36" s="943"/>
      <c r="DK36" s="943"/>
      <c r="DL36" s="943"/>
      <c r="DM36" s="943"/>
      <c r="DN36" s="943"/>
      <c r="DO36" s="943"/>
      <c r="DP36" s="943"/>
      <c r="DQ36" s="943"/>
      <c r="DR36" s="943"/>
      <c r="DS36" s="943"/>
      <c r="DT36" s="943"/>
      <c r="DU36" s="943"/>
      <c r="DV36" s="943"/>
      <c r="DW36" s="943"/>
      <c r="DX36" s="943"/>
      <c r="DY36" s="943"/>
      <c r="DZ36" s="943"/>
      <c r="EA36" s="432"/>
    </row>
    <row r="37" spans="1:131" ht="20.100000000000001" hidden="1" customHeight="1" x14ac:dyDescent="0.35">
      <c r="A37" s="556"/>
      <c r="B37" s="556"/>
      <c r="C37" s="556"/>
      <c r="D37" s="556"/>
      <c r="E37" s="556"/>
      <c r="F37" s="556"/>
      <c r="G37" s="556"/>
      <c r="H37" s="556"/>
      <c r="I37" s="1006"/>
      <c r="J37" s="1006"/>
      <c r="K37" s="431" t="s">
        <v>461</v>
      </c>
      <c r="L37" s="503" t="s">
        <v>462</v>
      </c>
      <c r="M37" s="623"/>
      <c r="N37" s="623"/>
      <c r="O37" s="623"/>
      <c r="P37" s="623"/>
      <c r="Q37" s="623"/>
      <c r="R37" s="623"/>
      <c r="S37" s="623"/>
      <c r="T37" s="623"/>
      <c r="U37" s="623"/>
      <c r="V37" s="623"/>
      <c r="W37" s="623"/>
      <c r="X37" s="623"/>
      <c r="Y37" s="623"/>
      <c r="Z37" s="623"/>
      <c r="AA37" s="623"/>
      <c r="AB37" s="623"/>
      <c r="AC37" s="623"/>
      <c r="AD37" s="623"/>
      <c r="AE37" s="623"/>
      <c r="AF37" s="623"/>
      <c r="AG37" s="623"/>
      <c r="AH37" s="623"/>
      <c r="AI37" s="622"/>
      <c r="AJ37" s="622"/>
      <c r="AK37" s="622"/>
      <c r="AL37" s="622"/>
      <c r="AM37" s="622"/>
      <c r="AN37" s="622"/>
      <c r="AO37" s="622"/>
      <c r="AP37" s="623">
        <v>0</v>
      </c>
      <c r="AQ37" s="623">
        <v>0</v>
      </c>
      <c r="AR37" s="623">
        <v>0</v>
      </c>
      <c r="AS37" s="623"/>
      <c r="AT37" s="623"/>
      <c r="AU37" s="623"/>
      <c r="AV37" s="623">
        <v>0</v>
      </c>
      <c r="AW37" s="430"/>
      <c r="AX37" s="430"/>
      <c r="AY37" s="623">
        <v>0</v>
      </c>
      <c r="AZ37" s="623">
        <v>300</v>
      </c>
      <c r="BA37" s="623">
        <f t="shared" si="16"/>
        <v>0</v>
      </c>
      <c r="BB37" s="623">
        <f t="shared" si="17"/>
        <v>0</v>
      </c>
      <c r="BC37" s="622"/>
      <c r="BD37" s="622"/>
      <c r="BE37" s="622"/>
      <c r="BF37" s="622"/>
      <c r="BG37" s="622">
        <f t="shared" si="18"/>
        <v>0</v>
      </c>
      <c r="BH37" s="622"/>
      <c r="BI37" s="622"/>
      <c r="BJ37" s="622"/>
      <c r="BK37" s="622">
        <f t="shared" si="19"/>
        <v>0</v>
      </c>
      <c r="BL37" s="622"/>
      <c r="BM37" s="622"/>
      <c r="BN37" s="622"/>
      <c r="BO37" s="622">
        <f t="shared" si="20"/>
        <v>0</v>
      </c>
      <c r="BP37" s="622"/>
      <c r="BQ37" s="622"/>
      <c r="BR37" s="622"/>
      <c r="BS37" s="622">
        <f t="shared" si="2"/>
        <v>0</v>
      </c>
      <c r="BT37" s="622"/>
      <c r="BU37" s="804"/>
      <c r="BV37" s="622"/>
      <c r="BW37" s="622">
        <f t="shared" si="3"/>
        <v>0</v>
      </c>
      <c r="BX37" s="622"/>
      <c r="BY37" s="622"/>
      <c r="BZ37" s="920"/>
      <c r="CA37" s="920"/>
      <c r="CB37" s="622"/>
      <c r="CC37" s="920"/>
      <c r="CD37" s="622">
        <f t="shared" si="6"/>
        <v>0</v>
      </c>
      <c r="CE37" s="622">
        <f t="shared" si="7"/>
        <v>0</v>
      </c>
      <c r="CF37" s="622"/>
      <c r="CG37" s="622">
        <v>0</v>
      </c>
      <c r="CH37" s="622">
        <f t="shared" si="8"/>
        <v>0</v>
      </c>
      <c r="CI37" s="622"/>
      <c r="CJ37" s="920"/>
      <c r="CK37" s="622"/>
      <c r="CL37" s="622">
        <f t="shared" si="10"/>
        <v>0</v>
      </c>
      <c r="CM37" s="622"/>
      <c r="CN37" s="920"/>
      <c r="CO37" s="622"/>
      <c r="CP37" s="622">
        <f t="shared" si="12"/>
        <v>0</v>
      </c>
      <c r="CQ37" s="622"/>
      <c r="CR37" s="920"/>
      <c r="CS37" s="920"/>
      <c r="CT37" s="920"/>
      <c r="CU37" s="920"/>
      <c r="DB37" s="456"/>
      <c r="DC37" s="456"/>
      <c r="DD37" s="456"/>
      <c r="DE37" s="456"/>
      <c r="DF37" s="456"/>
      <c r="DG37" s="456"/>
      <c r="DJ37" s="943"/>
      <c r="DK37" s="943"/>
      <c r="DL37" s="943"/>
      <c r="DM37" s="943"/>
      <c r="DN37" s="943"/>
      <c r="DO37" s="943"/>
      <c r="DP37" s="943"/>
      <c r="DQ37" s="943"/>
      <c r="DR37" s="943"/>
      <c r="DS37" s="943"/>
      <c r="DT37" s="943"/>
      <c r="DU37" s="943"/>
      <c r="DV37" s="943"/>
      <c r="DW37" s="943"/>
      <c r="DX37" s="943"/>
      <c r="DY37" s="943"/>
      <c r="DZ37" s="943"/>
    </row>
    <row r="38" spans="1:131" s="432" customFormat="1" ht="20.100000000000001" hidden="1" customHeight="1" x14ac:dyDescent="0.35">
      <c r="A38" s="556"/>
      <c r="B38" s="556"/>
      <c r="C38" s="556"/>
      <c r="D38" s="556"/>
      <c r="E38" s="556"/>
      <c r="F38" s="556"/>
      <c r="G38" s="556"/>
      <c r="H38" s="556"/>
      <c r="I38" s="1006"/>
      <c r="J38" s="1006"/>
      <c r="K38" s="431" t="s">
        <v>551</v>
      </c>
      <c r="L38" s="503" t="s">
        <v>550</v>
      </c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623"/>
      <c r="AH38" s="623"/>
      <c r="AI38" s="623" t="e">
        <f>SUM(#REF!)</f>
        <v>#REF!</v>
      </c>
      <c r="AJ38" s="623" t="e">
        <f>SUM(#REF!)</f>
        <v>#REF!</v>
      </c>
      <c r="AK38" s="623">
        <v>0</v>
      </c>
      <c r="AL38" s="623">
        <v>0</v>
      </c>
      <c r="AM38" s="623" t="e">
        <f>SUM(AM46:AM47)</f>
        <v>#REF!</v>
      </c>
      <c r="AN38" s="623">
        <v>291996.48</v>
      </c>
      <c r="AO38" s="623">
        <v>293200</v>
      </c>
      <c r="AP38" s="623">
        <v>0</v>
      </c>
      <c r="AQ38" s="623">
        <v>293200</v>
      </c>
      <c r="AR38" s="623">
        <v>0</v>
      </c>
      <c r="AS38" s="623"/>
      <c r="AT38" s="623"/>
      <c r="AU38" s="623">
        <f>AV38-AR38</f>
        <v>10380.040000000001</v>
      </c>
      <c r="AV38" s="623">
        <v>10380.040000000001</v>
      </c>
      <c r="AW38" s="430">
        <v>293200</v>
      </c>
      <c r="AX38" s="430">
        <v>293200</v>
      </c>
      <c r="AY38" s="623">
        <v>10380.040000000001</v>
      </c>
      <c r="AZ38" s="623">
        <v>0</v>
      </c>
      <c r="BA38" s="623">
        <f t="shared" si="16"/>
        <v>0</v>
      </c>
      <c r="BB38" s="623">
        <f t="shared" si="17"/>
        <v>0</v>
      </c>
      <c r="BC38" s="623"/>
      <c r="BD38" s="623"/>
      <c r="BE38" s="623">
        <v>0</v>
      </c>
      <c r="BF38" s="623"/>
      <c r="BG38" s="623">
        <f t="shared" si="18"/>
        <v>0</v>
      </c>
      <c r="BH38" s="623">
        <f>BI38-BE38</f>
        <v>0</v>
      </c>
      <c r="BI38" s="623">
        <v>0</v>
      </c>
      <c r="BJ38" s="623"/>
      <c r="BK38" s="623">
        <f t="shared" si="19"/>
        <v>0</v>
      </c>
      <c r="BL38" s="623">
        <f>BM38-BI38</f>
        <v>0</v>
      </c>
      <c r="BM38" s="623">
        <v>0</v>
      </c>
      <c r="BN38" s="623"/>
      <c r="BO38" s="623">
        <f t="shared" si="20"/>
        <v>0</v>
      </c>
      <c r="BP38" s="623">
        <f>BQ38-BI38</f>
        <v>0</v>
      </c>
      <c r="BQ38" s="623">
        <v>0</v>
      </c>
      <c r="BR38" s="623"/>
      <c r="BS38" s="623">
        <f t="shared" si="2"/>
        <v>0</v>
      </c>
      <c r="BT38" s="623">
        <f>BU38-BM38</f>
        <v>0</v>
      </c>
      <c r="BU38" s="720"/>
      <c r="BV38" s="623"/>
      <c r="BW38" s="623">
        <f t="shared" si="3"/>
        <v>0</v>
      </c>
      <c r="BX38" s="623">
        <f>BY38-BU38</f>
        <v>0</v>
      </c>
      <c r="BY38" s="623"/>
      <c r="BZ38" s="918"/>
      <c r="CA38" s="918"/>
      <c r="CB38" s="623"/>
      <c r="CC38" s="918"/>
      <c r="CD38" s="623">
        <f t="shared" si="6"/>
        <v>0</v>
      </c>
      <c r="CE38" s="623">
        <f t="shared" si="7"/>
        <v>0</v>
      </c>
      <c r="CF38" s="623"/>
      <c r="CG38" s="623">
        <v>0</v>
      </c>
      <c r="CH38" s="623">
        <f t="shared" si="8"/>
        <v>0</v>
      </c>
      <c r="CI38" s="623">
        <f>CJ38-CF38</f>
        <v>0</v>
      </c>
      <c r="CJ38" s="918"/>
      <c r="CK38" s="623"/>
      <c r="CL38" s="623">
        <f t="shared" si="10"/>
        <v>0</v>
      </c>
      <c r="CM38" s="623">
        <f>CN38-CJ38</f>
        <v>0</v>
      </c>
      <c r="CN38" s="918"/>
      <c r="CO38" s="623"/>
      <c r="CP38" s="623">
        <f t="shared" si="12"/>
        <v>0</v>
      </c>
      <c r="CQ38" s="623">
        <f>CR38-CN38</f>
        <v>0</v>
      </c>
      <c r="CR38" s="918"/>
      <c r="CS38" s="918"/>
      <c r="CT38" s="918"/>
      <c r="CU38" s="918"/>
      <c r="DB38" s="456"/>
      <c r="DC38" s="456"/>
      <c r="DD38" s="456"/>
      <c r="DE38" s="456"/>
      <c r="DF38" s="456"/>
      <c r="DG38" s="456"/>
      <c r="DJ38" s="943"/>
      <c r="DK38" s="943"/>
      <c r="DL38" s="943"/>
      <c r="DM38" s="943"/>
      <c r="DN38" s="943"/>
      <c r="DO38" s="943"/>
      <c r="DP38" s="943"/>
      <c r="DQ38" s="943"/>
      <c r="DR38" s="943"/>
      <c r="DS38" s="943"/>
      <c r="DT38" s="943"/>
      <c r="DU38" s="943"/>
      <c r="DV38" s="943"/>
      <c r="DW38" s="943"/>
      <c r="DX38" s="943"/>
      <c r="DY38" s="943"/>
      <c r="DZ38" s="943"/>
    </row>
    <row r="39" spans="1:131" ht="20.100000000000001" customHeight="1" x14ac:dyDescent="0.35">
      <c r="A39" s="556" t="s">
        <v>494</v>
      </c>
      <c r="B39" s="556"/>
      <c r="C39" s="556"/>
      <c r="D39" s="556"/>
      <c r="E39" s="556"/>
      <c r="F39" s="556"/>
      <c r="G39" s="556"/>
      <c r="H39" s="556"/>
      <c r="I39" s="1006"/>
      <c r="J39" s="990">
        <v>636</v>
      </c>
      <c r="K39" s="990" t="s">
        <v>460</v>
      </c>
      <c r="L39" s="990"/>
      <c r="M39" s="624"/>
      <c r="N39" s="624"/>
      <c r="O39" s="624"/>
      <c r="P39" s="624"/>
      <c r="Q39" s="624"/>
      <c r="R39" s="624"/>
      <c r="S39" s="624"/>
      <c r="T39" s="624"/>
      <c r="U39" s="624"/>
      <c r="V39" s="624"/>
      <c r="W39" s="624"/>
      <c r="X39" s="624"/>
      <c r="Y39" s="624"/>
      <c r="Z39" s="624"/>
      <c r="AA39" s="624"/>
      <c r="AB39" s="624"/>
      <c r="AC39" s="624"/>
      <c r="AD39" s="624"/>
      <c r="AE39" s="624"/>
      <c r="AF39" s="624"/>
      <c r="AG39" s="624"/>
      <c r="AH39" s="624"/>
      <c r="AI39" s="620" t="e">
        <f>SUM(#REF!+AI44)</f>
        <v>#REF!</v>
      </c>
      <c r="AJ39" s="620" t="e">
        <f>SUM(#REF!+AJ44)</f>
        <v>#REF!</v>
      </c>
      <c r="AK39" s="620" t="e">
        <f>SUM(#REF!)</f>
        <v>#REF!</v>
      </c>
      <c r="AL39" s="620" t="e">
        <f>SUM(#REF!)</f>
        <v>#REF!</v>
      </c>
      <c r="AM39" s="620" t="e">
        <f>SUM(#REF!+AM44)</f>
        <v>#REF!</v>
      </c>
      <c r="AN39" s="620">
        <f t="shared" ref="AN39:AS39" si="50">SUM(AN40)</f>
        <v>0</v>
      </c>
      <c r="AO39" s="620">
        <f t="shared" si="50"/>
        <v>0</v>
      </c>
      <c r="AP39" s="620">
        <f t="shared" si="50"/>
        <v>0</v>
      </c>
      <c r="AQ39" s="620">
        <f t="shared" si="50"/>
        <v>0</v>
      </c>
      <c r="AR39" s="620">
        <f t="shared" si="50"/>
        <v>0</v>
      </c>
      <c r="AS39" s="620">
        <f t="shared" si="50"/>
        <v>0</v>
      </c>
      <c r="AT39" s="620">
        <f t="shared" si="0"/>
        <v>0</v>
      </c>
      <c r="AU39" s="620">
        <f t="shared" ref="AU39:CA39" si="51">SUM(AU40)</f>
        <v>0</v>
      </c>
      <c r="AV39" s="620">
        <f t="shared" si="51"/>
        <v>0</v>
      </c>
      <c r="AW39" s="427">
        <f t="shared" si="51"/>
        <v>0</v>
      </c>
      <c r="AX39" s="427">
        <f t="shared" si="51"/>
        <v>0</v>
      </c>
      <c r="AY39" s="620">
        <f t="shared" si="51"/>
        <v>0</v>
      </c>
      <c r="AZ39" s="620">
        <f t="shared" si="51"/>
        <v>0</v>
      </c>
      <c r="BA39" s="620">
        <f t="shared" si="16"/>
        <v>0</v>
      </c>
      <c r="BB39" s="620">
        <f t="shared" si="17"/>
        <v>0</v>
      </c>
      <c r="BC39" s="620">
        <f>SUM(BC40)</f>
        <v>0</v>
      </c>
      <c r="BD39" s="620">
        <f>SUM(BD40)</f>
        <v>0</v>
      </c>
      <c r="BE39" s="620">
        <f t="shared" si="51"/>
        <v>717377.33</v>
      </c>
      <c r="BF39" s="620">
        <f t="shared" si="51"/>
        <v>0</v>
      </c>
      <c r="BG39" s="620">
        <f t="shared" si="18"/>
        <v>0</v>
      </c>
      <c r="BH39" s="620">
        <f t="shared" si="51"/>
        <v>0</v>
      </c>
      <c r="BI39" s="620">
        <f t="shared" si="51"/>
        <v>717377.33</v>
      </c>
      <c r="BJ39" s="620"/>
      <c r="BK39" s="620">
        <f t="shared" si="19"/>
        <v>0</v>
      </c>
      <c r="BL39" s="620">
        <f t="shared" si="51"/>
        <v>0</v>
      </c>
      <c r="BM39" s="620">
        <f t="shared" si="51"/>
        <v>717377.33</v>
      </c>
      <c r="BN39" s="620"/>
      <c r="BO39" s="620">
        <f t="shared" si="20"/>
        <v>0</v>
      </c>
      <c r="BP39" s="620">
        <f t="shared" si="51"/>
        <v>0</v>
      </c>
      <c r="BQ39" s="620">
        <f t="shared" si="51"/>
        <v>717377.33</v>
      </c>
      <c r="BR39" s="620">
        <f t="shared" si="51"/>
        <v>0</v>
      </c>
      <c r="BS39" s="620">
        <f t="shared" si="2"/>
        <v>0</v>
      </c>
      <c r="BT39" s="620">
        <f t="shared" si="51"/>
        <v>-147377.32999999996</v>
      </c>
      <c r="BU39" s="748">
        <f t="shared" si="51"/>
        <v>570000</v>
      </c>
      <c r="BV39" s="620">
        <f t="shared" si="51"/>
        <v>0</v>
      </c>
      <c r="BW39" s="620">
        <f t="shared" si="3"/>
        <v>0</v>
      </c>
      <c r="BX39" s="620">
        <f t="shared" si="51"/>
        <v>0</v>
      </c>
      <c r="BY39" s="620">
        <f t="shared" si="51"/>
        <v>570000</v>
      </c>
      <c r="BZ39" s="523">
        <f t="shared" si="51"/>
        <v>0</v>
      </c>
      <c r="CA39" s="523">
        <f t="shared" si="51"/>
        <v>0</v>
      </c>
      <c r="CB39" s="620">
        <f>SUM(CB40)</f>
        <v>0</v>
      </c>
      <c r="CC39" s="523">
        <f>SUM(CC40)</f>
        <v>0</v>
      </c>
      <c r="CD39" s="620">
        <f t="shared" si="6"/>
        <v>0</v>
      </c>
      <c r="CE39" s="620">
        <f t="shared" si="7"/>
        <v>0</v>
      </c>
      <c r="CF39" s="620">
        <f>SUM(CF40)</f>
        <v>0</v>
      </c>
      <c r="CG39" s="620">
        <f>SUM(CG40)</f>
        <v>0</v>
      </c>
      <c r="CH39" s="620">
        <f t="shared" si="8"/>
        <v>0</v>
      </c>
      <c r="CI39" s="620">
        <f t="shared" ref="CI39" si="52">SUM(CI40)</f>
        <v>164739.66</v>
      </c>
      <c r="CJ39" s="523">
        <f>SUM(CJ40)</f>
        <v>164739.66</v>
      </c>
      <c r="CK39" s="620">
        <f>SUM(CK40)</f>
        <v>0</v>
      </c>
      <c r="CL39" s="620">
        <f t="shared" si="10"/>
        <v>0</v>
      </c>
      <c r="CM39" s="620">
        <f t="shared" ref="CM39" si="53">SUM(CM40)</f>
        <v>0</v>
      </c>
      <c r="CN39" s="523">
        <f>SUM(CN40)</f>
        <v>164739.66</v>
      </c>
      <c r="CO39" s="620">
        <f>SUM(CO40)</f>
        <v>0</v>
      </c>
      <c r="CP39" s="620">
        <f t="shared" si="12"/>
        <v>0</v>
      </c>
      <c r="CQ39" s="620">
        <f t="shared" ref="CQ39" si="54">SUM(CQ40)</f>
        <v>-164739.66</v>
      </c>
      <c r="CR39" s="523">
        <f>SUM(CR40)</f>
        <v>0</v>
      </c>
      <c r="CS39" s="523">
        <f t="shared" ref="CS39:CU39" si="55">SUM(CS40)</f>
        <v>0</v>
      </c>
      <c r="CT39" s="523">
        <f t="shared" si="55"/>
        <v>0</v>
      </c>
      <c r="CU39" s="523">
        <f t="shared" si="55"/>
        <v>0</v>
      </c>
      <c r="DB39" s="456"/>
      <c r="DC39" s="456"/>
      <c r="DD39" s="456"/>
      <c r="DE39" s="456"/>
      <c r="DF39" s="456"/>
      <c r="DG39" s="456"/>
      <c r="DH39" s="432"/>
      <c r="DI39" s="432"/>
      <c r="DJ39" s="943"/>
      <c r="DK39" s="943"/>
      <c r="DL39" s="943"/>
      <c r="DM39" s="943"/>
      <c r="DN39" s="943"/>
      <c r="DO39" s="943"/>
      <c r="DP39" s="943"/>
      <c r="DQ39" s="943"/>
      <c r="DR39" s="943"/>
      <c r="DS39" s="943"/>
      <c r="DT39" s="943"/>
      <c r="DU39" s="943"/>
      <c r="DV39" s="943"/>
      <c r="DW39" s="943"/>
      <c r="DX39" s="943"/>
      <c r="DY39" s="943"/>
      <c r="DZ39" s="943"/>
      <c r="EA39" s="432"/>
    </row>
    <row r="40" spans="1:131" s="432" customFormat="1" ht="20.100000000000001" customHeight="1" x14ac:dyDescent="0.35">
      <c r="A40" s="556"/>
      <c r="B40" s="556"/>
      <c r="C40" s="556"/>
      <c r="D40" s="556"/>
      <c r="E40" s="556"/>
      <c r="F40" s="556"/>
      <c r="G40" s="556"/>
      <c r="H40" s="556"/>
      <c r="I40" s="1006"/>
      <c r="J40" s="1006"/>
      <c r="K40" s="431" t="s">
        <v>551</v>
      </c>
      <c r="L40" s="503" t="s">
        <v>550</v>
      </c>
      <c r="M40" s="623"/>
      <c r="N40" s="623"/>
      <c r="O40" s="623"/>
      <c r="P40" s="623"/>
      <c r="Q40" s="623"/>
      <c r="R40" s="623"/>
      <c r="S40" s="623"/>
      <c r="T40" s="623"/>
      <c r="U40" s="623"/>
      <c r="V40" s="623"/>
      <c r="W40" s="623"/>
      <c r="X40" s="623"/>
      <c r="Y40" s="623"/>
      <c r="Z40" s="623"/>
      <c r="AA40" s="623"/>
      <c r="AB40" s="623"/>
      <c r="AC40" s="623"/>
      <c r="AD40" s="623"/>
      <c r="AE40" s="623"/>
      <c r="AF40" s="623"/>
      <c r="AG40" s="623"/>
      <c r="AH40" s="623"/>
      <c r="AI40" s="623" t="e">
        <f>SUM(#REF!)</f>
        <v>#REF!</v>
      </c>
      <c r="AJ40" s="623" t="e">
        <f>SUM(#REF!)</f>
        <v>#REF!</v>
      </c>
      <c r="AK40" s="623">
        <v>0</v>
      </c>
      <c r="AL40" s="623">
        <v>0</v>
      </c>
      <c r="AM40" s="623" t="e">
        <f>SUM(AM44:AM45)</f>
        <v>#REF!</v>
      </c>
      <c r="AN40" s="623"/>
      <c r="AO40" s="623"/>
      <c r="AP40" s="623">
        <v>0</v>
      </c>
      <c r="AQ40" s="623">
        <v>0</v>
      </c>
      <c r="AR40" s="623">
        <v>0</v>
      </c>
      <c r="AS40" s="623">
        <v>0</v>
      </c>
      <c r="AT40" s="623">
        <f t="shared" si="0"/>
        <v>0</v>
      </c>
      <c r="AU40" s="623">
        <f>AV40-AR40</f>
        <v>0</v>
      </c>
      <c r="AV40" s="623">
        <v>0</v>
      </c>
      <c r="AW40" s="430"/>
      <c r="AX40" s="430"/>
      <c r="AY40" s="623">
        <v>0</v>
      </c>
      <c r="AZ40" s="623">
        <v>0</v>
      </c>
      <c r="BA40" s="623">
        <f t="shared" si="16"/>
        <v>0</v>
      </c>
      <c r="BB40" s="623">
        <f t="shared" si="17"/>
        <v>0</v>
      </c>
      <c r="BC40" s="623"/>
      <c r="BD40" s="623"/>
      <c r="BE40" s="623">
        <v>717377.33</v>
      </c>
      <c r="BF40" s="623">
        <v>0</v>
      </c>
      <c r="BG40" s="623">
        <f t="shared" si="18"/>
        <v>0</v>
      </c>
      <c r="BH40" s="623">
        <f>BI40-BE40</f>
        <v>0</v>
      </c>
      <c r="BI40" s="623">
        <v>717377.33</v>
      </c>
      <c r="BJ40" s="623"/>
      <c r="BK40" s="623">
        <f t="shared" si="19"/>
        <v>0</v>
      </c>
      <c r="BL40" s="623">
        <f>BM40-BI40</f>
        <v>0</v>
      </c>
      <c r="BM40" s="623">
        <v>717377.33</v>
      </c>
      <c r="BN40" s="623"/>
      <c r="BO40" s="623">
        <f t="shared" si="20"/>
        <v>0</v>
      </c>
      <c r="BP40" s="623">
        <f>BQ40-BI40</f>
        <v>0</v>
      </c>
      <c r="BQ40" s="623">
        <v>717377.33</v>
      </c>
      <c r="BR40" s="623">
        <v>0</v>
      </c>
      <c r="BS40" s="623">
        <f t="shared" si="2"/>
        <v>0</v>
      </c>
      <c r="BT40" s="623">
        <f>BU40-BM40</f>
        <v>-147377.32999999996</v>
      </c>
      <c r="BU40" s="720">
        <v>570000</v>
      </c>
      <c r="BV40" s="623">
        <v>0</v>
      </c>
      <c r="BW40" s="623">
        <f t="shared" si="3"/>
        <v>0</v>
      </c>
      <c r="BX40" s="623">
        <f>BY40-BU40</f>
        <v>0</v>
      </c>
      <c r="BY40" s="623">
        <v>570000</v>
      </c>
      <c r="BZ40" s="918">
        <v>0</v>
      </c>
      <c r="CA40" s="918">
        <v>0</v>
      </c>
      <c r="CB40" s="623"/>
      <c r="CC40" s="918"/>
      <c r="CD40" s="623">
        <f t="shared" si="6"/>
        <v>0</v>
      </c>
      <c r="CE40" s="623">
        <f t="shared" si="7"/>
        <v>0</v>
      </c>
      <c r="CF40" s="623">
        <v>0</v>
      </c>
      <c r="CG40" s="623">
        <v>0</v>
      </c>
      <c r="CH40" s="623">
        <f t="shared" si="8"/>
        <v>0</v>
      </c>
      <c r="CI40" s="623">
        <f>CJ40-CF40</f>
        <v>164739.66</v>
      </c>
      <c r="CJ40" s="918">
        <v>164739.66</v>
      </c>
      <c r="CK40" s="623"/>
      <c r="CL40" s="623">
        <f t="shared" si="10"/>
        <v>0</v>
      </c>
      <c r="CM40" s="623">
        <f>CN40-CJ40</f>
        <v>0</v>
      </c>
      <c r="CN40" s="918">
        <v>164739.66</v>
      </c>
      <c r="CO40" s="623"/>
      <c r="CP40" s="623">
        <f t="shared" si="12"/>
        <v>0</v>
      </c>
      <c r="CQ40" s="623">
        <f>CR40-CN40</f>
        <v>-164739.66</v>
      </c>
      <c r="CR40" s="918">
        <v>0</v>
      </c>
      <c r="CS40" s="918">
        <v>0</v>
      </c>
      <c r="CT40" s="918"/>
      <c r="CU40" s="918"/>
      <c r="DB40" s="456"/>
      <c r="DC40" s="456"/>
      <c r="DD40" s="456"/>
      <c r="DE40" s="456"/>
      <c r="DF40" s="456"/>
      <c r="DG40" s="456"/>
      <c r="DH40" s="119"/>
      <c r="DI40" s="119"/>
      <c r="DJ40" s="943"/>
      <c r="DK40" s="943"/>
      <c r="DL40" s="943"/>
      <c r="DM40" s="943"/>
      <c r="DN40" s="943"/>
      <c r="DO40" s="943"/>
      <c r="DP40" s="943"/>
      <c r="DQ40" s="943"/>
      <c r="DR40" s="943"/>
      <c r="DS40" s="943"/>
      <c r="DT40" s="943"/>
      <c r="DU40" s="943"/>
      <c r="DV40" s="943"/>
      <c r="DW40" s="943"/>
      <c r="DX40" s="943"/>
      <c r="DY40" s="943"/>
      <c r="DZ40" s="943"/>
      <c r="EA40" s="119"/>
    </row>
    <row r="41" spans="1:131" ht="20.100000000000001" hidden="1" customHeight="1" x14ac:dyDescent="0.35">
      <c r="A41" s="556" t="s">
        <v>463</v>
      </c>
      <c r="B41" s="556"/>
      <c r="C41" s="556"/>
      <c r="D41" s="556"/>
      <c r="E41" s="556"/>
      <c r="F41" s="556"/>
      <c r="G41" s="556"/>
      <c r="H41" s="556"/>
      <c r="I41" s="1006"/>
      <c r="J41" s="990">
        <v>636</v>
      </c>
      <c r="K41" s="990" t="s">
        <v>460</v>
      </c>
      <c r="L41" s="990"/>
      <c r="M41" s="624"/>
      <c r="N41" s="624"/>
      <c r="O41" s="624"/>
      <c r="P41" s="624"/>
      <c r="Q41" s="624"/>
      <c r="R41" s="624"/>
      <c r="S41" s="624"/>
      <c r="T41" s="624"/>
      <c r="U41" s="624"/>
      <c r="V41" s="624"/>
      <c r="W41" s="624"/>
      <c r="X41" s="624"/>
      <c r="Y41" s="624"/>
      <c r="Z41" s="624"/>
      <c r="AA41" s="624"/>
      <c r="AB41" s="624"/>
      <c r="AC41" s="624"/>
      <c r="AD41" s="624"/>
      <c r="AE41" s="624"/>
      <c r="AF41" s="624"/>
      <c r="AG41" s="624"/>
      <c r="AH41" s="624"/>
      <c r="AI41" s="620" t="e">
        <f>SUM(#REF!+#REF!)</f>
        <v>#REF!</v>
      </c>
      <c r="AJ41" s="620" t="e">
        <f>SUM(#REF!+#REF!)</f>
        <v>#REF!</v>
      </c>
      <c r="AK41" s="620" t="e">
        <f>SUM(#REF!)</f>
        <v>#REF!</v>
      </c>
      <c r="AL41" s="620" t="e">
        <f>SUM(#REF!)</f>
        <v>#REF!</v>
      </c>
      <c r="AM41" s="620" t="e">
        <f>SUM(#REF!+#REF!)</f>
        <v>#REF!</v>
      </c>
      <c r="AN41" s="620">
        <f t="shared" ref="AN41:AS41" si="56">SUM(AN42)</f>
        <v>291996.48</v>
      </c>
      <c r="AO41" s="620">
        <f t="shared" si="56"/>
        <v>293200</v>
      </c>
      <c r="AP41" s="620">
        <f t="shared" si="56"/>
        <v>0</v>
      </c>
      <c r="AQ41" s="620">
        <f t="shared" si="56"/>
        <v>293200</v>
      </c>
      <c r="AR41" s="620">
        <f t="shared" si="56"/>
        <v>0</v>
      </c>
      <c r="AS41" s="620">
        <f t="shared" si="56"/>
        <v>0</v>
      </c>
      <c r="AT41" s="620">
        <f t="shared" si="0"/>
        <v>0</v>
      </c>
      <c r="AU41" s="620">
        <f t="shared" ref="AU41:CA41" si="57">SUM(AU42)</f>
        <v>0</v>
      </c>
      <c r="AV41" s="620">
        <f t="shared" si="57"/>
        <v>0</v>
      </c>
      <c r="AW41" s="427">
        <f t="shared" si="57"/>
        <v>293200</v>
      </c>
      <c r="AX41" s="427">
        <f t="shared" si="57"/>
        <v>293200</v>
      </c>
      <c r="AY41" s="620">
        <f t="shared" si="57"/>
        <v>0</v>
      </c>
      <c r="AZ41" s="620">
        <f t="shared" si="57"/>
        <v>0</v>
      </c>
      <c r="BA41" s="620">
        <f t="shared" si="16"/>
        <v>0</v>
      </c>
      <c r="BB41" s="620">
        <f t="shared" si="17"/>
        <v>0</v>
      </c>
      <c r="BC41" s="620">
        <f>SUM(BC42)</f>
        <v>0</v>
      </c>
      <c r="BD41" s="620">
        <f>SUM(BD42)</f>
        <v>0</v>
      </c>
      <c r="BE41" s="620">
        <f t="shared" si="57"/>
        <v>0</v>
      </c>
      <c r="BF41" s="620">
        <f t="shared" si="57"/>
        <v>0</v>
      </c>
      <c r="BG41" s="620">
        <f t="shared" si="18"/>
        <v>0</v>
      </c>
      <c r="BH41" s="620">
        <f t="shared" si="57"/>
        <v>0</v>
      </c>
      <c r="BI41" s="620">
        <f t="shared" si="57"/>
        <v>0</v>
      </c>
      <c r="BJ41" s="620"/>
      <c r="BK41" s="620">
        <f t="shared" si="19"/>
        <v>0</v>
      </c>
      <c r="BL41" s="620">
        <f t="shared" si="57"/>
        <v>0</v>
      </c>
      <c r="BM41" s="620">
        <f t="shared" si="57"/>
        <v>0</v>
      </c>
      <c r="BN41" s="620"/>
      <c r="BO41" s="620">
        <f t="shared" si="20"/>
        <v>0</v>
      </c>
      <c r="BP41" s="620">
        <f t="shared" si="57"/>
        <v>0</v>
      </c>
      <c r="BQ41" s="620">
        <f t="shared" si="57"/>
        <v>0</v>
      </c>
      <c r="BR41" s="620">
        <f t="shared" si="57"/>
        <v>0</v>
      </c>
      <c r="BS41" s="620">
        <f t="shared" si="2"/>
        <v>0</v>
      </c>
      <c r="BT41" s="620">
        <f t="shared" si="57"/>
        <v>0</v>
      </c>
      <c r="BU41" s="748">
        <f>SUM(BU42)</f>
        <v>0</v>
      </c>
      <c r="BV41" s="620">
        <f t="shared" si="57"/>
        <v>0</v>
      </c>
      <c r="BW41" s="620">
        <f t="shared" si="3"/>
        <v>0</v>
      </c>
      <c r="BX41" s="620">
        <f t="shared" si="57"/>
        <v>0</v>
      </c>
      <c r="BY41" s="620">
        <f t="shared" si="57"/>
        <v>0</v>
      </c>
      <c r="BZ41" s="523">
        <f t="shared" si="57"/>
        <v>0</v>
      </c>
      <c r="CA41" s="523">
        <f t="shared" si="57"/>
        <v>0</v>
      </c>
      <c r="CB41" s="620">
        <f>SUM(CB42)</f>
        <v>0</v>
      </c>
      <c r="CC41" s="523">
        <f>SUM(CC42)</f>
        <v>0</v>
      </c>
      <c r="CD41" s="620">
        <f t="shared" si="6"/>
        <v>0</v>
      </c>
      <c r="CE41" s="620">
        <f t="shared" si="7"/>
        <v>0</v>
      </c>
      <c r="CF41" s="620">
        <f>SUM(CF42)</f>
        <v>0</v>
      </c>
      <c r="CG41" s="620">
        <f>SUM(CG42)</f>
        <v>0</v>
      </c>
      <c r="CH41" s="620">
        <f t="shared" si="8"/>
        <v>0</v>
      </c>
      <c r="CI41" s="620">
        <f t="shared" ref="CI41" si="58">SUM(CI42)</f>
        <v>0</v>
      </c>
      <c r="CJ41" s="523">
        <f>SUM(CJ42)</f>
        <v>0</v>
      </c>
      <c r="CK41" s="620">
        <f>SUM(CK42)</f>
        <v>0</v>
      </c>
      <c r="CL41" s="620">
        <f t="shared" si="10"/>
        <v>0</v>
      </c>
      <c r="CM41" s="620">
        <f t="shared" ref="CM41" si="59">SUM(CM42)</f>
        <v>0</v>
      </c>
      <c r="CN41" s="523">
        <f>SUM(CN42)</f>
        <v>0</v>
      </c>
      <c r="CO41" s="620">
        <f>SUM(CO42)</f>
        <v>0</v>
      </c>
      <c r="CP41" s="620">
        <f t="shared" si="12"/>
        <v>0</v>
      </c>
      <c r="CQ41" s="620">
        <f t="shared" ref="CQ41" si="60">SUM(CQ42)</f>
        <v>0</v>
      </c>
      <c r="CR41" s="523">
        <f>SUM(CR42)</f>
        <v>0</v>
      </c>
      <c r="CS41" s="523">
        <f t="shared" ref="CS41:CU41" si="61">SUM(CS42)</f>
        <v>0</v>
      </c>
      <c r="CT41" s="523">
        <f t="shared" si="61"/>
        <v>0</v>
      </c>
      <c r="CU41" s="523">
        <f t="shared" si="61"/>
        <v>0</v>
      </c>
      <c r="DB41" s="456"/>
      <c r="DC41" s="456"/>
      <c r="DD41" s="456"/>
      <c r="DE41" s="456"/>
      <c r="DF41" s="456"/>
      <c r="DG41" s="456"/>
      <c r="DH41" s="432"/>
      <c r="DI41" s="432"/>
      <c r="DJ41" s="943"/>
      <c r="DK41" s="943"/>
      <c r="DL41" s="943"/>
      <c r="DM41" s="943"/>
      <c r="DN41" s="943"/>
      <c r="DO41" s="943"/>
      <c r="DP41" s="943"/>
      <c r="DQ41" s="943"/>
      <c r="DR41" s="943"/>
      <c r="DS41" s="943"/>
      <c r="DT41" s="943"/>
      <c r="DU41" s="943"/>
      <c r="DV41" s="943"/>
      <c r="DW41" s="943"/>
      <c r="DX41" s="943"/>
      <c r="DY41" s="943"/>
      <c r="DZ41" s="943"/>
      <c r="EA41" s="432"/>
    </row>
    <row r="42" spans="1:131" s="432" customFormat="1" ht="20.100000000000001" hidden="1" customHeight="1" x14ac:dyDescent="0.35">
      <c r="A42" s="556"/>
      <c r="B42" s="556"/>
      <c r="C42" s="556"/>
      <c r="D42" s="556"/>
      <c r="E42" s="556"/>
      <c r="F42" s="556"/>
      <c r="G42" s="556"/>
      <c r="H42" s="556"/>
      <c r="I42" s="1006"/>
      <c r="J42" s="1006"/>
      <c r="K42" s="431" t="s">
        <v>551</v>
      </c>
      <c r="L42" s="503" t="s">
        <v>550</v>
      </c>
      <c r="M42" s="623"/>
      <c r="N42" s="623"/>
      <c r="O42" s="623"/>
      <c r="P42" s="623"/>
      <c r="Q42" s="623"/>
      <c r="R42" s="623"/>
      <c r="S42" s="623"/>
      <c r="T42" s="623"/>
      <c r="U42" s="623"/>
      <c r="V42" s="623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 t="e">
        <f>SUM(#REF!)</f>
        <v>#REF!</v>
      </c>
      <c r="AJ42" s="623" t="e">
        <f>SUM(#REF!)</f>
        <v>#REF!</v>
      </c>
      <c r="AK42" s="623">
        <v>0</v>
      </c>
      <c r="AL42" s="623">
        <v>0</v>
      </c>
      <c r="AM42" s="623" t="e">
        <f>SUM(#REF!)</f>
        <v>#REF!</v>
      </c>
      <c r="AN42" s="623">
        <v>291996.48</v>
      </c>
      <c r="AO42" s="623">
        <v>293200</v>
      </c>
      <c r="AP42" s="623"/>
      <c r="AQ42" s="623">
        <v>293200</v>
      </c>
      <c r="AR42" s="623"/>
      <c r="AS42" s="623"/>
      <c r="AT42" s="623"/>
      <c r="AU42" s="623">
        <v>0</v>
      </c>
      <c r="AV42" s="623">
        <v>0</v>
      </c>
      <c r="AW42" s="430">
        <v>293200</v>
      </c>
      <c r="AX42" s="430">
        <v>293200</v>
      </c>
      <c r="AY42" s="623">
        <v>0</v>
      </c>
      <c r="AZ42" s="623"/>
      <c r="BA42" s="623">
        <f t="shared" si="16"/>
        <v>0</v>
      </c>
      <c r="BB42" s="623">
        <f t="shared" si="17"/>
        <v>0</v>
      </c>
      <c r="BC42" s="623"/>
      <c r="BD42" s="623"/>
      <c r="BE42" s="623">
        <v>0</v>
      </c>
      <c r="BF42" s="623"/>
      <c r="BG42" s="623">
        <f t="shared" si="18"/>
        <v>0</v>
      </c>
      <c r="BH42" s="623">
        <v>0</v>
      </c>
      <c r="BI42" s="623">
        <v>0</v>
      </c>
      <c r="BJ42" s="623"/>
      <c r="BK42" s="623">
        <f t="shared" si="19"/>
        <v>0</v>
      </c>
      <c r="BL42" s="623">
        <v>0</v>
      </c>
      <c r="BM42" s="623">
        <v>0</v>
      </c>
      <c r="BN42" s="623"/>
      <c r="BO42" s="623">
        <f t="shared" si="20"/>
        <v>0</v>
      </c>
      <c r="BP42" s="623">
        <v>0</v>
      </c>
      <c r="BQ42" s="623">
        <v>0</v>
      </c>
      <c r="BR42" s="623"/>
      <c r="BS42" s="623">
        <f t="shared" si="2"/>
        <v>0</v>
      </c>
      <c r="BT42" s="623">
        <v>0</v>
      </c>
      <c r="BU42" s="720"/>
      <c r="BV42" s="623"/>
      <c r="BW42" s="623">
        <f t="shared" si="3"/>
        <v>0</v>
      </c>
      <c r="BX42" s="623">
        <v>0</v>
      </c>
      <c r="BY42" s="623"/>
      <c r="BZ42" s="918"/>
      <c r="CA42" s="918"/>
      <c r="CB42" s="623"/>
      <c r="CC42" s="918"/>
      <c r="CD42" s="623">
        <f t="shared" si="6"/>
        <v>0</v>
      </c>
      <c r="CE42" s="623">
        <f t="shared" si="7"/>
        <v>0</v>
      </c>
      <c r="CF42" s="623"/>
      <c r="CG42" s="623">
        <v>0</v>
      </c>
      <c r="CH42" s="623">
        <f t="shared" si="8"/>
        <v>0</v>
      </c>
      <c r="CI42" s="623">
        <v>0</v>
      </c>
      <c r="CJ42" s="918"/>
      <c r="CK42" s="623"/>
      <c r="CL42" s="623">
        <f t="shared" si="10"/>
        <v>0</v>
      </c>
      <c r="CM42" s="623">
        <v>0</v>
      </c>
      <c r="CN42" s="918"/>
      <c r="CO42" s="623"/>
      <c r="CP42" s="623">
        <f t="shared" si="12"/>
        <v>0</v>
      </c>
      <c r="CQ42" s="623">
        <v>0</v>
      </c>
      <c r="CR42" s="918"/>
      <c r="CS42" s="918"/>
      <c r="CT42" s="918"/>
      <c r="CU42" s="918"/>
      <c r="DB42" s="456"/>
      <c r="DC42" s="456"/>
      <c r="DD42" s="456"/>
      <c r="DE42" s="456"/>
      <c r="DF42" s="456"/>
      <c r="DG42" s="456"/>
      <c r="DJ42" s="943"/>
      <c r="DK42" s="943"/>
      <c r="DL42" s="943"/>
      <c r="DM42" s="943"/>
      <c r="DN42" s="943"/>
      <c r="DO42" s="943"/>
      <c r="DP42" s="943"/>
      <c r="DQ42" s="943"/>
      <c r="DR42" s="943"/>
      <c r="DS42" s="943"/>
      <c r="DT42" s="943"/>
      <c r="DU42" s="943"/>
      <c r="DV42" s="943"/>
      <c r="DW42" s="943"/>
      <c r="DX42" s="943"/>
      <c r="DY42" s="943"/>
      <c r="DZ42" s="943"/>
    </row>
    <row r="43" spans="1:131" ht="20.100000000000001" hidden="1" customHeight="1" x14ac:dyDescent="0.35">
      <c r="A43" s="556"/>
      <c r="B43" s="556"/>
      <c r="C43" s="556"/>
      <c r="D43" s="556"/>
      <c r="E43" s="556"/>
      <c r="F43" s="556"/>
      <c r="G43" s="556"/>
      <c r="H43" s="556"/>
      <c r="I43" s="1006"/>
      <c r="J43" s="990">
        <v>638</v>
      </c>
      <c r="K43" s="990" t="s">
        <v>390</v>
      </c>
      <c r="L43" s="990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4"/>
      <c r="X43" s="624"/>
      <c r="Y43" s="624"/>
      <c r="Z43" s="624"/>
      <c r="AA43" s="624"/>
      <c r="AB43" s="624"/>
      <c r="AC43" s="624"/>
      <c r="AD43" s="624"/>
      <c r="AE43" s="624"/>
      <c r="AF43" s="624"/>
      <c r="AG43" s="624"/>
      <c r="AH43" s="624"/>
      <c r="AI43" s="620" t="e">
        <f>SUM(#REF!+AI44)</f>
        <v>#REF!</v>
      </c>
      <c r="AJ43" s="620" t="e">
        <f>SUM(#REF!+AJ44)</f>
        <v>#REF!</v>
      </c>
      <c r="AK43" s="620" t="e">
        <f>SUM(#REF!+AK44)</f>
        <v>#REF!</v>
      </c>
      <c r="AL43" s="620" t="e">
        <f>SUM(#REF!+AL44)</f>
        <v>#REF!</v>
      </c>
      <c r="AM43" s="620" t="e">
        <f>SUM(#REF!+AM44)</f>
        <v>#REF!</v>
      </c>
      <c r="AN43" s="620">
        <f t="shared" ref="AN43:AS43" si="62">SUM(AN44)</f>
        <v>0</v>
      </c>
      <c r="AO43" s="620">
        <f t="shared" si="62"/>
        <v>0</v>
      </c>
      <c r="AP43" s="620">
        <f t="shared" si="62"/>
        <v>0</v>
      </c>
      <c r="AQ43" s="620">
        <f t="shared" si="62"/>
        <v>0</v>
      </c>
      <c r="AR43" s="620">
        <f t="shared" si="62"/>
        <v>0</v>
      </c>
      <c r="AS43" s="620">
        <f t="shared" si="62"/>
        <v>0</v>
      </c>
      <c r="AT43" s="620">
        <f t="shared" si="0"/>
        <v>0</v>
      </c>
      <c r="AU43" s="620">
        <f t="shared" ref="AU43:CA43" si="63">SUM(AU44)</f>
        <v>0</v>
      </c>
      <c r="AV43" s="620">
        <f t="shared" si="63"/>
        <v>0</v>
      </c>
      <c r="AW43" s="427">
        <f t="shared" si="63"/>
        <v>0</v>
      </c>
      <c r="AX43" s="427">
        <f t="shared" si="63"/>
        <v>0</v>
      </c>
      <c r="AY43" s="620">
        <f t="shared" si="63"/>
        <v>0</v>
      </c>
      <c r="AZ43" s="620">
        <f t="shared" si="63"/>
        <v>0</v>
      </c>
      <c r="BA43" s="620">
        <f t="shared" si="16"/>
        <v>0</v>
      </c>
      <c r="BB43" s="620">
        <f t="shared" si="17"/>
        <v>0</v>
      </c>
      <c r="BC43" s="620">
        <f>SUM(BC44)</f>
        <v>0</v>
      </c>
      <c r="BD43" s="620">
        <f>SUM(BD44)</f>
        <v>0</v>
      </c>
      <c r="BE43" s="620">
        <f t="shared" si="63"/>
        <v>0</v>
      </c>
      <c r="BF43" s="620">
        <f t="shared" si="63"/>
        <v>0</v>
      </c>
      <c r="BG43" s="620">
        <f t="shared" si="18"/>
        <v>0</v>
      </c>
      <c r="BH43" s="620">
        <f t="shared" si="63"/>
        <v>0</v>
      </c>
      <c r="BI43" s="620">
        <f t="shared" si="63"/>
        <v>0</v>
      </c>
      <c r="BJ43" s="620"/>
      <c r="BK43" s="620">
        <f t="shared" si="19"/>
        <v>0</v>
      </c>
      <c r="BL43" s="620">
        <f t="shared" si="63"/>
        <v>0</v>
      </c>
      <c r="BM43" s="620">
        <f t="shared" si="63"/>
        <v>0</v>
      </c>
      <c r="BN43" s="620"/>
      <c r="BO43" s="620">
        <f t="shared" si="20"/>
        <v>0</v>
      </c>
      <c r="BP43" s="620">
        <f t="shared" si="63"/>
        <v>0</v>
      </c>
      <c r="BQ43" s="620">
        <f t="shared" si="63"/>
        <v>0</v>
      </c>
      <c r="BR43" s="620">
        <f t="shared" si="63"/>
        <v>0</v>
      </c>
      <c r="BS43" s="620">
        <f t="shared" si="2"/>
        <v>0</v>
      </c>
      <c r="BT43" s="620">
        <f t="shared" si="63"/>
        <v>0</v>
      </c>
      <c r="BU43" s="748">
        <f t="shared" si="63"/>
        <v>0</v>
      </c>
      <c r="BV43" s="620">
        <f t="shared" si="63"/>
        <v>0</v>
      </c>
      <c r="BW43" s="620">
        <f t="shared" si="3"/>
        <v>0</v>
      </c>
      <c r="BX43" s="620">
        <f t="shared" si="63"/>
        <v>0</v>
      </c>
      <c r="BY43" s="620">
        <f t="shared" si="63"/>
        <v>0</v>
      </c>
      <c r="BZ43" s="523">
        <f t="shared" si="63"/>
        <v>0</v>
      </c>
      <c r="CA43" s="523">
        <f t="shared" si="63"/>
        <v>0</v>
      </c>
      <c r="CB43" s="620">
        <f>SUM(CB44)</f>
        <v>0</v>
      </c>
      <c r="CC43" s="523">
        <f>SUM(CC44)</f>
        <v>0</v>
      </c>
      <c r="CD43" s="620">
        <f t="shared" si="6"/>
        <v>0</v>
      </c>
      <c r="CE43" s="620">
        <f t="shared" si="7"/>
        <v>0</v>
      </c>
      <c r="CF43" s="620">
        <f>SUM(CF44)</f>
        <v>0</v>
      </c>
      <c r="CG43" s="620">
        <f>SUM(CG44)</f>
        <v>0</v>
      </c>
      <c r="CH43" s="620">
        <f t="shared" si="8"/>
        <v>0</v>
      </c>
      <c r="CI43" s="620">
        <f t="shared" ref="CI43" si="64">SUM(CI44)</f>
        <v>0</v>
      </c>
      <c r="CJ43" s="523">
        <f>SUM(CJ44)</f>
        <v>0</v>
      </c>
      <c r="CK43" s="620">
        <f>SUM(CK44)</f>
        <v>0</v>
      </c>
      <c r="CL43" s="620">
        <f t="shared" si="10"/>
        <v>0</v>
      </c>
      <c r="CM43" s="620">
        <f t="shared" ref="CM43" si="65">SUM(CM44)</f>
        <v>0</v>
      </c>
      <c r="CN43" s="523">
        <f>SUM(CN44)</f>
        <v>0</v>
      </c>
      <c r="CO43" s="620">
        <f>SUM(CO44)</f>
        <v>0</v>
      </c>
      <c r="CP43" s="620">
        <f t="shared" si="12"/>
        <v>0</v>
      </c>
      <c r="CQ43" s="620">
        <f t="shared" ref="CQ43" si="66">SUM(CQ44)</f>
        <v>0</v>
      </c>
      <c r="CR43" s="523">
        <f>SUM(CR44)</f>
        <v>0</v>
      </c>
      <c r="CS43" s="523">
        <f t="shared" ref="CS43:CU43" si="67">SUM(CS44)</f>
        <v>0</v>
      </c>
      <c r="CT43" s="523">
        <f t="shared" si="67"/>
        <v>0</v>
      </c>
      <c r="CU43" s="523">
        <f t="shared" si="67"/>
        <v>0</v>
      </c>
      <c r="DB43" s="456"/>
      <c r="DC43" s="456"/>
      <c r="DD43" s="456"/>
      <c r="DE43" s="456"/>
      <c r="DF43" s="456"/>
      <c r="DG43" s="456"/>
      <c r="DH43" s="432"/>
      <c r="DI43" s="432"/>
      <c r="DJ43" s="943"/>
      <c r="DK43" s="943"/>
      <c r="DL43" s="943"/>
      <c r="DM43" s="943"/>
      <c r="DN43" s="943"/>
      <c r="DO43" s="943"/>
      <c r="DP43" s="943"/>
      <c r="DQ43" s="943"/>
      <c r="DR43" s="943"/>
      <c r="DS43" s="943"/>
      <c r="DT43" s="943"/>
      <c r="DU43" s="943"/>
      <c r="DV43" s="943"/>
      <c r="DW43" s="943"/>
      <c r="DX43" s="943"/>
      <c r="DY43" s="943"/>
      <c r="DZ43" s="943"/>
      <c r="EA43" s="432"/>
    </row>
    <row r="44" spans="1:131" s="432" customFormat="1" ht="20.100000000000001" hidden="1" customHeight="1" x14ac:dyDescent="0.35">
      <c r="A44" s="619"/>
      <c r="B44" s="619"/>
      <c r="C44" s="619"/>
      <c r="D44" s="619"/>
      <c r="E44" s="619"/>
      <c r="F44" s="619"/>
      <c r="G44" s="619"/>
      <c r="H44" s="619"/>
      <c r="I44" s="433"/>
      <c r="J44" s="433"/>
      <c r="K44" s="434" t="s">
        <v>405</v>
      </c>
      <c r="L44" s="503" t="s">
        <v>406</v>
      </c>
      <c r="M44" s="623"/>
      <c r="N44" s="623"/>
      <c r="O44" s="623"/>
      <c r="P44" s="623"/>
      <c r="Q44" s="623"/>
      <c r="R44" s="623"/>
      <c r="S44" s="623"/>
      <c r="T44" s="623"/>
      <c r="U44" s="623"/>
      <c r="V44" s="623"/>
      <c r="W44" s="623"/>
      <c r="X44" s="623"/>
      <c r="Y44" s="623"/>
      <c r="Z44" s="623"/>
      <c r="AA44" s="623"/>
      <c r="AB44" s="623"/>
      <c r="AC44" s="623"/>
      <c r="AD44" s="623"/>
      <c r="AE44" s="623"/>
      <c r="AF44" s="623"/>
      <c r="AG44" s="623"/>
      <c r="AH44" s="623"/>
      <c r="AI44" s="623" t="e">
        <f>#REF!</f>
        <v>#REF!</v>
      </c>
      <c r="AJ44" s="623" t="e">
        <f>#REF!</f>
        <v>#REF!</v>
      </c>
      <c r="AK44" s="623" t="e">
        <f>#REF!+#REF!</f>
        <v>#REF!</v>
      </c>
      <c r="AL44" s="623" t="e">
        <f>#REF!+#REF!</f>
        <v>#REF!</v>
      </c>
      <c r="AM44" s="623" t="e">
        <f>#REF!</f>
        <v>#REF!</v>
      </c>
      <c r="AN44" s="623"/>
      <c r="AO44" s="623"/>
      <c r="AP44" s="623"/>
      <c r="AQ44" s="623"/>
      <c r="AR44" s="623"/>
      <c r="AS44" s="623"/>
      <c r="AT44" s="623">
        <f t="shared" si="0"/>
        <v>0</v>
      </c>
      <c r="AU44" s="623"/>
      <c r="AV44" s="623"/>
      <c r="AW44" s="430"/>
      <c r="AX44" s="430"/>
      <c r="AY44" s="623"/>
      <c r="AZ44" s="623"/>
      <c r="BA44" s="623">
        <f t="shared" si="16"/>
        <v>0</v>
      </c>
      <c r="BB44" s="623">
        <f t="shared" si="17"/>
        <v>0</v>
      </c>
      <c r="BC44" s="623"/>
      <c r="BD44" s="623"/>
      <c r="BE44" s="623"/>
      <c r="BF44" s="623"/>
      <c r="BG44" s="623">
        <f t="shared" si="18"/>
        <v>0</v>
      </c>
      <c r="BH44" s="623"/>
      <c r="BI44" s="623"/>
      <c r="BJ44" s="623"/>
      <c r="BK44" s="623">
        <f t="shared" si="19"/>
        <v>0</v>
      </c>
      <c r="BL44" s="623"/>
      <c r="BM44" s="623"/>
      <c r="BN44" s="623"/>
      <c r="BO44" s="623">
        <f t="shared" si="20"/>
        <v>0</v>
      </c>
      <c r="BP44" s="623"/>
      <c r="BQ44" s="623"/>
      <c r="BR44" s="623"/>
      <c r="BS44" s="623">
        <f t="shared" si="2"/>
        <v>0</v>
      </c>
      <c r="BT44" s="623"/>
      <c r="BU44" s="720"/>
      <c r="BV44" s="623"/>
      <c r="BW44" s="623">
        <f t="shared" si="3"/>
        <v>0</v>
      </c>
      <c r="BX44" s="623"/>
      <c r="BY44" s="623"/>
      <c r="BZ44" s="918"/>
      <c r="CA44" s="918"/>
      <c r="CB44" s="623"/>
      <c r="CC44" s="918"/>
      <c r="CD44" s="623">
        <f t="shared" si="6"/>
        <v>0</v>
      </c>
      <c r="CE44" s="623">
        <f t="shared" si="7"/>
        <v>0</v>
      </c>
      <c r="CF44" s="623"/>
      <c r="CG44" s="623">
        <v>0</v>
      </c>
      <c r="CH44" s="623">
        <f t="shared" si="8"/>
        <v>0</v>
      </c>
      <c r="CI44" s="623"/>
      <c r="CJ44" s="918"/>
      <c r="CK44" s="623"/>
      <c r="CL44" s="623">
        <f t="shared" si="10"/>
        <v>0</v>
      </c>
      <c r="CM44" s="623"/>
      <c r="CN44" s="918"/>
      <c r="CO44" s="623"/>
      <c r="CP44" s="623">
        <f t="shared" si="12"/>
        <v>0</v>
      </c>
      <c r="CQ44" s="623"/>
      <c r="CR44" s="918"/>
      <c r="CS44" s="918"/>
      <c r="CT44" s="918"/>
      <c r="CU44" s="918"/>
      <c r="DB44" s="456"/>
      <c r="DC44" s="456"/>
      <c r="DD44" s="456"/>
      <c r="DE44" s="456"/>
      <c r="DF44" s="456"/>
      <c r="DG44" s="456"/>
      <c r="DH44" s="119"/>
      <c r="DI44" s="119"/>
      <c r="DJ44" s="943"/>
      <c r="DK44" s="943"/>
      <c r="DL44" s="943"/>
      <c r="DM44" s="943"/>
      <c r="DN44" s="943"/>
      <c r="DO44" s="943"/>
      <c r="DP44" s="943"/>
      <c r="DQ44" s="943"/>
      <c r="DR44" s="943"/>
      <c r="DS44" s="943"/>
      <c r="DT44" s="943"/>
      <c r="DU44" s="943"/>
      <c r="DV44" s="943"/>
      <c r="DW44" s="943"/>
      <c r="DX44" s="943"/>
      <c r="DY44" s="943"/>
      <c r="DZ44" s="943"/>
      <c r="EA44" s="119"/>
    </row>
    <row r="45" spans="1:131" s="432" customFormat="1" ht="20.100000000000001" hidden="1" customHeight="1" x14ac:dyDescent="0.35">
      <c r="A45" s="619"/>
      <c r="B45" s="619"/>
      <c r="C45" s="619"/>
      <c r="D45" s="619"/>
      <c r="E45" s="619"/>
      <c r="F45" s="619"/>
      <c r="G45" s="619"/>
      <c r="H45" s="619"/>
      <c r="I45" s="433"/>
      <c r="J45" s="433"/>
      <c r="K45" s="433"/>
      <c r="L45" s="435" t="s">
        <v>625</v>
      </c>
      <c r="M45" s="622"/>
      <c r="N45" s="622"/>
      <c r="O45" s="622"/>
      <c r="P45" s="622"/>
      <c r="Q45" s="622"/>
      <c r="R45" s="622"/>
      <c r="S45" s="622"/>
      <c r="T45" s="622"/>
      <c r="U45" s="622"/>
      <c r="V45" s="622"/>
      <c r="W45" s="622"/>
      <c r="X45" s="622"/>
      <c r="Y45" s="622"/>
      <c r="Z45" s="622"/>
      <c r="AA45" s="622"/>
      <c r="AB45" s="622"/>
      <c r="AC45" s="622"/>
      <c r="AD45" s="622"/>
      <c r="AE45" s="622"/>
      <c r="AF45" s="622"/>
      <c r="AG45" s="622"/>
      <c r="AH45" s="622"/>
      <c r="AI45" s="622"/>
      <c r="AJ45" s="622"/>
      <c r="AK45" s="622"/>
      <c r="AL45" s="622"/>
      <c r="AM45" s="622"/>
      <c r="AN45" s="623">
        <v>0</v>
      </c>
      <c r="AO45" s="623">
        <v>0</v>
      </c>
      <c r="AP45" s="623"/>
      <c r="AQ45" s="623">
        <v>0</v>
      </c>
      <c r="AR45" s="623"/>
      <c r="AS45" s="623"/>
      <c r="AT45" s="623">
        <f t="shared" si="0"/>
        <v>0</v>
      </c>
      <c r="AU45" s="623"/>
      <c r="AV45" s="623"/>
      <c r="AW45" s="430">
        <v>0</v>
      </c>
      <c r="AX45" s="430">
        <v>0</v>
      </c>
      <c r="AY45" s="623"/>
      <c r="AZ45" s="623"/>
      <c r="BA45" s="623">
        <f t="shared" si="16"/>
        <v>0</v>
      </c>
      <c r="BB45" s="623">
        <f t="shared" si="17"/>
        <v>0</v>
      </c>
      <c r="BC45" s="623"/>
      <c r="BD45" s="623"/>
      <c r="BE45" s="623"/>
      <c r="BF45" s="623"/>
      <c r="BG45" s="623">
        <f t="shared" si="18"/>
        <v>0</v>
      </c>
      <c r="BH45" s="623"/>
      <c r="BI45" s="623"/>
      <c r="BJ45" s="623"/>
      <c r="BK45" s="623">
        <f t="shared" si="19"/>
        <v>0</v>
      </c>
      <c r="BL45" s="623"/>
      <c r="BM45" s="623"/>
      <c r="BN45" s="623"/>
      <c r="BO45" s="623">
        <f t="shared" si="20"/>
        <v>0</v>
      </c>
      <c r="BP45" s="623"/>
      <c r="BQ45" s="623"/>
      <c r="BR45" s="623"/>
      <c r="BS45" s="623">
        <f t="shared" si="2"/>
        <v>0</v>
      </c>
      <c r="BT45" s="623"/>
      <c r="BU45" s="720"/>
      <c r="BV45" s="623"/>
      <c r="BW45" s="623">
        <f t="shared" si="3"/>
        <v>0</v>
      </c>
      <c r="BX45" s="623"/>
      <c r="BY45" s="623"/>
      <c r="BZ45" s="918"/>
      <c r="CA45" s="918"/>
      <c r="CB45" s="623"/>
      <c r="CC45" s="918"/>
      <c r="CD45" s="623">
        <f t="shared" si="6"/>
        <v>0</v>
      </c>
      <c r="CE45" s="623">
        <f t="shared" si="7"/>
        <v>0</v>
      </c>
      <c r="CF45" s="623"/>
      <c r="CG45" s="623">
        <v>0</v>
      </c>
      <c r="CH45" s="623">
        <f t="shared" si="8"/>
        <v>0</v>
      </c>
      <c r="CI45" s="623"/>
      <c r="CJ45" s="918"/>
      <c r="CK45" s="623"/>
      <c r="CL45" s="623">
        <f t="shared" si="10"/>
        <v>0</v>
      </c>
      <c r="CM45" s="623"/>
      <c r="CN45" s="918"/>
      <c r="CO45" s="623"/>
      <c r="CP45" s="623">
        <f t="shared" si="12"/>
        <v>0</v>
      </c>
      <c r="CQ45" s="623"/>
      <c r="CR45" s="918"/>
      <c r="CS45" s="918"/>
      <c r="CT45" s="918"/>
      <c r="CU45" s="918"/>
      <c r="DB45" s="456"/>
      <c r="DC45" s="456"/>
      <c r="DD45" s="456"/>
      <c r="DE45" s="456"/>
      <c r="DF45" s="456"/>
      <c r="DG45" s="456"/>
      <c r="DH45" s="119"/>
      <c r="DI45" s="119"/>
      <c r="DJ45" s="943"/>
      <c r="DK45" s="943"/>
      <c r="DL45" s="943"/>
      <c r="DM45" s="943"/>
      <c r="DN45" s="943"/>
      <c r="DO45" s="943"/>
      <c r="DP45" s="943"/>
      <c r="DQ45" s="943"/>
      <c r="DR45" s="943"/>
      <c r="DS45" s="943"/>
      <c r="DT45" s="943"/>
      <c r="DU45" s="943"/>
      <c r="DV45" s="943"/>
      <c r="DW45" s="943"/>
      <c r="DX45" s="943"/>
      <c r="DY45" s="943"/>
      <c r="DZ45" s="943"/>
      <c r="EA45" s="119"/>
    </row>
    <row r="46" spans="1:131" ht="20.100000000000001" hidden="1" customHeight="1" x14ac:dyDescent="0.35">
      <c r="A46" s="556" t="s">
        <v>463</v>
      </c>
      <c r="B46" s="556"/>
      <c r="C46" s="556"/>
      <c r="D46" s="556"/>
      <c r="E46" s="556"/>
      <c r="F46" s="556"/>
      <c r="G46" s="556"/>
      <c r="H46" s="556"/>
      <c r="I46" s="1006"/>
      <c r="J46" s="990">
        <v>636</v>
      </c>
      <c r="K46" s="990" t="s">
        <v>460</v>
      </c>
      <c r="L46" s="990"/>
      <c r="M46" s="624"/>
      <c r="N46" s="624"/>
      <c r="O46" s="624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  <c r="AD46" s="624"/>
      <c r="AE46" s="624"/>
      <c r="AF46" s="624"/>
      <c r="AG46" s="624"/>
      <c r="AH46" s="624"/>
      <c r="AI46" s="620" t="e">
        <f>SUM(#REF!+#REF!)</f>
        <v>#REF!</v>
      </c>
      <c r="AJ46" s="620" t="e">
        <f>SUM(#REF!+#REF!)</f>
        <v>#REF!</v>
      </c>
      <c r="AK46" s="620" t="e">
        <f>SUM(#REF!)</f>
        <v>#REF!</v>
      </c>
      <c r="AL46" s="620" t="e">
        <f>SUM(#REF!)</f>
        <v>#REF!</v>
      </c>
      <c r="AM46" s="620" t="e">
        <f>SUM(#REF!+#REF!)</f>
        <v>#REF!</v>
      </c>
      <c r="AN46" s="620">
        <f t="shared" ref="AN46:AS46" si="68">SUM(AN47)</f>
        <v>291996.48</v>
      </c>
      <c r="AO46" s="620">
        <f t="shared" si="68"/>
        <v>293200</v>
      </c>
      <c r="AP46" s="620">
        <f t="shared" si="68"/>
        <v>0</v>
      </c>
      <c r="AQ46" s="620">
        <f t="shared" si="68"/>
        <v>293200</v>
      </c>
      <c r="AR46" s="620">
        <f t="shared" si="68"/>
        <v>0</v>
      </c>
      <c r="AS46" s="620">
        <f t="shared" si="68"/>
        <v>0</v>
      </c>
      <c r="AT46" s="620">
        <f>IFERROR(AS46/AR46*100,)</f>
        <v>0</v>
      </c>
      <c r="AU46" s="620">
        <f t="shared" ref="AU46:CA46" si="69">SUM(AU47)</f>
        <v>0</v>
      </c>
      <c r="AV46" s="620">
        <f t="shared" si="69"/>
        <v>0</v>
      </c>
      <c r="AW46" s="427">
        <f t="shared" si="69"/>
        <v>293200</v>
      </c>
      <c r="AX46" s="427">
        <f t="shared" si="69"/>
        <v>293200</v>
      </c>
      <c r="AY46" s="620">
        <f t="shared" si="69"/>
        <v>0</v>
      </c>
      <c r="AZ46" s="620">
        <f t="shared" si="69"/>
        <v>0</v>
      </c>
      <c r="BA46" s="620">
        <f t="shared" si="16"/>
        <v>0</v>
      </c>
      <c r="BB46" s="620">
        <f t="shared" si="17"/>
        <v>0</v>
      </c>
      <c r="BC46" s="620">
        <f>SUM(BC47)</f>
        <v>0</v>
      </c>
      <c r="BD46" s="620">
        <f>SUM(BD47)</f>
        <v>0</v>
      </c>
      <c r="BE46" s="620">
        <f t="shared" si="69"/>
        <v>0</v>
      </c>
      <c r="BF46" s="620">
        <f t="shared" si="69"/>
        <v>0</v>
      </c>
      <c r="BG46" s="620">
        <f t="shared" si="18"/>
        <v>0</v>
      </c>
      <c r="BH46" s="620">
        <f t="shared" si="69"/>
        <v>0</v>
      </c>
      <c r="BI46" s="620">
        <f t="shared" si="69"/>
        <v>0</v>
      </c>
      <c r="BJ46" s="620"/>
      <c r="BK46" s="620">
        <f t="shared" si="19"/>
        <v>0</v>
      </c>
      <c r="BL46" s="620">
        <f t="shared" si="69"/>
        <v>0</v>
      </c>
      <c r="BM46" s="620">
        <f t="shared" si="69"/>
        <v>0</v>
      </c>
      <c r="BN46" s="620"/>
      <c r="BO46" s="620">
        <f t="shared" si="20"/>
        <v>0</v>
      </c>
      <c r="BP46" s="620">
        <f t="shared" si="69"/>
        <v>0</v>
      </c>
      <c r="BQ46" s="620">
        <f t="shared" si="69"/>
        <v>0</v>
      </c>
      <c r="BR46" s="620">
        <f t="shared" si="69"/>
        <v>0</v>
      </c>
      <c r="BS46" s="620">
        <f t="shared" si="2"/>
        <v>0</v>
      </c>
      <c r="BT46" s="620">
        <f t="shared" si="69"/>
        <v>0</v>
      </c>
      <c r="BU46" s="748">
        <f t="shared" si="69"/>
        <v>0</v>
      </c>
      <c r="BV46" s="620">
        <f t="shared" si="69"/>
        <v>0</v>
      </c>
      <c r="BW46" s="620">
        <f t="shared" si="3"/>
        <v>0</v>
      </c>
      <c r="BX46" s="620">
        <f t="shared" si="69"/>
        <v>0</v>
      </c>
      <c r="BY46" s="620">
        <f t="shared" si="69"/>
        <v>0</v>
      </c>
      <c r="BZ46" s="523">
        <f t="shared" si="69"/>
        <v>0</v>
      </c>
      <c r="CA46" s="523">
        <f t="shared" si="69"/>
        <v>0</v>
      </c>
      <c r="CB46" s="620">
        <f>SUM(CB47)</f>
        <v>0</v>
      </c>
      <c r="CC46" s="523">
        <f>SUM(CC47)</f>
        <v>0</v>
      </c>
      <c r="CD46" s="620">
        <f t="shared" si="6"/>
        <v>0</v>
      </c>
      <c r="CE46" s="620">
        <f t="shared" si="7"/>
        <v>0</v>
      </c>
      <c r="CF46" s="620">
        <f>SUM(CF47)</f>
        <v>0</v>
      </c>
      <c r="CG46" s="620">
        <f>SUM(CG47)</f>
        <v>0</v>
      </c>
      <c r="CH46" s="620">
        <f t="shared" si="8"/>
        <v>0</v>
      </c>
      <c r="CI46" s="620">
        <f t="shared" ref="CI46" si="70">SUM(CI47)</f>
        <v>0</v>
      </c>
      <c r="CJ46" s="523">
        <f>SUM(CJ47)</f>
        <v>0</v>
      </c>
      <c r="CK46" s="620">
        <f>SUM(CK47)</f>
        <v>0</v>
      </c>
      <c r="CL46" s="620">
        <f t="shared" si="10"/>
        <v>0</v>
      </c>
      <c r="CM46" s="620">
        <f t="shared" ref="CM46" si="71">SUM(CM47)</f>
        <v>0</v>
      </c>
      <c r="CN46" s="523">
        <f>SUM(CN47)</f>
        <v>0</v>
      </c>
      <c r="CO46" s="620">
        <f>SUM(CO47)</f>
        <v>0</v>
      </c>
      <c r="CP46" s="620">
        <f t="shared" si="12"/>
        <v>0</v>
      </c>
      <c r="CQ46" s="620">
        <f t="shared" ref="CQ46" si="72">SUM(CQ47)</f>
        <v>0</v>
      </c>
      <c r="CR46" s="523">
        <f>SUM(CR47)</f>
        <v>0</v>
      </c>
      <c r="CS46" s="523">
        <f t="shared" ref="CS46:CU46" si="73">SUM(CS47)</f>
        <v>0</v>
      </c>
      <c r="CT46" s="523">
        <f t="shared" si="73"/>
        <v>0</v>
      </c>
      <c r="CU46" s="523">
        <f t="shared" si="73"/>
        <v>0</v>
      </c>
      <c r="DB46" s="456"/>
      <c r="DC46" s="456"/>
      <c r="DD46" s="456"/>
      <c r="DE46" s="456"/>
      <c r="DF46" s="456"/>
      <c r="DG46" s="456"/>
      <c r="DJ46" s="943"/>
      <c r="DK46" s="943"/>
      <c r="DL46" s="943"/>
      <c r="DM46" s="943"/>
      <c r="DN46" s="943"/>
      <c r="DO46" s="943"/>
      <c r="DP46" s="943"/>
      <c r="DQ46" s="943"/>
      <c r="DR46" s="943"/>
      <c r="DS46" s="943"/>
      <c r="DT46" s="943"/>
      <c r="DU46" s="943"/>
      <c r="DV46" s="943"/>
      <c r="DW46" s="943"/>
      <c r="DX46" s="943"/>
      <c r="DY46" s="943"/>
      <c r="DZ46" s="943"/>
    </row>
    <row r="47" spans="1:131" s="432" customFormat="1" ht="20.100000000000001" hidden="1" customHeight="1" x14ac:dyDescent="0.35">
      <c r="A47" s="556"/>
      <c r="B47" s="556"/>
      <c r="C47" s="556"/>
      <c r="D47" s="556"/>
      <c r="E47" s="556"/>
      <c r="F47" s="556"/>
      <c r="G47" s="556"/>
      <c r="H47" s="556"/>
      <c r="I47" s="1006"/>
      <c r="J47" s="1006"/>
      <c r="K47" s="431" t="s">
        <v>551</v>
      </c>
      <c r="L47" s="503" t="s">
        <v>550</v>
      </c>
      <c r="M47" s="623"/>
      <c r="N47" s="623"/>
      <c r="O47" s="623"/>
      <c r="P47" s="623"/>
      <c r="Q47" s="623"/>
      <c r="R47" s="623"/>
      <c r="S47" s="623"/>
      <c r="T47" s="623"/>
      <c r="U47" s="623"/>
      <c r="V47" s="623"/>
      <c r="W47" s="623"/>
      <c r="X47" s="623"/>
      <c r="Y47" s="623"/>
      <c r="Z47" s="623"/>
      <c r="AA47" s="623"/>
      <c r="AB47" s="623"/>
      <c r="AC47" s="623"/>
      <c r="AD47" s="623"/>
      <c r="AE47" s="623"/>
      <c r="AF47" s="623"/>
      <c r="AG47" s="623"/>
      <c r="AH47" s="623"/>
      <c r="AI47" s="623" t="e">
        <f>SUM(#REF!)</f>
        <v>#REF!</v>
      </c>
      <c r="AJ47" s="623" t="e">
        <f>SUM(#REF!)</f>
        <v>#REF!</v>
      </c>
      <c r="AK47" s="623">
        <v>0</v>
      </c>
      <c r="AL47" s="623">
        <v>0</v>
      </c>
      <c r="AM47" s="623">
        <f>SUM(AM53:AM54)</f>
        <v>39900</v>
      </c>
      <c r="AN47" s="623">
        <v>291996.48</v>
      </c>
      <c r="AO47" s="623">
        <v>293200</v>
      </c>
      <c r="AP47" s="623"/>
      <c r="AQ47" s="623">
        <v>293200</v>
      </c>
      <c r="AR47" s="623"/>
      <c r="AS47" s="623"/>
      <c r="AT47" s="623"/>
      <c r="AU47" s="623">
        <v>0</v>
      </c>
      <c r="AV47" s="623">
        <v>0</v>
      </c>
      <c r="AW47" s="430">
        <v>293200</v>
      </c>
      <c r="AX47" s="430">
        <v>293200</v>
      </c>
      <c r="AY47" s="623">
        <v>0</v>
      </c>
      <c r="AZ47" s="623"/>
      <c r="BA47" s="623">
        <f t="shared" si="16"/>
        <v>0</v>
      </c>
      <c r="BB47" s="623">
        <f t="shared" si="17"/>
        <v>0</v>
      </c>
      <c r="BC47" s="623"/>
      <c r="BD47" s="623"/>
      <c r="BE47" s="623">
        <v>0</v>
      </c>
      <c r="BF47" s="623"/>
      <c r="BG47" s="623">
        <f t="shared" si="18"/>
        <v>0</v>
      </c>
      <c r="BH47" s="623">
        <v>0</v>
      </c>
      <c r="BI47" s="623">
        <v>0</v>
      </c>
      <c r="BJ47" s="623"/>
      <c r="BK47" s="623">
        <f t="shared" si="19"/>
        <v>0</v>
      </c>
      <c r="BL47" s="623">
        <v>0</v>
      </c>
      <c r="BM47" s="623">
        <v>0</v>
      </c>
      <c r="BN47" s="623"/>
      <c r="BO47" s="623">
        <f t="shared" si="20"/>
        <v>0</v>
      </c>
      <c r="BP47" s="623">
        <v>0</v>
      </c>
      <c r="BQ47" s="623">
        <v>0</v>
      </c>
      <c r="BR47" s="623"/>
      <c r="BS47" s="623">
        <f t="shared" si="2"/>
        <v>0</v>
      </c>
      <c r="BT47" s="623">
        <v>0</v>
      </c>
      <c r="BU47" s="720"/>
      <c r="BV47" s="623"/>
      <c r="BW47" s="623">
        <f t="shared" si="3"/>
        <v>0</v>
      </c>
      <c r="BX47" s="623">
        <v>0</v>
      </c>
      <c r="BY47" s="623"/>
      <c r="BZ47" s="918"/>
      <c r="CA47" s="918"/>
      <c r="CB47" s="623"/>
      <c r="CC47" s="918"/>
      <c r="CD47" s="623">
        <f t="shared" si="6"/>
        <v>0</v>
      </c>
      <c r="CE47" s="623">
        <f t="shared" si="7"/>
        <v>0</v>
      </c>
      <c r="CF47" s="623"/>
      <c r="CG47" s="623">
        <v>0</v>
      </c>
      <c r="CH47" s="623">
        <f t="shared" si="8"/>
        <v>0</v>
      </c>
      <c r="CI47" s="623">
        <v>0</v>
      </c>
      <c r="CJ47" s="918"/>
      <c r="CK47" s="623"/>
      <c r="CL47" s="623">
        <f t="shared" si="10"/>
        <v>0</v>
      </c>
      <c r="CM47" s="623">
        <v>0</v>
      </c>
      <c r="CN47" s="918"/>
      <c r="CO47" s="623"/>
      <c r="CP47" s="623">
        <f t="shared" si="12"/>
        <v>0</v>
      </c>
      <c r="CQ47" s="623">
        <v>0</v>
      </c>
      <c r="CR47" s="918"/>
      <c r="CS47" s="918"/>
      <c r="CT47" s="918"/>
      <c r="CU47" s="918"/>
      <c r="DB47" s="456"/>
      <c r="DC47" s="456"/>
      <c r="DD47" s="456"/>
      <c r="DE47" s="456"/>
      <c r="DF47" s="456"/>
      <c r="DG47" s="456"/>
      <c r="DH47" s="119"/>
      <c r="DI47" s="119"/>
      <c r="DJ47" s="943"/>
      <c r="DK47" s="943"/>
      <c r="DL47" s="943"/>
      <c r="DM47" s="943"/>
      <c r="DN47" s="943"/>
      <c r="DO47" s="943"/>
      <c r="DP47" s="943"/>
      <c r="DQ47" s="943"/>
      <c r="DR47" s="943"/>
      <c r="DS47" s="943"/>
      <c r="DT47" s="943"/>
      <c r="DU47" s="943"/>
      <c r="DV47" s="943"/>
      <c r="DW47" s="943"/>
      <c r="DX47" s="943"/>
      <c r="DY47" s="943"/>
      <c r="DZ47" s="943"/>
      <c r="EA47" s="119"/>
    </row>
    <row r="48" spans="1:131" s="432" customFormat="1" ht="20.100000000000001" hidden="1" customHeight="1" x14ac:dyDescent="0.35">
      <c r="A48" s="556" t="s">
        <v>458</v>
      </c>
      <c r="B48" s="556"/>
      <c r="C48" s="556"/>
      <c r="D48" s="556"/>
      <c r="E48" s="556"/>
      <c r="F48" s="556"/>
      <c r="G48" s="556"/>
      <c r="H48" s="556"/>
      <c r="I48" s="1006"/>
      <c r="J48" s="1006" t="s">
        <v>645</v>
      </c>
      <c r="K48" s="431" t="s">
        <v>624</v>
      </c>
      <c r="L48" s="472"/>
      <c r="M48" s="623"/>
      <c r="N48" s="623"/>
      <c r="O48" s="623"/>
      <c r="P48" s="623"/>
      <c r="Q48" s="623"/>
      <c r="R48" s="623"/>
      <c r="S48" s="623"/>
      <c r="T48" s="623"/>
      <c r="U48" s="623"/>
      <c r="V48" s="623"/>
      <c r="W48" s="623"/>
      <c r="X48" s="623"/>
      <c r="Y48" s="623"/>
      <c r="Z48" s="623"/>
      <c r="AA48" s="623"/>
      <c r="AB48" s="623"/>
      <c r="AC48" s="623"/>
      <c r="AD48" s="623"/>
      <c r="AE48" s="623"/>
      <c r="AF48" s="623"/>
      <c r="AG48" s="623"/>
      <c r="AH48" s="623"/>
      <c r="AI48" s="623"/>
      <c r="AJ48" s="623"/>
      <c r="AK48" s="623"/>
      <c r="AL48" s="623"/>
      <c r="AM48" s="623"/>
      <c r="AN48" s="623"/>
      <c r="AO48" s="623"/>
      <c r="AP48" s="620">
        <f>AP49</f>
        <v>0</v>
      </c>
      <c r="AQ48" s="620">
        <f>AQ49</f>
        <v>0</v>
      </c>
      <c r="AR48" s="620">
        <f>AR49</f>
        <v>0</v>
      </c>
      <c r="AS48" s="622">
        <f>AS49</f>
        <v>0</v>
      </c>
      <c r="AT48" s="620">
        <f>IFERROR(AS48/AR48*100,)</f>
        <v>0</v>
      </c>
      <c r="AU48" s="622">
        <f>AU49</f>
        <v>1498863.62</v>
      </c>
      <c r="AV48" s="622">
        <f>AV49</f>
        <v>1498863.62</v>
      </c>
      <c r="AW48" s="430"/>
      <c r="AX48" s="430"/>
      <c r="AY48" s="622">
        <f>AY49</f>
        <v>0</v>
      </c>
      <c r="AZ48" s="622">
        <f>AZ49</f>
        <v>0</v>
      </c>
      <c r="BA48" s="620">
        <f t="shared" si="16"/>
        <v>0</v>
      </c>
      <c r="BB48" s="620">
        <f t="shared" si="17"/>
        <v>0</v>
      </c>
      <c r="BC48" s="622">
        <f>BC49</f>
        <v>0</v>
      </c>
      <c r="BD48" s="622">
        <f>BD49</f>
        <v>0</v>
      </c>
      <c r="BE48" s="622">
        <f>BE49</f>
        <v>0</v>
      </c>
      <c r="BF48" s="622">
        <f>BF49</f>
        <v>0</v>
      </c>
      <c r="BG48" s="622">
        <f t="shared" si="18"/>
        <v>0</v>
      </c>
      <c r="BH48" s="622">
        <f>BH49</f>
        <v>0</v>
      </c>
      <c r="BI48" s="622">
        <f>BI49</f>
        <v>0</v>
      </c>
      <c r="BJ48" s="622"/>
      <c r="BK48" s="622">
        <f t="shared" si="19"/>
        <v>0</v>
      </c>
      <c r="BL48" s="622">
        <f>BL49</f>
        <v>0</v>
      </c>
      <c r="BM48" s="622">
        <f>BM49</f>
        <v>0</v>
      </c>
      <c r="BN48" s="622"/>
      <c r="BO48" s="622">
        <f t="shared" si="20"/>
        <v>0</v>
      </c>
      <c r="BP48" s="622">
        <f>BP49</f>
        <v>0</v>
      </c>
      <c r="BQ48" s="622">
        <f>BQ49</f>
        <v>0</v>
      </c>
      <c r="BR48" s="622">
        <f>BR49</f>
        <v>0</v>
      </c>
      <c r="BS48" s="622">
        <f t="shared" si="2"/>
        <v>0</v>
      </c>
      <c r="BT48" s="622">
        <f>BT49</f>
        <v>0</v>
      </c>
      <c r="BU48" s="804">
        <f>BU49</f>
        <v>0</v>
      </c>
      <c r="BV48" s="622">
        <f>BV49</f>
        <v>0</v>
      </c>
      <c r="BW48" s="622">
        <f t="shared" si="3"/>
        <v>0</v>
      </c>
      <c r="BX48" s="622">
        <f t="shared" ref="BX48:CG48" si="74">BX49</f>
        <v>0</v>
      </c>
      <c r="BY48" s="622">
        <f t="shared" si="74"/>
        <v>0</v>
      </c>
      <c r="BZ48" s="920">
        <f t="shared" si="74"/>
        <v>0</v>
      </c>
      <c r="CA48" s="920">
        <f t="shared" si="74"/>
        <v>0</v>
      </c>
      <c r="CB48" s="622">
        <f t="shared" si="74"/>
        <v>0</v>
      </c>
      <c r="CC48" s="920">
        <f>CC49</f>
        <v>0</v>
      </c>
      <c r="CD48" s="622">
        <f t="shared" si="6"/>
        <v>0</v>
      </c>
      <c r="CE48" s="622">
        <f t="shared" si="7"/>
        <v>0</v>
      </c>
      <c r="CF48" s="622">
        <f t="shared" si="74"/>
        <v>0</v>
      </c>
      <c r="CG48" s="622">
        <f t="shared" si="74"/>
        <v>0</v>
      </c>
      <c r="CH48" s="622">
        <f t="shared" si="8"/>
        <v>0</v>
      </c>
      <c r="CI48" s="622">
        <f>CI49</f>
        <v>0</v>
      </c>
      <c r="CJ48" s="920">
        <f>CJ49</f>
        <v>0</v>
      </c>
      <c r="CK48" s="622">
        <f t="shared" ref="CK48" si="75">CK49</f>
        <v>0</v>
      </c>
      <c r="CL48" s="622">
        <f t="shared" si="10"/>
        <v>0</v>
      </c>
      <c r="CM48" s="622">
        <f>CM49</f>
        <v>0</v>
      </c>
      <c r="CN48" s="920">
        <f>CN49</f>
        <v>0</v>
      </c>
      <c r="CO48" s="622">
        <f t="shared" ref="CO48" si="76">CO49</f>
        <v>0</v>
      </c>
      <c r="CP48" s="622">
        <f t="shared" si="12"/>
        <v>0</v>
      </c>
      <c r="CQ48" s="622">
        <f>CQ49</f>
        <v>0</v>
      </c>
      <c r="CR48" s="920">
        <f>CR49</f>
        <v>0</v>
      </c>
      <c r="CS48" s="920">
        <f t="shared" ref="CS48:CU48" si="77">CS49</f>
        <v>0</v>
      </c>
      <c r="CT48" s="920">
        <f t="shared" si="77"/>
        <v>0</v>
      </c>
      <c r="CU48" s="920">
        <f t="shared" si="77"/>
        <v>0</v>
      </c>
      <c r="DB48" s="456"/>
      <c r="DC48" s="456"/>
      <c r="DD48" s="456"/>
      <c r="DE48" s="456"/>
      <c r="DF48" s="456"/>
      <c r="DG48" s="456"/>
      <c r="DH48" s="119"/>
      <c r="DI48" s="119"/>
      <c r="DJ48" s="943"/>
      <c r="DK48" s="943"/>
      <c r="DL48" s="943"/>
      <c r="DM48" s="943"/>
      <c r="DN48" s="943"/>
      <c r="DO48" s="943"/>
      <c r="DP48" s="943"/>
      <c r="DQ48" s="943"/>
      <c r="DR48" s="943"/>
      <c r="DS48" s="943"/>
      <c r="DT48" s="943"/>
      <c r="DU48" s="943"/>
      <c r="DV48" s="943"/>
      <c r="DW48" s="943"/>
      <c r="DX48" s="943"/>
      <c r="DY48" s="943"/>
      <c r="DZ48" s="943"/>
      <c r="EA48" s="119"/>
    </row>
    <row r="49" spans="1:131" s="432" customFormat="1" ht="20.100000000000001" hidden="1" customHeight="1" x14ac:dyDescent="0.35">
      <c r="A49" s="556"/>
      <c r="B49" s="556"/>
      <c r="C49" s="556"/>
      <c r="D49" s="556"/>
      <c r="E49" s="556"/>
      <c r="F49" s="556"/>
      <c r="G49" s="556"/>
      <c r="H49" s="556"/>
      <c r="I49" s="1006"/>
      <c r="J49" s="490"/>
      <c r="K49" s="464" t="s">
        <v>391</v>
      </c>
      <c r="L49" s="503" t="s">
        <v>646</v>
      </c>
      <c r="M49" s="623"/>
      <c r="N49" s="623"/>
      <c r="O49" s="623"/>
      <c r="P49" s="623"/>
      <c r="Q49" s="623"/>
      <c r="R49" s="623"/>
      <c r="S49" s="623"/>
      <c r="T49" s="623"/>
      <c r="U49" s="623"/>
      <c r="V49" s="623"/>
      <c r="W49" s="623"/>
      <c r="X49" s="623"/>
      <c r="Y49" s="623"/>
      <c r="Z49" s="623"/>
      <c r="AA49" s="623"/>
      <c r="AB49" s="623"/>
      <c r="AC49" s="623"/>
      <c r="AD49" s="623"/>
      <c r="AE49" s="623"/>
      <c r="AF49" s="623"/>
      <c r="AG49" s="623"/>
      <c r="AH49" s="623"/>
      <c r="AI49" s="623"/>
      <c r="AJ49" s="623"/>
      <c r="AK49" s="623"/>
      <c r="AL49" s="623"/>
      <c r="AM49" s="623"/>
      <c r="AN49" s="623"/>
      <c r="AO49" s="623"/>
      <c r="AP49" s="623">
        <v>0</v>
      </c>
      <c r="AQ49" s="623">
        <v>0</v>
      </c>
      <c r="AR49" s="623">
        <v>0</v>
      </c>
      <c r="AS49" s="631">
        <v>0</v>
      </c>
      <c r="AT49" s="623"/>
      <c r="AU49" s="631">
        <f>AV49-AR49</f>
        <v>1498863.62</v>
      </c>
      <c r="AV49" s="631">
        <v>1498863.62</v>
      </c>
      <c r="AW49" s="430"/>
      <c r="AX49" s="430"/>
      <c r="AY49" s="631">
        <v>0</v>
      </c>
      <c r="AZ49" s="631">
        <v>0</v>
      </c>
      <c r="BA49" s="623">
        <f t="shared" si="16"/>
        <v>0</v>
      </c>
      <c r="BB49" s="623">
        <f t="shared" si="17"/>
        <v>0</v>
      </c>
      <c r="BC49" s="631"/>
      <c r="BD49" s="631"/>
      <c r="BE49" s="631">
        <v>0</v>
      </c>
      <c r="BF49" s="631"/>
      <c r="BG49" s="631">
        <f t="shared" si="18"/>
        <v>0</v>
      </c>
      <c r="BH49" s="631">
        <f>BI49-BE49</f>
        <v>0</v>
      </c>
      <c r="BI49" s="631">
        <v>0</v>
      </c>
      <c r="BJ49" s="631"/>
      <c r="BK49" s="631">
        <f t="shared" si="19"/>
        <v>0</v>
      </c>
      <c r="BL49" s="631">
        <f>BM49-BI49</f>
        <v>0</v>
      </c>
      <c r="BM49" s="631">
        <v>0</v>
      </c>
      <c r="BN49" s="631"/>
      <c r="BO49" s="631">
        <f t="shared" si="20"/>
        <v>0</v>
      </c>
      <c r="BP49" s="631">
        <f>BQ49-BI49</f>
        <v>0</v>
      </c>
      <c r="BQ49" s="631">
        <v>0</v>
      </c>
      <c r="BR49" s="631"/>
      <c r="BS49" s="631">
        <f t="shared" si="2"/>
        <v>0</v>
      </c>
      <c r="BT49" s="631">
        <f>BU49-BM49</f>
        <v>0</v>
      </c>
      <c r="BU49" s="811"/>
      <c r="BV49" s="631"/>
      <c r="BW49" s="631">
        <f t="shared" si="3"/>
        <v>0</v>
      </c>
      <c r="BX49" s="631">
        <f>BY49-BU49</f>
        <v>0</v>
      </c>
      <c r="BY49" s="721"/>
      <c r="BZ49" s="924"/>
      <c r="CA49" s="924"/>
      <c r="CB49" s="721"/>
      <c r="CC49" s="924"/>
      <c r="CD49" s="631">
        <f t="shared" si="6"/>
        <v>0</v>
      </c>
      <c r="CE49" s="631">
        <f t="shared" si="7"/>
        <v>0</v>
      </c>
      <c r="CF49" s="721"/>
      <c r="CG49" s="721">
        <v>0</v>
      </c>
      <c r="CH49" s="631">
        <f t="shared" si="8"/>
        <v>0</v>
      </c>
      <c r="CI49" s="631">
        <f>CJ49-CF49</f>
        <v>0</v>
      </c>
      <c r="CJ49" s="924"/>
      <c r="CK49" s="721"/>
      <c r="CL49" s="631">
        <f t="shared" si="10"/>
        <v>0</v>
      </c>
      <c r="CM49" s="631">
        <f>CN49-CJ49</f>
        <v>0</v>
      </c>
      <c r="CN49" s="924"/>
      <c r="CO49" s="721"/>
      <c r="CP49" s="631">
        <f t="shared" si="12"/>
        <v>0</v>
      </c>
      <c r="CQ49" s="631">
        <f>CR49-CN49</f>
        <v>0</v>
      </c>
      <c r="CR49" s="924"/>
      <c r="CS49" s="924"/>
      <c r="CT49" s="924"/>
      <c r="CU49" s="924"/>
      <c r="DB49" s="456"/>
      <c r="DC49" s="456"/>
      <c r="DD49" s="456"/>
      <c r="DE49" s="456"/>
      <c r="DF49" s="456"/>
      <c r="DG49" s="456"/>
      <c r="DH49" s="119"/>
      <c r="DI49" s="119"/>
      <c r="DJ49" s="943"/>
      <c r="DK49" s="943"/>
      <c r="DL49" s="943"/>
      <c r="DM49" s="943"/>
      <c r="DN49" s="943"/>
      <c r="DO49" s="943"/>
      <c r="DP49" s="943"/>
      <c r="DQ49" s="943"/>
      <c r="DR49" s="943"/>
      <c r="DS49" s="943"/>
      <c r="DT49" s="943"/>
      <c r="DU49" s="943"/>
      <c r="DV49" s="943"/>
      <c r="DW49" s="943"/>
      <c r="DX49" s="943"/>
      <c r="DY49" s="943"/>
      <c r="DZ49" s="943"/>
      <c r="EA49" s="119"/>
    </row>
    <row r="50" spans="1:131" ht="20.100000000000001" hidden="1" customHeight="1" x14ac:dyDescent="0.35">
      <c r="A50" s="502"/>
      <c r="B50" s="502"/>
      <c r="C50" s="502"/>
      <c r="D50" s="502" t="s">
        <v>8</v>
      </c>
      <c r="E50" s="502"/>
      <c r="F50" s="502"/>
      <c r="G50" s="502"/>
      <c r="H50" s="502"/>
      <c r="I50" s="990">
        <v>64</v>
      </c>
      <c r="J50" s="984" t="s">
        <v>133</v>
      </c>
      <c r="K50" s="984"/>
      <c r="L50" s="984"/>
      <c r="M50" s="438" t="e">
        <f>SUM(M51+#REF!+#REF!)</f>
        <v>#REF!</v>
      </c>
      <c r="N50" s="438" t="e">
        <f>SUM(N51+#REF!+#REF!)</f>
        <v>#REF!</v>
      </c>
      <c r="O50" s="438" t="e">
        <f>SUM(O51+#REF!+#REF!)</f>
        <v>#REF!</v>
      </c>
      <c r="P50" s="620" t="e">
        <f>SUM(P51+#REF!+#REF!)</f>
        <v>#REF!</v>
      </c>
      <c r="Q50" s="620" t="e">
        <f>SUM(Q51+#REF!+#REF!)</f>
        <v>#REF!</v>
      </c>
      <c r="R50" s="620" t="e">
        <f>SUM(R51+#REF!+#REF!)</f>
        <v>#REF!</v>
      </c>
      <c r="S50" s="620" t="e">
        <f>SUM(S51+#REF!+#REF!)</f>
        <v>#REF!</v>
      </c>
      <c r="T50" s="620" t="e">
        <f>(S50/R50)*100</f>
        <v>#REF!</v>
      </c>
      <c r="U50" s="620" t="e">
        <f>SUM(U51+#REF!+#REF!)</f>
        <v>#REF!</v>
      </c>
      <c r="V50" s="620" t="e">
        <f>SUM(V51+#REF!+#REF!)</f>
        <v>#REF!</v>
      </c>
      <c r="W50" s="620" t="e">
        <f>SUM(W51+#REF!+#REF!)</f>
        <v>#REF!</v>
      </c>
      <c r="X50" s="620" t="e">
        <f>SUM(X51+#REF!+#REF!)</f>
        <v>#REF!</v>
      </c>
      <c r="Y50" s="620" t="e">
        <f>SUM(Y51+#REF!+#REF!)</f>
        <v>#REF!</v>
      </c>
      <c r="Z50" s="620" t="e">
        <f>SUM(Z51+#REF!+#REF!)</f>
        <v>#REF!</v>
      </c>
      <c r="AA50" s="620" t="e">
        <f>SUM(AA51+#REF!+#REF!)</f>
        <v>#REF!</v>
      </c>
      <c r="AB50" s="620" t="e">
        <f>(AA50/Z50)*100</f>
        <v>#REF!</v>
      </c>
      <c r="AC50" s="620" t="e">
        <f>SUM(AC51+#REF!+#REF!)</f>
        <v>#REF!</v>
      </c>
      <c r="AD50" s="620" t="e">
        <f>SUM(AD51+#REF!+#REF!)</f>
        <v>#REF!</v>
      </c>
      <c r="AE50" s="438">
        <v>7580000</v>
      </c>
      <c r="AF50" s="438">
        <v>3600000</v>
      </c>
      <c r="AG50" s="620" t="e">
        <f>SUM(AG51+#REF!+#REF!)</f>
        <v>#REF!</v>
      </c>
      <c r="AH50" s="620" t="e">
        <f>SUM(AH51+#REF!+#REF!)</f>
        <v>#REF!</v>
      </c>
      <c r="AI50" s="620" t="e">
        <f>SUM(AI51+#REF!+#REF!)</f>
        <v>#REF!</v>
      </c>
      <c r="AJ50" s="620" t="e">
        <f>SUM(AJ51+#REF!+#REF!)</f>
        <v>#REF!</v>
      </c>
      <c r="AK50" s="620" t="e">
        <f>SUM(AK51+#REF!+#REF!)</f>
        <v>#REF!</v>
      </c>
      <c r="AL50" s="620" t="e">
        <f>SUM(AL51+#REF!+#REF!)</f>
        <v>#REF!</v>
      </c>
      <c r="AM50" s="620" t="e">
        <f>SUM(AM51+#REF!+#REF!)</f>
        <v>#REF!</v>
      </c>
      <c r="AN50" s="620">
        <f t="shared" ref="AN50:AS50" si="78">SUM(AN51+AN55+AN59+AN63)</f>
        <v>0</v>
      </c>
      <c r="AO50" s="620">
        <f t="shared" si="78"/>
        <v>0</v>
      </c>
      <c r="AP50" s="620">
        <f t="shared" si="78"/>
        <v>0</v>
      </c>
      <c r="AQ50" s="620">
        <f t="shared" si="78"/>
        <v>0</v>
      </c>
      <c r="AR50" s="620">
        <f t="shared" si="78"/>
        <v>0</v>
      </c>
      <c r="AS50" s="620">
        <f t="shared" si="78"/>
        <v>0</v>
      </c>
      <c r="AT50" s="620">
        <f t="shared" si="0"/>
        <v>0</v>
      </c>
      <c r="AU50" s="620">
        <f t="shared" ref="AU50:AZ50" si="79">SUM(AU51+AU55+AU59+AU63)</f>
        <v>0</v>
      </c>
      <c r="AV50" s="620">
        <f t="shared" si="79"/>
        <v>0</v>
      </c>
      <c r="AW50" s="427">
        <f t="shared" si="79"/>
        <v>0</v>
      </c>
      <c r="AX50" s="427">
        <f t="shared" si="79"/>
        <v>0</v>
      </c>
      <c r="AY50" s="620">
        <f t="shared" si="79"/>
        <v>0</v>
      </c>
      <c r="AZ50" s="620">
        <f t="shared" si="79"/>
        <v>0</v>
      </c>
      <c r="BA50" s="620">
        <f t="shared" si="16"/>
        <v>0</v>
      </c>
      <c r="BB50" s="620">
        <f t="shared" si="17"/>
        <v>0</v>
      </c>
      <c r="BC50" s="620">
        <f>SUM(BC51+BC55+BC59+BC63)</f>
        <v>0</v>
      </c>
      <c r="BD50" s="620">
        <f>SUM(BD51+BD55+BD59+BD63)</f>
        <v>0</v>
      </c>
      <c r="BE50" s="620">
        <f>SUM(BE51+BE55+BE59+BE63)</f>
        <v>0</v>
      </c>
      <c r="BF50" s="620">
        <f>SUM(BF51+BF55+BF59+BF63)</f>
        <v>0</v>
      </c>
      <c r="BG50" s="620">
        <f t="shared" si="18"/>
        <v>0</v>
      </c>
      <c r="BH50" s="620">
        <f>SUM(BH51+BH55+BH59+BH63)</f>
        <v>0</v>
      </c>
      <c r="BI50" s="620">
        <f>SUM(BI51+BI55+BI59+BI63)</f>
        <v>0</v>
      </c>
      <c r="BJ50" s="620"/>
      <c r="BK50" s="620">
        <f t="shared" si="19"/>
        <v>0</v>
      </c>
      <c r="BL50" s="620">
        <f t="shared" ref="BL50:BR50" si="80">SUM(BL51+BL55+BL59+BL63)</f>
        <v>0</v>
      </c>
      <c r="BM50" s="620">
        <f t="shared" si="80"/>
        <v>0</v>
      </c>
      <c r="BN50" s="620"/>
      <c r="BO50" s="620">
        <f t="shared" si="20"/>
        <v>0</v>
      </c>
      <c r="BP50" s="620">
        <f>SUM(BP51+BP55+BP59+BP63)</f>
        <v>0</v>
      </c>
      <c r="BQ50" s="620">
        <f>SUM(BQ51+BQ55+BQ59+BQ63)</f>
        <v>0</v>
      </c>
      <c r="BR50" s="620">
        <f t="shared" si="80"/>
        <v>0</v>
      </c>
      <c r="BS50" s="620">
        <f t="shared" si="2"/>
        <v>0</v>
      </c>
      <c r="BT50" s="620">
        <f>SUM(BT51+BT55+BT59+BT63)</f>
        <v>0</v>
      </c>
      <c r="BU50" s="748">
        <f>SUM(BU51+BU55+BU59+BU63)</f>
        <v>0</v>
      </c>
      <c r="BV50" s="620">
        <f t="shared" ref="BV50" si="81">SUM(BV51+BV55+BV59+BV63)</f>
        <v>0</v>
      </c>
      <c r="BW50" s="620">
        <f t="shared" si="3"/>
        <v>0</v>
      </c>
      <c r="BX50" s="620">
        <f>SUM(BX51+BX55+BX59+BX63)</f>
        <v>0</v>
      </c>
      <c r="BY50" s="620">
        <f t="shared" ref="BY50" si="82">SUM(BY51+BY55+BY59+BY63)</f>
        <v>0</v>
      </c>
      <c r="BZ50" s="523">
        <f>SUM(BZ51+BZ55+BZ59+BZ63)</f>
        <v>0</v>
      </c>
      <c r="CA50" s="523">
        <f>SUM(CA51+CA55+CA59+CA63)</f>
        <v>0</v>
      </c>
      <c r="CB50" s="620">
        <f>SUM(CB51+CB55+CB59+CB63)</f>
        <v>0</v>
      </c>
      <c r="CC50" s="523">
        <f>SUM(CC51+CC55+CC59+CC63)</f>
        <v>0</v>
      </c>
      <c r="CD50" s="620">
        <f t="shared" si="6"/>
        <v>0</v>
      </c>
      <c r="CE50" s="620">
        <f t="shared" si="7"/>
        <v>0</v>
      </c>
      <c r="CF50" s="620">
        <f>SUM(CF51+CF55+CF59+CF63)</f>
        <v>0</v>
      </c>
      <c r="CG50" s="620">
        <f>SUM(CG51+CG55+CG59+CG63)</f>
        <v>0</v>
      </c>
      <c r="CH50" s="620">
        <f t="shared" si="8"/>
        <v>0</v>
      </c>
      <c r="CI50" s="620">
        <f>SUM(CI51+CI55+CI59+CI63)</f>
        <v>0</v>
      </c>
      <c r="CJ50" s="523">
        <f>SUM(CJ51+CJ55+CJ59+CJ63)</f>
        <v>0</v>
      </c>
      <c r="CK50" s="620">
        <f>SUM(CK51+CK55+CK59+CK63)</f>
        <v>0</v>
      </c>
      <c r="CL50" s="620">
        <f t="shared" si="10"/>
        <v>0</v>
      </c>
      <c r="CM50" s="620">
        <f>SUM(CM51+CM55+CM59+CM63)</f>
        <v>0</v>
      </c>
      <c r="CN50" s="523">
        <f>SUM(CN51+CN55+CN59+CN63)</f>
        <v>0</v>
      </c>
      <c r="CO50" s="620">
        <f>SUM(CO51+CO55+CO59+CO63)</f>
        <v>0</v>
      </c>
      <c r="CP50" s="620">
        <f t="shared" si="12"/>
        <v>0</v>
      </c>
      <c r="CQ50" s="620">
        <f>SUM(CQ51+CQ55+CQ59+CQ63)</f>
        <v>0</v>
      </c>
      <c r="CR50" s="523">
        <f>SUM(CR51+CR55+CR59+CR63)</f>
        <v>0</v>
      </c>
      <c r="CS50" s="523">
        <f t="shared" ref="CS50:CU50" si="83">SUM(CS51+CS55+CS59+CS63)</f>
        <v>0</v>
      </c>
      <c r="CT50" s="523">
        <f t="shared" si="83"/>
        <v>0</v>
      </c>
      <c r="CU50" s="523">
        <f t="shared" si="83"/>
        <v>0</v>
      </c>
      <c r="DB50" s="456"/>
      <c r="DC50" s="456"/>
      <c r="DD50" s="456"/>
      <c r="DE50" s="456"/>
      <c r="DF50" s="456"/>
      <c r="DG50" s="456"/>
      <c r="DJ50" s="943"/>
      <c r="DK50" s="943"/>
      <c r="DL50" s="943"/>
      <c r="DM50" s="943"/>
      <c r="DN50" s="943"/>
      <c r="DO50" s="943"/>
      <c r="DP50" s="943"/>
      <c r="DQ50" s="943"/>
      <c r="DR50" s="943"/>
      <c r="DS50" s="943"/>
      <c r="DT50" s="943"/>
      <c r="DU50" s="943"/>
      <c r="DV50" s="943"/>
      <c r="DW50" s="943"/>
      <c r="DX50" s="943"/>
      <c r="DY50" s="943"/>
      <c r="DZ50" s="943"/>
    </row>
    <row r="51" spans="1:131" ht="20.100000000000001" hidden="1" customHeight="1" x14ac:dyDescent="0.35">
      <c r="A51" s="439"/>
      <c r="B51" s="556"/>
      <c r="C51" s="556"/>
      <c r="D51" s="556"/>
      <c r="E51" s="556"/>
      <c r="F51" s="556"/>
      <c r="G51" s="556"/>
      <c r="H51" s="556"/>
      <c r="I51" s="1006"/>
      <c r="J51" s="990">
        <v>641</v>
      </c>
      <c r="K51" s="984" t="s">
        <v>134</v>
      </c>
      <c r="L51" s="984"/>
      <c r="M51" s="621">
        <f t="shared" ref="M51:S51" si="84">SUM(M52:M53)</f>
        <v>164677.19</v>
      </c>
      <c r="N51" s="621">
        <f t="shared" si="84"/>
        <v>30000</v>
      </c>
      <c r="O51" s="621">
        <f t="shared" si="84"/>
        <v>70000</v>
      </c>
      <c r="P51" s="621">
        <f t="shared" si="84"/>
        <v>169503.96</v>
      </c>
      <c r="Q51" s="621">
        <f t="shared" si="84"/>
        <v>100000</v>
      </c>
      <c r="R51" s="621">
        <f t="shared" si="84"/>
        <v>100000</v>
      </c>
      <c r="S51" s="621">
        <f t="shared" si="84"/>
        <v>48514.2</v>
      </c>
      <c r="T51" s="621">
        <f>(S51/R51)*100</f>
        <v>48.514199999999995</v>
      </c>
      <c r="U51" s="621">
        <f t="shared" ref="U51:AA51" si="85">SUM(U52:U53)</f>
        <v>-30000</v>
      </c>
      <c r="V51" s="621">
        <f t="shared" si="85"/>
        <v>70000</v>
      </c>
      <c r="W51" s="621">
        <f t="shared" si="85"/>
        <v>70000</v>
      </c>
      <c r="X51" s="621">
        <f t="shared" si="85"/>
        <v>100000</v>
      </c>
      <c r="Y51" s="621">
        <f t="shared" si="85"/>
        <v>83243.5</v>
      </c>
      <c r="Z51" s="621">
        <f t="shared" si="85"/>
        <v>70000</v>
      </c>
      <c r="AA51" s="621">
        <f t="shared" si="85"/>
        <v>18064.77</v>
      </c>
      <c r="AB51" s="621">
        <f>(AA51/Z51)*100</f>
        <v>25.806814285714285</v>
      </c>
      <c r="AC51" s="621">
        <f>SUM(AC52:AC53)</f>
        <v>0</v>
      </c>
      <c r="AD51" s="621">
        <f>SUM(AD52:AD53)</f>
        <v>70000</v>
      </c>
      <c r="AE51" s="621"/>
      <c r="AF51" s="621"/>
      <c r="AG51" s="621">
        <f t="shared" ref="AG51:AM51" si="86">SUM(AG52:AG53)</f>
        <v>70000</v>
      </c>
      <c r="AH51" s="621">
        <f t="shared" si="86"/>
        <v>0</v>
      </c>
      <c r="AI51" s="621">
        <f t="shared" si="86"/>
        <v>42421.79</v>
      </c>
      <c r="AJ51" s="621">
        <f t="shared" si="86"/>
        <v>70000</v>
      </c>
      <c r="AK51" s="621">
        <f t="shared" si="86"/>
        <v>70000</v>
      </c>
      <c r="AL51" s="621">
        <f t="shared" si="86"/>
        <v>20000</v>
      </c>
      <c r="AM51" s="621">
        <f t="shared" si="86"/>
        <v>39900</v>
      </c>
      <c r="AN51" s="621">
        <f t="shared" ref="AN51:AS51" si="87">SUM(AN53:AN54)</f>
        <v>0</v>
      </c>
      <c r="AO51" s="621">
        <f t="shared" si="87"/>
        <v>0</v>
      </c>
      <c r="AP51" s="621">
        <f t="shared" si="87"/>
        <v>0</v>
      </c>
      <c r="AQ51" s="621">
        <f t="shared" si="87"/>
        <v>0</v>
      </c>
      <c r="AR51" s="621">
        <f t="shared" si="87"/>
        <v>0</v>
      </c>
      <c r="AS51" s="621">
        <f t="shared" si="87"/>
        <v>0</v>
      </c>
      <c r="AT51" s="621">
        <f t="shared" si="0"/>
        <v>0</v>
      </c>
      <c r="AU51" s="621">
        <f t="shared" ref="AU51:AZ51" si="88">SUM(AU53:AU54)</f>
        <v>0</v>
      </c>
      <c r="AV51" s="621">
        <f t="shared" si="88"/>
        <v>0</v>
      </c>
      <c r="AW51" s="621">
        <f t="shared" si="88"/>
        <v>0</v>
      </c>
      <c r="AX51" s="621">
        <f t="shared" si="88"/>
        <v>0</v>
      </c>
      <c r="AY51" s="621">
        <f t="shared" si="88"/>
        <v>0</v>
      </c>
      <c r="AZ51" s="621">
        <f t="shared" si="88"/>
        <v>0</v>
      </c>
      <c r="BA51" s="621">
        <f t="shared" si="16"/>
        <v>0</v>
      </c>
      <c r="BB51" s="621">
        <f t="shared" si="17"/>
        <v>0</v>
      </c>
      <c r="BC51" s="621">
        <f>SUM(BC53:BC54)</f>
        <v>0</v>
      </c>
      <c r="BD51" s="621">
        <f>SUM(BD53:BD54)</f>
        <v>0</v>
      </c>
      <c r="BE51" s="621">
        <f>SUM(BE53:BE54)</f>
        <v>0</v>
      </c>
      <c r="BF51" s="621">
        <f>SUM(BF53:BF54)</f>
        <v>0</v>
      </c>
      <c r="BG51" s="621">
        <f t="shared" si="18"/>
        <v>0</v>
      </c>
      <c r="BH51" s="621">
        <f>SUM(BH53:BH54)</f>
        <v>0</v>
      </c>
      <c r="BI51" s="621">
        <f>SUM(BI53:BI54)</f>
        <v>0</v>
      </c>
      <c r="BJ51" s="621"/>
      <c r="BK51" s="621">
        <f t="shared" si="19"/>
        <v>0</v>
      </c>
      <c r="BL51" s="621">
        <f t="shared" ref="BL51:BR51" si="89">SUM(BL53:BL54)</f>
        <v>0</v>
      </c>
      <c r="BM51" s="621">
        <f t="shared" si="89"/>
        <v>0</v>
      </c>
      <c r="BN51" s="621"/>
      <c r="BO51" s="621">
        <f t="shared" si="20"/>
        <v>0</v>
      </c>
      <c r="BP51" s="621">
        <f>SUM(BP53:BP54)</f>
        <v>0</v>
      </c>
      <c r="BQ51" s="621">
        <f>SUM(BQ53:BQ54)</f>
        <v>0</v>
      </c>
      <c r="BR51" s="621">
        <f t="shared" si="89"/>
        <v>0</v>
      </c>
      <c r="BS51" s="621">
        <f t="shared" si="2"/>
        <v>0</v>
      </c>
      <c r="BT51" s="621">
        <f>SUM(BT53:BT54)</f>
        <v>0</v>
      </c>
      <c r="BU51" s="799">
        <f>SUM(BU53:BU54)</f>
        <v>0</v>
      </c>
      <c r="BV51" s="621">
        <f t="shared" ref="BV51" si="90">SUM(BV53:BV54)</f>
        <v>0</v>
      </c>
      <c r="BW51" s="621">
        <f t="shared" si="3"/>
        <v>0</v>
      </c>
      <c r="BX51" s="621">
        <f>SUM(BX53:BX54)</f>
        <v>0</v>
      </c>
      <c r="BY51" s="621">
        <f t="shared" ref="BY51" si="91">SUM(BY53:BY54)</f>
        <v>0</v>
      </c>
      <c r="BZ51" s="919">
        <f>SUM(BZ53:BZ54)</f>
        <v>0</v>
      </c>
      <c r="CA51" s="919">
        <f>SUM(CA53:CA54)</f>
        <v>0</v>
      </c>
      <c r="CB51" s="621">
        <f>SUM(CB53:CB54)</f>
        <v>0</v>
      </c>
      <c r="CC51" s="919">
        <f>SUM(CC53:CC54)</f>
        <v>0</v>
      </c>
      <c r="CD51" s="621">
        <f t="shared" si="6"/>
        <v>0</v>
      </c>
      <c r="CE51" s="621">
        <f t="shared" si="7"/>
        <v>0</v>
      </c>
      <c r="CF51" s="621">
        <f>SUM(CF53:CF54)</f>
        <v>0</v>
      </c>
      <c r="CG51" s="621">
        <f>SUM(CG53:CG54)</f>
        <v>0</v>
      </c>
      <c r="CH51" s="621">
        <f t="shared" si="8"/>
        <v>0</v>
      </c>
      <c r="CI51" s="621">
        <f>SUM(CI53:CI54)</f>
        <v>0</v>
      </c>
      <c r="CJ51" s="919">
        <f>SUM(CJ53:CJ54)</f>
        <v>0</v>
      </c>
      <c r="CK51" s="621">
        <f>SUM(CK53:CK54)</f>
        <v>0</v>
      </c>
      <c r="CL51" s="621">
        <f t="shared" si="10"/>
        <v>0</v>
      </c>
      <c r="CM51" s="621">
        <f>SUM(CM53:CM54)</f>
        <v>0</v>
      </c>
      <c r="CN51" s="919">
        <f>SUM(CN53:CN54)</f>
        <v>0</v>
      </c>
      <c r="CO51" s="621">
        <f>SUM(CO53:CO54)</f>
        <v>0</v>
      </c>
      <c r="CP51" s="621">
        <f t="shared" si="12"/>
        <v>0</v>
      </c>
      <c r="CQ51" s="621">
        <f>SUM(CQ53:CQ54)</f>
        <v>0</v>
      </c>
      <c r="CR51" s="919">
        <f>SUM(CR53:CR54)</f>
        <v>0</v>
      </c>
      <c r="CS51" s="919">
        <f t="shared" ref="CS51:CU51" si="92">SUM(CS53:CS54)</f>
        <v>0</v>
      </c>
      <c r="CT51" s="919">
        <f t="shared" si="92"/>
        <v>0</v>
      </c>
      <c r="CU51" s="919">
        <f t="shared" si="92"/>
        <v>0</v>
      </c>
      <c r="DB51" s="456"/>
      <c r="DC51" s="456"/>
      <c r="DD51" s="456"/>
      <c r="DE51" s="456"/>
      <c r="DF51" s="456"/>
      <c r="DG51" s="456"/>
      <c r="DJ51" s="943"/>
      <c r="DK51" s="943"/>
      <c r="DL51" s="943"/>
      <c r="DM51" s="943"/>
      <c r="DN51" s="943"/>
      <c r="DO51" s="943"/>
      <c r="DP51" s="943"/>
      <c r="DQ51" s="943"/>
      <c r="DR51" s="943"/>
      <c r="DS51" s="943"/>
      <c r="DT51" s="943"/>
      <c r="DU51" s="943"/>
      <c r="DV51" s="943"/>
      <c r="DW51" s="943"/>
      <c r="DX51" s="943"/>
      <c r="DY51" s="943"/>
      <c r="DZ51" s="943"/>
    </row>
    <row r="52" spans="1:131" ht="20.100000000000001" hidden="1" customHeight="1" x14ac:dyDescent="0.35">
      <c r="A52" s="556"/>
      <c r="B52" s="556"/>
      <c r="C52" s="556"/>
      <c r="D52" s="556"/>
      <c r="E52" s="556"/>
      <c r="F52" s="556"/>
      <c r="G52" s="556"/>
      <c r="H52" s="556"/>
      <c r="I52" s="1006"/>
      <c r="J52" s="431"/>
      <c r="K52" s="431">
        <v>6411</v>
      </c>
      <c r="L52" s="626" t="s">
        <v>216</v>
      </c>
      <c r="M52" s="623">
        <v>0</v>
      </c>
      <c r="N52" s="623">
        <v>0</v>
      </c>
      <c r="O52" s="623">
        <v>0</v>
      </c>
      <c r="P52" s="623">
        <v>0</v>
      </c>
      <c r="Q52" s="623">
        <v>0</v>
      </c>
      <c r="R52" s="623">
        <v>0</v>
      </c>
      <c r="S52" s="623">
        <v>0</v>
      </c>
      <c r="T52" s="623" t="e">
        <f>(S52/R52)*100</f>
        <v>#DIV/0!</v>
      </c>
      <c r="U52" s="623">
        <v>0</v>
      </c>
      <c r="V52" s="623">
        <v>0</v>
      </c>
      <c r="W52" s="623">
        <v>0</v>
      </c>
      <c r="X52" s="623">
        <v>0</v>
      </c>
      <c r="Y52" s="623">
        <v>0</v>
      </c>
      <c r="Z52" s="623">
        <v>0</v>
      </c>
      <c r="AA52" s="623"/>
      <c r="AB52" s="623" t="e">
        <f>(AA52/Z52)*100</f>
        <v>#DIV/0!</v>
      </c>
      <c r="AC52" s="623">
        <v>0</v>
      </c>
      <c r="AD52" s="623"/>
      <c r="AE52" s="623">
        <v>0</v>
      </c>
      <c r="AF52" s="623">
        <v>0</v>
      </c>
      <c r="AG52" s="623"/>
      <c r="AH52" s="623"/>
      <c r="AI52" s="623"/>
      <c r="AJ52" s="623"/>
      <c r="AK52" s="623"/>
      <c r="AL52" s="623"/>
      <c r="AM52" s="623"/>
      <c r="AN52" s="623"/>
      <c r="AO52" s="623"/>
      <c r="AP52" s="623"/>
      <c r="AQ52" s="623"/>
      <c r="AR52" s="623"/>
      <c r="AS52" s="623"/>
      <c r="AT52" s="623">
        <f t="shared" si="0"/>
        <v>0</v>
      </c>
      <c r="AU52" s="623"/>
      <c r="AV52" s="623"/>
      <c r="AW52" s="430"/>
      <c r="AX52" s="430"/>
      <c r="AY52" s="623"/>
      <c r="AZ52" s="623"/>
      <c r="BA52" s="623">
        <f t="shared" si="16"/>
        <v>0</v>
      </c>
      <c r="BB52" s="623">
        <f t="shared" si="17"/>
        <v>0</v>
      </c>
      <c r="BC52" s="623"/>
      <c r="BD52" s="623"/>
      <c r="BE52" s="623"/>
      <c r="BF52" s="623"/>
      <c r="BG52" s="623">
        <f t="shared" si="18"/>
        <v>0</v>
      </c>
      <c r="BH52" s="623"/>
      <c r="BI52" s="623"/>
      <c r="BJ52" s="623"/>
      <c r="BK52" s="623">
        <f t="shared" si="19"/>
        <v>0</v>
      </c>
      <c r="BL52" s="623"/>
      <c r="BM52" s="623"/>
      <c r="BN52" s="623"/>
      <c r="BO52" s="623">
        <f t="shared" si="20"/>
        <v>0</v>
      </c>
      <c r="BP52" s="623"/>
      <c r="BQ52" s="623"/>
      <c r="BR52" s="623"/>
      <c r="BS52" s="623">
        <f t="shared" si="2"/>
        <v>0</v>
      </c>
      <c r="BT52" s="623"/>
      <c r="BU52" s="720"/>
      <c r="BV52" s="623"/>
      <c r="BW52" s="623">
        <f t="shared" si="3"/>
        <v>0</v>
      </c>
      <c r="BX52" s="623"/>
      <c r="BY52" s="623"/>
      <c r="BZ52" s="918"/>
      <c r="CA52" s="918"/>
      <c r="CB52" s="623"/>
      <c r="CC52" s="918"/>
      <c r="CD52" s="623">
        <f t="shared" si="6"/>
        <v>0</v>
      </c>
      <c r="CE52" s="623">
        <f t="shared" si="7"/>
        <v>0</v>
      </c>
      <c r="CF52" s="623"/>
      <c r="CG52" s="623">
        <v>0</v>
      </c>
      <c r="CH52" s="623">
        <f t="shared" si="8"/>
        <v>0</v>
      </c>
      <c r="CI52" s="623"/>
      <c r="CJ52" s="918"/>
      <c r="CK52" s="623"/>
      <c r="CL52" s="623">
        <f t="shared" si="10"/>
        <v>0</v>
      </c>
      <c r="CM52" s="623"/>
      <c r="CN52" s="918"/>
      <c r="CO52" s="623"/>
      <c r="CP52" s="623">
        <f t="shared" si="12"/>
        <v>0</v>
      </c>
      <c r="CQ52" s="623"/>
      <c r="CR52" s="918"/>
      <c r="CS52" s="918"/>
      <c r="CT52" s="918"/>
      <c r="CU52" s="918"/>
      <c r="DB52" s="456"/>
      <c r="DC52" s="456"/>
      <c r="DD52" s="456"/>
      <c r="DE52" s="456"/>
      <c r="DF52" s="456"/>
      <c r="DG52" s="456"/>
      <c r="DJ52" s="943"/>
      <c r="DK52" s="943"/>
      <c r="DL52" s="943"/>
      <c r="DM52" s="943"/>
      <c r="DN52" s="943"/>
      <c r="DO52" s="943"/>
      <c r="DP52" s="943"/>
      <c r="DQ52" s="943"/>
      <c r="DR52" s="943"/>
      <c r="DS52" s="943"/>
      <c r="DT52" s="943"/>
      <c r="DU52" s="943"/>
      <c r="DV52" s="943"/>
      <c r="DW52" s="943"/>
      <c r="DX52" s="943"/>
      <c r="DY52" s="943"/>
      <c r="DZ52" s="943"/>
    </row>
    <row r="53" spans="1:131" ht="20.100000000000001" hidden="1" customHeight="1" x14ac:dyDescent="0.35">
      <c r="A53" s="556"/>
      <c r="B53" s="556"/>
      <c r="C53" s="556"/>
      <c r="D53" s="556"/>
      <c r="E53" s="556"/>
      <c r="F53" s="556"/>
      <c r="G53" s="556"/>
      <c r="H53" s="556"/>
      <c r="I53" s="1006"/>
      <c r="J53" s="1006"/>
      <c r="K53" s="431">
        <v>6413</v>
      </c>
      <c r="L53" s="626" t="s">
        <v>135</v>
      </c>
      <c r="M53" s="623">
        <v>164677.19</v>
      </c>
      <c r="N53" s="623">
        <v>30000</v>
      </c>
      <c r="O53" s="623">
        <v>70000</v>
      </c>
      <c r="P53" s="623">
        <v>169503.96</v>
      </c>
      <c r="Q53" s="623">
        <v>100000</v>
      </c>
      <c r="R53" s="623">
        <v>100000</v>
      </c>
      <c r="S53" s="623">
        <v>48514.2</v>
      </c>
      <c r="T53" s="623">
        <f>(S53/R53)*100</f>
        <v>48.514199999999995</v>
      </c>
      <c r="U53" s="623">
        <f>(V53-R53)</f>
        <v>-30000</v>
      </c>
      <c r="V53" s="623">
        <v>70000</v>
      </c>
      <c r="W53" s="623">
        <v>70000</v>
      </c>
      <c r="X53" s="623">
        <v>100000</v>
      </c>
      <c r="Y53" s="623">
        <v>83243.5</v>
      </c>
      <c r="Z53" s="623">
        <v>70000</v>
      </c>
      <c r="AA53" s="623">
        <v>18064.77</v>
      </c>
      <c r="AB53" s="623">
        <f>(AA53/Z53)*100</f>
        <v>25.806814285714285</v>
      </c>
      <c r="AC53" s="623">
        <f>(AD53-Z53)</f>
        <v>0</v>
      </c>
      <c r="AD53" s="623">
        <v>70000</v>
      </c>
      <c r="AE53" s="623"/>
      <c r="AF53" s="623"/>
      <c r="AG53" s="623">
        <v>70000</v>
      </c>
      <c r="AH53" s="623"/>
      <c r="AI53" s="623">
        <v>42421.79</v>
      </c>
      <c r="AJ53" s="623">
        <v>70000</v>
      </c>
      <c r="AK53" s="623">
        <v>70000</v>
      </c>
      <c r="AL53" s="623">
        <v>20000</v>
      </c>
      <c r="AM53" s="623">
        <v>39900</v>
      </c>
      <c r="AN53" s="623"/>
      <c r="AO53" s="623"/>
      <c r="AP53" s="623"/>
      <c r="AQ53" s="623"/>
      <c r="AR53" s="623"/>
      <c r="AS53" s="623"/>
      <c r="AT53" s="623">
        <f t="shared" si="0"/>
        <v>0</v>
      </c>
      <c r="AU53" s="623"/>
      <c r="AV53" s="623"/>
      <c r="AW53" s="430"/>
      <c r="AX53" s="430"/>
      <c r="AY53" s="623"/>
      <c r="AZ53" s="623"/>
      <c r="BA53" s="623">
        <f t="shared" si="16"/>
        <v>0</v>
      </c>
      <c r="BB53" s="623">
        <f t="shared" si="17"/>
        <v>0</v>
      </c>
      <c r="BC53" s="623"/>
      <c r="BD53" s="623"/>
      <c r="BE53" s="623"/>
      <c r="BF53" s="623"/>
      <c r="BG53" s="623">
        <f t="shared" si="18"/>
        <v>0</v>
      </c>
      <c r="BH53" s="623"/>
      <c r="BI53" s="623"/>
      <c r="BJ53" s="623"/>
      <c r="BK53" s="623">
        <f t="shared" si="19"/>
        <v>0</v>
      </c>
      <c r="BL53" s="623"/>
      <c r="BM53" s="623"/>
      <c r="BN53" s="623"/>
      <c r="BO53" s="623">
        <f t="shared" si="20"/>
        <v>0</v>
      </c>
      <c r="BP53" s="623"/>
      <c r="BQ53" s="623"/>
      <c r="BR53" s="623"/>
      <c r="BS53" s="623">
        <f t="shared" si="2"/>
        <v>0</v>
      </c>
      <c r="BT53" s="623"/>
      <c r="BU53" s="720"/>
      <c r="BV53" s="623"/>
      <c r="BW53" s="623">
        <f t="shared" si="3"/>
        <v>0</v>
      </c>
      <c r="BX53" s="623"/>
      <c r="BY53" s="623"/>
      <c r="BZ53" s="918"/>
      <c r="CA53" s="918"/>
      <c r="CB53" s="623"/>
      <c r="CC53" s="918"/>
      <c r="CD53" s="623">
        <f t="shared" si="6"/>
        <v>0</v>
      </c>
      <c r="CE53" s="623">
        <f t="shared" si="7"/>
        <v>0</v>
      </c>
      <c r="CF53" s="623"/>
      <c r="CG53" s="623">
        <v>0</v>
      </c>
      <c r="CH53" s="623">
        <f t="shared" si="8"/>
        <v>0</v>
      </c>
      <c r="CI53" s="623"/>
      <c r="CJ53" s="918"/>
      <c r="CK53" s="623"/>
      <c r="CL53" s="623">
        <f t="shared" si="10"/>
        <v>0</v>
      </c>
      <c r="CM53" s="623"/>
      <c r="CN53" s="918"/>
      <c r="CO53" s="623"/>
      <c r="CP53" s="623">
        <f t="shared" si="12"/>
        <v>0</v>
      </c>
      <c r="CQ53" s="623"/>
      <c r="CR53" s="918"/>
      <c r="CS53" s="918"/>
      <c r="CT53" s="918"/>
      <c r="CU53" s="918"/>
      <c r="DB53" s="456"/>
      <c r="DC53" s="456"/>
      <c r="DD53" s="456"/>
      <c r="DE53" s="456"/>
      <c r="DF53" s="456"/>
      <c r="DG53" s="456"/>
      <c r="DJ53" s="943"/>
      <c r="DK53" s="943"/>
      <c r="DL53" s="943"/>
      <c r="DM53" s="943"/>
      <c r="DN53" s="943"/>
      <c r="DO53" s="943"/>
      <c r="DP53" s="943"/>
      <c r="DQ53" s="943"/>
      <c r="DR53" s="943"/>
      <c r="DS53" s="943"/>
      <c r="DT53" s="943"/>
      <c r="DU53" s="943"/>
      <c r="DV53" s="943"/>
      <c r="DW53" s="943"/>
      <c r="DX53" s="943"/>
      <c r="DY53" s="943"/>
      <c r="DZ53" s="943"/>
    </row>
    <row r="54" spans="1:131" ht="20.100000000000001" hidden="1" customHeight="1" x14ac:dyDescent="0.35">
      <c r="A54" s="556"/>
      <c r="B54" s="556"/>
      <c r="C54" s="556"/>
      <c r="D54" s="556"/>
      <c r="E54" s="556"/>
      <c r="F54" s="556"/>
      <c r="G54" s="556"/>
      <c r="H54" s="556"/>
      <c r="I54" s="556"/>
      <c r="J54" s="556"/>
      <c r="K54" s="431">
        <v>6419</v>
      </c>
      <c r="L54" s="626" t="s">
        <v>552</v>
      </c>
      <c r="M54" s="623"/>
      <c r="N54" s="623"/>
      <c r="O54" s="623"/>
      <c r="P54" s="623"/>
      <c r="Q54" s="623"/>
      <c r="R54" s="623"/>
      <c r="S54" s="623"/>
      <c r="T54" s="623"/>
      <c r="U54" s="623"/>
      <c r="V54" s="623"/>
      <c r="W54" s="623"/>
      <c r="X54" s="623"/>
      <c r="Y54" s="623"/>
      <c r="Z54" s="623"/>
      <c r="AA54" s="623"/>
      <c r="AB54" s="623"/>
      <c r="AC54" s="623"/>
      <c r="AD54" s="623"/>
      <c r="AE54" s="623"/>
      <c r="AF54" s="623"/>
      <c r="AG54" s="623"/>
      <c r="AH54" s="623"/>
      <c r="AI54" s="623"/>
      <c r="AJ54" s="623"/>
      <c r="AK54" s="623"/>
      <c r="AL54" s="623"/>
      <c r="AM54" s="623"/>
      <c r="AN54" s="623"/>
      <c r="AO54" s="623"/>
      <c r="AP54" s="623"/>
      <c r="AQ54" s="623"/>
      <c r="AR54" s="623"/>
      <c r="AS54" s="623"/>
      <c r="AT54" s="623">
        <f t="shared" si="0"/>
        <v>0</v>
      </c>
      <c r="AU54" s="623"/>
      <c r="AV54" s="623"/>
      <c r="AW54" s="430"/>
      <c r="AX54" s="430"/>
      <c r="AY54" s="623"/>
      <c r="AZ54" s="623"/>
      <c r="BA54" s="623">
        <f t="shared" si="16"/>
        <v>0</v>
      </c>
      <c r="BB54" s="623">
        <f t="shared" si="17"/>
        <v>0</v>
      </c>
      <c r="BC54" s="623"/>
      <c r="BD54" s="623"/>
      <c r="BE54" s="623"/>
      <c r="BF54" s="623"/>
      <c r="BG54" s="623">
        <f t="shared" si="18"/>
        <v>0</v>
      </c>
      <c r="BH54" s="623"/>
      <c r="BI54" s="623"/>
      <c r="BJ54" s="623"/>
      <c r="BK54" s="623">
        <f t="shared" si="19"/>
        <v>0</v>
      </c>
      <c r="BL54" s="623"/>
      <c r="BM54" s="623"/>
      <c r="BN54" s="623"/>
      <c r="BO54" s="623">
        <f t="shared" si="20"/>
        <v>0</v>
      </c>
      <c r="BP54" s="623"/>
      <c r="BQ54" s="623"/>
      <c r="BR54" s="623"/>
      <c r="BS54" s="623">
        <f t="shared" si="2"/>
        <v>0</v>
      </c>
      <c r="BT54" s="623"/>
      <c r="BU54" s="720"/>
      <c r="BV54" s="623"/>
      <c r="BW54" s="623">
        <f t="shared" si="3"/>
        <v>0</v>
      </c>
      <c r="BX54" s="623"/>
      <c r="BY54" s="623"/>
      <c r="BZ54" s="918"/>
      <c r="CA54" s="918"/>
      <c r="CB54" s="623"/>
      <c r="CC54" s="918"/>
      <c r="CD54" s="623">
        <f t="shared" si="6"/>
        <v>0</v>
      </c>
      <c r="CE54" s="623">
        <f t="shared" si="7"/>
        <v>0</v>
      </c>
      <c r="CF54" s="623"/>
      <c r="CG54" s="623">
        <v>0</v>
      </c>
      <c r="CH54" s="623">
        <f t="shared" si="8"/>
        <v>0</v>
      </c>
      <c r="CI54" s="623"/>
      <c r="CJ54" s="918"/>
      <c r="CK54" s="623"/>
      <c r="CL54" s="623">
        <f t="shared" si="10"/>
        <v>0</v>
      </c>
      <c r="CM54" s="623"/>
      <c r="CN54" s="918"/>
      <c r="CO54" s="623"/>
      <c r="CP54" s="623">
        <f t="shared" si="12"/>
        <v>0</v>
      </c>
      <c r="CQ54" s="623"/>
      <c r="CR54" s="918"/>
      <c r="CS54" s="918"/>
      <c r="CT54" s="918"/>
      <c r="CU54" s="918"/>
      <c r="DB54" s="456"/>
      <c r="DC54" s="456"/>
      <c r="DD54" s="456"/>
      <c r="DE54" s="456"/>
      <c r="DF54" s="456"/>
      <c r="DG54" s="456"/>
      <c r="DJ54" s="943"/>
      <c r="DK54" s="943"/>
      <c r="DL54" s="943"/>
      <c r="DM54" s="943"/>
      <c r="DN54" s="943"/>
      <c r="DO54" s="943"/>
      <c r="DP54" s="943"/>
      <c r="DQ54" s="943"/>
      <c r="DR54" s="943"/>
      <c r="DS54" s="943"/>
      <c r="DT54" s="943"/>
      <c r="DU54" s="943"/>
      <c r="DV54" s="943"/>
      <c r="DW54" s="943"/>
      <c r="DX54" s="943"/>
      <c r="DY54" s="943"/>
      <c r="DZ54" s="943"/>
    </row>
    <row r="55" spans="1:131" ht="20.100000000000001" hidden="1" customHeight="1" x14ac:dyDescent="0.35">
      <c r="A55" s="439"/>
      <c r="B55" s="556"/>
      <c r="C55" s="556"/>
      <c r="D55" s="556"/>
      <c r="E55" s="556"/>
      <c r="F55" s="556"/>
      <c r="G55" s="556"/>
      <c r="H55" s="556"/>
      <c r="I55" s="1006"/>
      <c r="J55" s="990">
        <v>641</v>
      </c>
      <c r="K55" s="984" t="s">
        <v>134</v>
      </c>
      <c r="L55" s="984"/>
      <c r="M55" s="621">
        <f t="shared" ref="M55:S55" si="93">SUM(M56:M57)</f>
        <v>164677.19</v>
      </c>
      <c r="N55" s="621">
        <f t="shared" si="93"/>
        <v>30000</v>
      </c>
      <c r="O55" s="621">
        <f t="shared" si="93"/>
        <v>70000</v>
      </c>
      <c r="P55" s="621">
        <f t="shared" si="93"/>
        <v>169503.96</v>
      </c>
      <c r="Q55" s="621">
        <f t="shared" si="93"/>
        <v>100000</v>
      </c>
      <c r="R55" s="621">
        <f t="shared" si="93"/>
        <v>100000</v>
      </c>
      <c r="S55" s="621">
        <f t="shared" si="93"/>
        <v>48514.2</v>
      </c>
      <c r="T55" s="621">
        <f>(S55/R55)*100</f>
        <v>48.514199999999995</v>
      </c>
      <c r="U55" s="621">
        <f t="shared" ref="U55:AA55" si="94">SUM(U56:U57)</f>
        <v>-30000</v>
      </c>
      <c r="V55" s="621">
        <f t="shared" si="94"/>
        <v>70000</v>
      </c>
      <c r="W55" s="621">
        <f t="shared" si="94"/>
        <v>70000</v>
      </c>
      <c r="X55" s="621">
        <f t="shared" si="94"/>
        <v>100000</v>
      </c>
      <c r="Y55" s="621">
        <f t="shared" si="94"/>
        <v>83243.5</v>
      </c>
      <c r="Z55" s="621">
        <f t="shared" si="94"/>
        <v>70000</v>
      </c>
      <c r="AA55" s="621">
        <f t="shared" si="94"/>
        <v>18064.77</v>
      </c>
      <c r="AB55" s="621">
        <f>(AA55/Z55)*100</f>
        <v>25.806814285714285</v>
      </c>
      <c r="AC55" s="621">
        <f>SUM(AC56:AC57)</f>
        <v>0</v>
      </c>
      <c r="AD55" s="621">
        <f>SUM(AD56:AD57)</f>
        <v>70000</v>
      </c>
      <c r="AE55" s="621"/>
      <c r="AF55" s="621"/>
      <c r="AG55" s="621">
        <f t="shared" ref="AG55:AM55" si="95">SUM(AG56:AG57)</f>
        <v>70000</v>
      </c>
      <c r="AH55" s="621">
        <f t="shared" si="95"/>
        <v>0</v>
      </c>
      <c r="AI55" s="621">
        <f t="shared" si="95"/>
        <v>42421.79</v>
      </c>
      <c r="AJ55" s="621">
        <f t="shared" si="95"/>
        <v>70000</v>
      </c>
      <c r="AK55" s="621">
        <f t="shared" si="95"/>
        <v>70000</v>
      </c>
      <c r="AL55" s="621">
        <f t="shared" si="95"/>
        <v>20000</v>
      </c>
      <c r="AM55" s="621">
        <f t="shared" si="95"/>
        <v>39900</v>
      </c>
      <c r="AN55" s="620">
        <f t="shared" ref="AN55:AS55" si="96">SUM(AN57:AN58)</f>
        <v>0</v>
      </c>
      <c r="AO55" s="620">
        <f t="shared" si="96"/>
        <v>0</v>
      </c>
      <c r="AP55" s="620">
        <f t="shared" si="96"/>
        <v>0</v>
      </c>
      <c r="AQ55" s="620">
        <f t="shared" si="96"/>
        <v>0</v>
      </c>
      <c r="AR55" s="620">
        <f t="shared" si="96"/>
        <v>0</v>
      </c>
      <c r="AS55" s="620">
        <f t="shared" si="96"/>
        <v>0</v>
      </c>
      <c r="AT55" s="620">
        <f t="shared" si="0"/>
        <v>0</v>
      </c>
      <c r="AU55" s="620">
        <f t="shared" ref="AU55:AZ55" si="97">SUM(AU57:AU58)</f>
        <v>0</v>
      </c>
      <c r="AV55" s="620">
        <f t="shared" si="97"/>
        <v>0</v>
      </c>
      <c r="AW55" s="620">
        <f t="shared" si="97"/>
        <v>0</v>
      </c>
      <c r="AX55" s="620">
        <f t="shared" si="97"/>
        <v>0</v>
      </c>
      <c r="AY55" s="620">
        <f t="shared" si="97"/>
        <v>0</v>
      </c>
      <c r="AZ55" s="620">
        <f t="shared" si="97"/>
        <v>0</v>
      </c>
      <c r="BA55" s="620">
        <f t="shared" si="16"/>
        <v>0</v>
      </c>
      <c r="BB55" s="620">
        <f t="shared" si="17"/>
        <v>0</v>
      </c>
      <c r="BC55" s="620">
        <f>SUM(BC57:BC58)</f>
        <v>0</v>
      </c>
      <c r="BD55" s="620">
        <f>SUM(BD57:BD58)</f>
        <v>0</v>
      </c>
      <c r="BE55" s="620">
        <f>SUM(BE57:BE58)</f>
        <v>0</v>
      </c>
      <c r="BF55" s="620">
        <f>SUM(BF57:BF58)</f>
        <v>0</v>
      </c>
      <c r="BG55" s="620">
        <f t="shared" si="18"/>
        <v>0</v>
      </c>
      <c r="BH55" s="620">
        <f>SUM(BH57:BH58)</f>
        <v>0</v>
      </c>
      <c r="BI55" s="620">
        <f>SUM(BI57:BI58)</f>
        <v>0</v>
      </c>
      <c r="BJ55" s="620"/>
      <c r="BK55" s="620">
        <f t="shared" si="19"/>
        <v>0</v>
      </c>
      <c r="BL55" s="620">
        <f t="shared" ref="BL55:BR55" si="98">SUM(BL57:BL58)</f>
        <v>0</v>
      </c>
      <c r="BM55" s="620">
        <f t="shared" si="98"/>
        <v>0</v>
      </c>
      <c r="BN55" s="620"/>
      <c r="BO55" s="620">
        <f t="shared" si="20"/>
        <v>0</v>
      </c>
      <c r="BP55" s="620">
        <f>SUM(BP57:BP58)</f>
        <v>0</v>
      </c>
      <c r="BQ55" s="620">
        <f>SUM(BQ57:BQ58)</f>
        <v>0</v>
      </c>
      <c r="BR55" s="620">
        <f t="shared" si="98"/>
        <v>0</v>
      </c>
      <c r="BS55" s="620">
        <f t="shared" si="2"/>
        <v>0</v>
      </c>
      <c r="BT55" s="620">
        <f>SUM(BT57:BT58)</f>
        <v>0</v>
      </c>
      <c r="BU55" s="748">
        <f>SUM(BU57:BU58)</f>
        <v>0</v>
      </c>
      <c r="BV55" s="620">
        <f t="shared" ref="BV55" si="99">SUM(BV57:BV58)</f>
        <v>0</v>
      </c>
      <c r="BW55" s="620">
        <f t="shared" si="3"/>
        <v>0</v>
      </c>
      <c r="BX55" s="620">
        <f>SUM(BX57:BX58)</f>
        <v>0</v>
      </c>
      <c r="BY55" s="620">
        <f t="shared" ref="BY55" si="100">SUM(BY57:BY58)</f>
        <v>0</v>
      </c>
      <c r="BZ55" s="523">
        <f>SUM(BZ57:BZ58)</f>
        <v>0</v>
      </c>
      <c r="CA55" s="523">
        <f>SUM(CA57:CA58)</f>
        <v>0</v>
      </c>
      <c r="CB55" s="620">
        <f>SUM(CB57:CB58)</f>
        <v>0</v>
      </c>
      <c r="CC55" s="523">
        <f>SUM(CC57:CC58)</f>
        <v>0</v>
      </c>
      <c r="CD55" s="620">
        <f t="shared" si="6"/>
        <v>0</v>
      </c>
      <c r="CE55" s="620">
        <f t="shared" si="7"/>
        <v>0</v>
      </c>
      <c r="CF55" s="620">
        <f>SUM(CF57:CF58)</f>
        <v>0</v>
      </c>
      <c r="CG55" s="620">
        <f>SUM(CG57:CG58)</f>
        <v>0</v>
      </c>
      <c r="CH55" s="620">
        <f t="shared" si="8"/>
        <v>0</v>
      </c>
      <c r="CI55" s="620">
        <f>SUM(CI57:CI58)</f>
        <v>0</v>
      </c>
      <c r="CJ55" s="523">
        <f>SUM(CJ57:CJ58)</f>
        <v>0</v>
      </c>
      <c r="CK55" s="620">
        <f>SUM(CK57:CK58)</f>
        <v>0</v>
      </c>
      <c r="CL55" s="620">
        <f t="shared" si="10"/>
        <v>0</v>
      </c>
      <c r="CM55" s="620">
        <f>SUM(CM57:CM58)</f>
        <v>0</v>
      </c>
      <c r="CN55" s="523">
        <f>SUM(CN57:CN58)</f>
        <v>0</v>
      </c>
      <c r="CO55" s="620">
        <f>SUM(CO57:CO58)</f>
        <v>0</v>
      </c>
      <c r="CP55" s="620">
        <f t="shared" si="12"/>
        <v>0</v>
      </c>
      <c r="CQ55" s="620">
        <f>SUM(CQ57:CQ58)</f>
        <v>0</v>
      </c>
      <c r="CR55" s="523">
        <f>SUM(CR57:CR58)</f>
        <v>0</v>
      </c>
      <c r="CS55" s="523">
        <f t="shared" ref="CS55:CU55" si="101">SUM(CS57:CS58)</f>
        <v>0</v>
      </c>
      <c r="CT55" s="523">
        <f t="shared" si="101"/>
        <v>0</v>
      </c>
      <c r="CU55" s="523">
        <f t="shared" si="101"/>
        <v>0</v>
      </c>
      <c r="DB55" s="456"/>
      <c r="DC55" s="456"/>
      <c r="DD55" s="456"/>
      <c r="DE55" s="456"/>
      <c r="DF55" s="456"/>
      <c r="DG55" s="456"/>
      <c r="DJ55" s="943"/>
      <c r="DK55" s="943"/>
      <c r="DL55" s="943"/>
      <c r="DM55" s="943"/>
      <c r="DN55" s="943"/>
      <c r="DO55" s="943"/>
      <c r="DP55" s="943"/>
      <c r="DQ55" s="943"/>
      <c r="DR55" s="943"/>
      <c r="DS55" s="943"/>
      <c r="DT55" s="943"/>
      <c r="DU55" s="943"/>
      <c r="DV55" s="943"/>
      <c r="DW55" s="943"/>
      <c r="DX55" s="943"/>
      <c r="DY55" s="943"/>
      <c r="DZ55" s="943"/>
    </row>
    <row r="56" spans="1:131" ht="20.100000000000001" hidden="1" customHeight="1" x14ac:dyDescent="0.35">
      <c r="A56" s="556"/>
      <c r="B56" s="556"/>
      <c r="C56" s="556"/>
      <c r="D56" s="556"/>
      <c r="E56" s="556"/>
      <c r="F56" s="556"/>
      <c r="G56" s="556"/>
      <c r="H56" s="556"/>
      <c r="I56" s="1006"/>
      <c r="J56" s="431"/>
      <c r="K56" s="431">
        <v>6411</v>
      </c>
      <c r="L56" s="626" t="s">
        <v>216</v>
      </c>
      <c r="M56" s="623">
        <v>0</v>
      </c>
      <c r="N56" s="623">
        <v>0</v>
      </c>
      <c r="O56" s="623">
        <v>0</v>
      </c>
      <c r="P56" s="623">
        <v>0</v>
      </c>
      <c r="Q56" s="623">
        <v>0</v>
      </c>
      <c r="R56" s="623">
        <v>0</v>
      </c>
      <c r="S56" s="623">
        <v>0</v>
      </c>
      <c r="T56" s="623" t="e">
        <f>(S56/R56)*100</f>
        <v>#DIV/0!</v>
      </c>
      <c r="U56" s="623">
        <v>0</v>
      </c>
      <c r="V56" s="623">
        <v>0</v>
      </c>
      <c r="W56" s="623">
        <v>0</v>
      </c>
      <c r="X56" s="623">
        <v>0</v>
      </c>
      <c r="Y56" s="623">
        <v>0</v>
      </c>
      <c r="Z56" s="623">
        <v>0</v>
      </c>
      <c r="AA56" s="623"/>
      <c r="AB56" s="623" t="e">
        <f>(AA56/Z56)*100</f>
        <v>#DIV/0!</v>
      </c>
      <c r="AC56" s="623">
        <v>0</v>
      </c>
      <c r="AD56" s="623"/>
      <c r="AE56" s="623">
        <v>0</v>
      </c>
      <c r="AF56" s="623">
        <v>0</v>
      </c>
      <c r="AG56" s="623"/>
      <c r="AH56" s="623"/>
      <c r="AI56" s="623"/>
      <c r="AJ56" s="623"/>
      <c r="AK56" s="623"/>
      <c r="AL56" s="623"/>
      <c r="AM56" s="623"/>
      <c r="AN56" s="623"/>
      <c r="AO56" s="623"/>
      <c r="AP56" s="623"/>
      <c r="AQ56" s="623"/>
      <c r="AR56" s="623"/>
      <c r="AS56" s="623"/>
      <c r="AT56" s="623">
        <f t="shared" si="0"/>
        <v>0</v>
      </c>
      <c r="AU56" s="623"/>
      <c r="AV56" s="623"/>
      <c r="AW56" s="430"/>
      <c r="AX56" s="430"/>
      <c r="AY56" s="623"/>
      <c r="AZ56" s="623"/>
      <c r="BA56" s="623">
        <f t="shared" si="16"/>
        <v>0</v>
      </c>
      <c r="BB56" s="623">
        <f t="shared" si="17"/>
        <v>0</v>
      </c>
      <c r="BC56" s="623"/>
      <c r="BD56" s="623"/>
      <c r="BE56" s="623"/>
      <c r="BF56" s="623"/>
      <c r="BG56" s="623">
        <f t="shared" si="18"/>
        <v>0</v>
      </c>
      <c r="BH56" s="623"/>
      <c r="BI56" s="623"/>
      <c r="BJ56" s="623"/>
      <c r="BK56" s="623">
        <f t="shared" si="19"/>
        <v>0</v>
      </c>
      <c r="BL56" s="623"/>
      <c r="BM56" s="623"/>
      <c r="BN56" s="623"/>
      <c r="BO56" s="623">
        <f t="shared" si="20"/>
        <v>0</v>
      </c>
      <c r="BP56" s="623"/>
      <c r="BQ56" s="623"/>
      <c r="BR56" s="623"/>
      <c r="BS56" s="623">
        <f t="shared" si="2"/>
        <v>0</v>
      </c>
      <c r="BT56" s="623"/>
      <c r="BU56" s="720"/>
      <c r="BV56" s="623"/>
      <c r="BW56" s="623">
        <f t="shared" si="3"/>
        <v>0</v>
      </c>
      <c r="BX56" s="623"/>
      <c r="BY56" s="623"/>
      <c r="BZ56" s="918"/>
      <c r="CA56" s="918"/>
      <c r="CB56" s="623"/>
      <c r="CC56" s="918"/>
      <c r="CD56" s="623">
        <f t="shared" si="6"/>
        <v>0</v>
      </c>
      <c r="CE56" s="623">
        <f t="shared" si="7"/>
        <v>0</v>
      </c>
      <c r="CF56" s="623"/>
      <c r="CG56" s="623">
        <v>0</v>
      </c>
      <c r="CH56" s="623">
        <f t="shared" si="8"/>
        <v>0</v>
      </c>
      <c r="CI56" s="623"/>
      <c r="CJ56" s="918"/>
      <c r="CK56" s="623"/>
      <c r="CL56" s="623">
        <f t="shared" si="10"/>
        <v>0</v>
      </c>
      <c r="CM56" s="623"/>
      <c r="CN56" s="918"/>
      <c r="CO56" s="623"/>
      <c r="CP56" s="623">
        <f t="shared" si="12"/>
        <v>0</v>
      </c>
      <c r="CQ56" s="623"/>
      <c r="CR56" s="918"/>
      <c r="CS56" s="918"/>
      <c r="CT56" s="918"/>
      <c r="CU56" s="918"/>
      <c r="DB56" s="456"/>
      <c r="DC56" s="456"/>
      <c r="DD56" s="456"/>
      <c r="DE56" s="456"/>
      <c r="DF56" s="456"/>
      <c r="DG56" s="456"/>
      <c r="DJ56" s="943"/>
      <c r="DK56" s="943"/>
      <c r="DL56" s="943"/>
      <c r="DM56" s="943"/>
      <c r="DN56" s="943"/>
      <c r="DO56" s="943"/>
      <c r="DP56" s="943"/>
      <c r="DQ56" s="943"/>
      <c r="DR56" s="943"/>
      <c r="DS56" s="943"/>
      <c r="DT56" s="943"/>
      <c r="DU56" s="943"/>
      <c r="DV56" s="943"/>
      <c r="DW56" s="943"/>
      <c r="DX56" s="943"/>
      <c r="DY56" s="943"/>
      <c r="DZ56" s="943"/>
    </row>
    <row r="57" spans="1:131" ht="20.100000000000001" hidden="1" customHeight="1" x14ac:dyDescent="0.35">
      <c r="A57" s="556"/>
      <c r="B57" s="556"/>
      <c r="C57" s="556"/>
      <c r="D57" s="556"/>
      <c r="E57" s="556"/>
      <c r="F57" s="556"/>
      <c r="G57" s="556"/>
      <c r="H57" s="556"/>
      <c r="I57" s="1006"/>
      <c r="J57" s="1006"/>
      <c r="K57" s="431">
        <v>6413</v>
      </c>
      <c r="L57" s="626" t="s">
        <v>135</v>
      </c>
      <c r="M57" s="623">
        <v>164677.19</v>
      </c>
      <c r="N57" s="623">
        <v>30000</v>
      </c>
      <c r="O57" s="623">
        <v>70000</v>
      </c>
      <c r="P57" s="623">
        <v>169503.96</v>
      </c>
      <c r="Q57" s="623">
        <v>100000</v>
      </c>
      <c r="R57" s="623">
        <v>100000</v>
      </c>
      <c r="S57" s="623">
        <v>48514.2</v>
      </c>
      <c r="T57" s="623">
        <f>(S57/R57)*100</f>
        <v>48.514199999999995</v>
      </c>
      <c r="U57" s="623">
        <f>(V57-R57)</f>
        <v>-30000</v>
      </c>
      <c r="V57" s="623">
        <v>70000</v>
      </c>
      <c r="W57" s="623">
        <v>70000</v>
      </c>
      <c r="X57" s="623">
        <v>100000</v>
      </c>
      <c r="Y57" s="623">
        <v>83243.5</v>
      </c>
      <c r="Z57" s="623">
        <v>70000</v>
      </c>
      <c r="AA57" s="623">
        <v>18064.77</v>
      </c>
      <c r="AB57" s="623">
        <f>(AA57/Z57)*100</f>
        <v>25.806814285714285</v>
      </c>
      <c r="AC57" s="623">
        <f>(AD57-Z57)</f>
        <v>0</v>
      </c>
      <c r="AD57" s="623">
        <v>70000</v>
      </c>
      <c r="AE57" s="623"/>
      <c r="AF57" s="623"/>
      <c r="AG57" s="623">
        <v>70000</v>
      </c>
      <c r="AH57" s="623"/>
      <c r="AI57" s="623">
        <v>42421.79</v>
      </c>
      <c r="AJ57" s="623">
        <v>70000</v>
      </c>
      <c r="AK57" s="623">
        <v>70000</v>
      </c>
      <c r="AL57" s="623">
        <v>20000</v>
      </c>
      <c r="AM57" s="623">
        <v>39900</v>
      </c>
      <c r="AN57" s="623"/>
      <c r="AO57" s="623"/>
      <c r="AP57" s="623"/>
      <c r="AQ57" s="623"/>
      <c r="AR57" s="623"/>
      <c r="AS57" s="623"/>
      <c r="AT57" s="623">
        <f t="shared" si="0"/>
        <v>0</v>
      </c>
      <c r="AU57" s="623"/>
      <c r="AV57" s="623"/>
      <c r="AW57" s="430"/>
      <c r="AX57" s="430"/>
      <c r="AY57" s="623"/>
      <c r="AZ57" s="623"/>
      <c r="BA57" s="623">
        <f t="shared" si="16"/>
        <v>0</v>
      </c>
      <c r="BB57" s="623">
        <f t="shared" si="17"/>
        <v>0</v>
      </c>
      <c r="BC57" s="623"/>
      <c r="BD57" s="623"/>
      <c r="BE57" s="623"/>
      <c r="BF57" s="623"/>
      <c r="BG57" s="623">
        <f t="shared" si="18"/>
        <v>0</v>
      </c>
      <c r="BH57" s="623"/>
      <c r="BI57" s="623"/>
      <c r="BJ57" s="623"/>
      <c r="BK57" s="623">
        <f t="shared" si="19"/>
        <v>0</v>
      </c>
      <c r="BL57" s="623"/>
      <c r="BM57" s="623"/>
      <c r="BN57" s="623"/>
      <c r="BO57" s="623">
        <f t="shared" si="20"/>
        <v>0</v>
      </c>
      <c r="BP57" s="623"/>
      <c r="BQ57" s="623"/>
      <c r="BR57" s="623"/>
      <c r="BS57" s="623">
        <f t="shared" si="2"/>
        <v>0</v>
      </c>
      <c r="BT57" s="623"/>
      <c r="BU57" s="720"/>
      <c r="BV57" s="623"/>
      <c r="BW57" s="623">
        <f t="shared" si="3"/>
        <v>0</v>
      </c>
      <c r="BX57" s="623"/>
      <c r="BY57" s="623"/>
      <c r="BZ57" s="918"/>
      <c r="CA57" s="918"/>
      <c r="CB57" s="623"/>
      <c r="CC57" s="918"/>
      <c r="CD57" s="623">
        <f t="shared" si="6"/>
        <v>0</v>
      </c>
      <c r="CE57" s="623">
        <f t="shared" si="7"/>
        <v>0</v>
      </c>
      <c r="CF57" s="623"/>
      <c r="CG57" s="623">
        <v>0</v>
      </c>
      <c r="CH57" s="623">
        <f t="shared" si="8"/>
        <v>0</v>
      </c>
      <c r="CI57" s="623"/>
      <c r="CJ57" s="918"/>
      <c r="CK57" s="623"/>
      <c r="CL57" s="623">
        <f t="shared" si="10"/>
        <v>0</v>
      </c>
      <c r="CM57" s="623"/>
      <c r="CN57" s="918"/>
      <c r="CO57" s="623"/>
      <c r="CP57" s="623">
        <f t="shared" si="12"/>
        <v>0</v>
      </c>
      <c r="CQ57" s="623"/>
      <c r="CR57" s="918"/>
      <c r="CS57" s="918"/>
      <c r="CT57" s="918"/>
      <c r="CU57" s="918"/>
      <c r="DB57" s="456"/>
      <c r="DC57" s="456"/>
      <c r="DD57" s="456"/>
      <c r="DE57" s="456"/>
      <c r="DF57" s="456"/>
      <c r="DG57" s="456"/>
      <c r="DJ57" s="943"/>
      <c r="DK57" s="943"/>
      <c r="DL57" s="943"/>
      <c r="DM57" s="943"/>
      <c r="DN57" s="943"/>
      <c r="DO57" s="943"/>
      <c r="DP57" s="943"/>
      <c r="DQ57" s="943"/>
      <c r="DR57" s="943"/>
      <c r="DS57" s="943"/>
      <c r="DT57" s="943"/>
      <c r="DU57" s="943"/>
      <c r="DV57" s="943"/>
      <c r="DW57" s="943"/>
      <c r="DX57" s="943"/>
      <c r="DY57" s="943"/>
      <c r="DZ57" s="943"/>
    </row>
    <row r="58" spans="1:131" ht="20.100000000000001" hidden="1" customHeight="1" x14ac:dyDescent="0.35">
      <c r="A58" s="556"/>
      <c r="B58" s="556"/>
      <c r="C58" s="556"/>
      <c r="D58" s="556"/>
      <c r="E58" s="556"/>
      <c r="F58" s="556"/>
      <c r="G58" s="556"/>
      <c r="H58" s="556"/>
      <c r="I58" s="556"/>
      <c r="J58" s="556"/>
      <c r="K58" s="431">
        <v>6419</v>
      </c>
      <c r="L58" s="626" t="s">
        <v>552</v>
      </c>
      <c r="M58" s="623"/>
      <c r="N58" s="623"/>
      <c r="O58" s="623"/>
      <c r="P58" s="623"/>
      <c r="Q58" s="623"/>
      <c r="R58" s="623"/>
      <c r="S58" s="623"/>
      <c r="T58" s="623"/>
      <c r="U58" s="623"/>
      <c r="V58" s="623"/>
      <c r="W58" s="623"/>
      <c r="X58" s="623"/>
      <c r="Y58" s="623"/>
      <c r="Z58" s="623"/>
      <c r="AA58" s="623"/>
      <c r="AB58" s="623"/>
      <c r="AC58" s="623"/>
      <c r="AD58" s="623"/>
      <c r="AE58" s="623"/>
      <c r="AF58" s="623"/>
      <c r="AG58" s="623"/>
      <c r="AH58" s="623"/>
      <c r="AI58" s="623"/>
      <c r="AJ58" s="623"/>
      <c r="AK58" s="623"/>
      <c r="AL58" s="623"/>
      <c r="AM58" s="623"/>
      <c r="AN58" s="623"/>
      <c r="AO58" s="623"/>
      <c r="AP58" s="623"/>
      <c r="AQ58" s="623"/>
      <c r="AR58" s="623"/>
      <c r="AS58" s="623"/>
      <c r="AT58" s="623">
        <f t="shared" si="0"/>
        <v>0</v>
      </c>
      <c r="AU58" s="623"/>
      <c r="AV58" s="623"/>
      <c r="AW58" s="430"/>
      <c r="AX58" s="430"/>
      <c r="AY58" s="623"/>
      <c r="AZ58" s="623"/>
      <c r="BA58" s="623">
        <f t="shared" si="16"/>
        <v>0</v>
      </c>
      <c r="BB58" s="623">
        <f t="shared" si="17"/>
        <v>0</v>
      </c>
      <c r="BC58" s="623"/>
      <c r="BD58" s="623"/>
      <c r="BE58" s="623"/>
      <c r="BF58" s="623"/>
      <c r="BG58" s="623">
        <f t="shared" ref="BG58:BG89" si="102">IFERROR(BF58/BE58*100,)</f>
        <v>0</v>
      </c>
      <c r="BH58" s="623"/>
      <c r="BI58" s="623"/>
      <c r="BJ58" s="623"/>
      <c r="BK58" s="623">
        <f t="shared" si="19"/>
        <v>0</v>
      </c>
      <c r="BL58" s="623"/>
      <c r="BM58" s="623"/>
      <c r="BN58" s="623"/>
      <c r="BO58" s="623">
        <f t="shared" si="20"/>
        <v>0</v>
      </c>
      <c r="BP58" s="623"/>
      <c r="BQ58" s="623"/>
      <c r="BR58" s="623"/>
      <c r="BS58" s="623">
        <f t="shared" si="2"/>
        <v>0</v>
      </c>
      <c r="BT58" s="623"/>
      <c r="BU58" s="720"/>
      <c r="BV58" s="623"/>
      <c r="BW58" s="623">
        <f t="shared" si="3"/>
        <v>0</v>
      </c>
      <c r="BX58" s="623"/>
      <c r="BY58" s="623"/>
      <c r="BZ58" s="918"/>
      <c r="CA58" s="918"/>
      <c r="CB58" s="623"/>
      <c r="CC58" s="918"/>
      <c r="CD58" s="623">
        <f t="shared" ref="CD58:CD89" si="103">IFERROR(CC58/CB58*100,0)</f>
        <v>0</v>
      </c>
      <c r="CE58" s="623">
        <f t="shared" ref="CE58:CE89" si="104">IFERROR(CC58/CJ58*100,0)</f>
        <v>0</v>
      </c>
      <c r="CF58" s="623"/>
      <c r="CG58" s="623">
        <v>0</v>
      </c>
      <c r="CH58" s="623">
        <f t="shared" ref="CH58:CH89" si="105">IFERROR(CG58/CF58*100,)</f>
        <v>0</v>
      </c>
      <c r="CI58" s="623"/>
      <c r="CJ58" s="918"/>
      <c r="CK58" s="623"/>
      <c r="CL58" s="623">
        <f t="shared" si="10"/>
        <v>0</v>
      </c>
      <c r="CM58" s="623"/>
      <c r="CN58" s="918"/>
      <c r="CO58" s="623"/>
      <c r="CP58" s="623">
        <f t="shared" si="12"/>
        <v>0</v>
      </c>
      <c r="CQ58" s="623"/>
      <c r="CR58" s="918"/>
      <c r="CS58" s="918"/>
      <c r="CT58" s="918"/>
      <c r="CU58" s="918"/>
      <c r="DB58" s="456"/>
      <c r="DC58" s="456"/>
      <c r="DD58" s="456"/>
      <c r="DE58" s="456"/>
      <c r="DF58" s="456"/>
      <c r="DG58" s="456"/>
      <c r="DJ58" s="943"/>
      <c r="DK58" s="943"/>
      <c r="DL58" s="943"/>
      <c r="DM58" s="943"/>
      <c r="DN58" s="943"/>
      <c r="DO58" s="943"/>
      <c r="DP58" s="943"/>
      <c r="DQ58" s="943"/>
      <c r="DR58" s="943"/>
      <c r="DS58" s="943"/>
      <c r="DT58" s="943"/>
      <c r="DU58" s="943"/>
      <c r="DV58" s="943"/>
      <c r="DW58" s="943"/>
      <c r="DX58" s="943"/>
      <c r="DY58" s="943"/>
      <c r="DZ58" s="943"/>
    </row>
    <row r="59" spans="1:131" ht="20.100000000000001" hidden="1" customHeight="1" x14ac:dyDescent="0.35">
      <c r="A59" s="439"/>
      <c r="B59" s="556"/>
      <c r="C59" s="556"/>
      <c r="D59" s="556"/>
      <c r="E59" s="556"/>
      <c r="F59" s="556"/>
      <c r="G59" s="556"/>
      <c r="H59" s="556"/>
      <c r="I59" s="1006"/>
      <c r="J59" s="990">
        <v>641</v>
      </c>
      <c r="K59" s="984" t="s">
        <v>134</v>
      </c>
      <c r="L59" s="984"/>
      <c r="M59" s="621">
        <f t="shared" ref="M59:S59" si="106">SUM(M60:M61)</f>
        <v>164677.19</v>
      </c>
      <c r="N59" s="621">
        <f t="shared" si="106"/>
        <v>30000</v>
      </c>
      <c r="O59" s="621">
        <f t="shared" si="106"/>
        <v>70000</v>
      </c>
      <c r="P59" s="621">
        <f t="shared" si="106"/>
        <v>169503.96</v>
      </c>
      <c r="Q59" s="621">
        <f t="shared" si="106"/>
        <v>100000</v>
      </c>
      <c r="R59" s="621">
        <f t="shared" si="106"/>
        <v>100000</v>
      </c>
      <c r="S59" s="621">
        <f t="shared" si="106"/>
        <v>48514.2</v>
      </c>
      <c r="T59" s="621">
        <f>(S59/R59)*100</f>
        <v>48.514199999999995</v>
      </c>
      <c r="U59" s="621">
        <f t="shared" ref="U59:AA59" si="107">SUM(U60:U61)</f>
        <v>-30000</v>
      </c>
      <c r="V59" s="621">
        <f t="shared" si="107"/>
        <v>70000</v>
      </c>
      <c r="W59" s="621">
        <f t="shared" si="107"/>
        <v>70000</v>
      </c>
      <c r="X59" s="621">
        <f t="shared" si="107"/>
        <v>100000</v>
      </c>
      <c r="Y59" s="621">
        <f t="shared" si="107"/>
        <v>83243.5</v>
      </c>
      <c r="Z59" s="621">
        <f t="shared" si="107"/>
        <v>70000</v>
      </c>
      <c r="AA59" s="621">
        <f t="shared" si="107"/>
        <v>18064.77</v>
      </c>
      <c r="AB59" s="621">
        <f>(AA59/Z59)*100</f>
        <v>25.806814285714285</v>
      </c>
      <c r="AC59" s="621">
        <f>SUM(AC60:AC61)</f>
        <v>0</v>
      </c>
      <c r="AD59" s="621">
        <f>SUM(AD60:AD61)</f>
        <v>70000</v>
      </c>
      <c r="AE59" s="621"/>
      <c r="AF59" s="621"/>
      <c r="AG59" s="621">
        <f t="shared" ref="AG59:AM59" si="108">SUM(AG60:AG61)</f>
        <v>70000</v>
      </c>
      <c r="AH59" s="621">
        <f t="shared" si="108"/>
        <v>0</v>
      </c>
      <c r="AI59" s="621">
        <f t="shared" si="108"/>
        <v>42421.79</v>
      </c>
      <c r="AJ59" s="621">
        <f t="shared" si="108"/>
        <v>70000</v>
      </c>
      <c r="AK59" s="621">
        <f t="shared" si="108"/>
        <v>70000</v>
      </c>
      <c r="AL59" s="621">
        <f t="shared" si="108"/>
        <v>20000</v>
      </c>
      <c r="AM59" s="621">
        <f t="shared" si="108"/>
        <v>39900</v>
      </c>
      <c r="AN59" s="620">
        <f t="shared" ref="AN59:AS59" si="109">SUM(AN61:AN62)</f>
        <v>0</v>
      </c>
      <c r="AO59" s="620">
        <f t="shared" si="109"/>
        <v>0</v>
      </c>
      <c r="AP59" s="620">
        <f t="shared" si="109"/>
        <v>0</v>
      </c>
      <c r="AQ59" s="620">
        <f t="shared" si="109"/>
        <v>0</v>
      </c>
      <c r="AR59" s="620">
        <f t="shared" si="109"/>
        <v>0</v>
      </c>
      <c r="AS59" s="620">
        <f t="shared" si="109"/>
        <v>0</v>
      </c>
      <c r="AT59" s="620">
        <f t="shared" si="0"/>
        <v>0</v>
      </c>
      <c r="AU59" s="620">
        <f t="shared" ref="AU59:AZ59" si="110">SUM(AU61:AU62)</f>
        <v>0</v>
      </c>
      <c r="AV59" s="620">
        <f t="shared" si="110"/>
        <v>0</v>
      </c>
      <c r="AW59" s="620">
        <f t="shared" si="110"/>
        <v>0</v>
      </c>
      <c r="AX59" s="620">
        <f t="shared" si="110"/>
        <v>0</v>
      </c>
      <c r="AY59" s="620">
        <f t="shared" si="110"/>
        <v>0</v>
      </c>
      <c r="AZ59" s="620">
        <f t="shared" si="110"/>
        <v>0</v>
      </c>
      <c r="BA59" s="620">
        <f t="shared" si="16"/>
        <v>0</v>
      </c>
      <c r="BB59" s="620">
        <f t="shared" si="17"/>
        <v>0</v>
      </c>
      <c r="BC59" s="620">
        <f>SUM(BC61:BC62)</f>
        <v>0</v>
      </c>
      <c r="BD59" s="620">
        <f>SUM(BD61:BD62)</f>
        <v>0</v>
      </c>
      <c r="BE59" s="620">
        <f>SUM(BE61:BE62)</f>
        <v>0</v>
      </c>
      <c r="BF59" s="620">
        <f>SUM(BF61:BF62)</f>
        <v>0</v>
      </c>
      <c r="BG59" s="620">
        <f t="shared" si="102"/>
        <v>0</v>
      </c>
      <c r="BH59" s="620">
        <f>SUM(BH61:BH62)</f>
        <v>0</v>
      </c>
      <c r="BI59" s="620">
        <f>SUM(BI61:BI62)</f>
        <v>0</v>
      </c>
      <c r="BJ59" s="620"/>
      <c r="BK59" s="620">
        <f t="shared" si="19"/>
        <v>0</v>
      </c>
      <c r="BL59" s="620">
        <f t="shared" ref="BL59:BR59" si="111">SUM(BL61:BL62)</f>
        <v>0</v>
      </c>
      <c r="BM59" s="620">
        <f t="shared" si="111"/>
        <v>0</v>
      </c>
      <c r="BN59" s="620"/>
      <c r="BO59" s="620">
        <f t="shared" si="20"/>
        <v>0</v>
      </c>
      <c r="BP59" s="620">
        <f>SUM(BP61:BP62)</f>
        <v>0</v>
      </c>
      <c r="BQ59" s="620">
        <f>SUM(BQ61:BQ62)</f>
        <v>0</v>
      </c>
      <c r="BR59" s="620">
        <f t="shared" si="111"/>
        <v>0</v>
      </c>
      <c r="BS59" s="620">
        <f t="shared" si="2"/>
        <v>0</v>
      </c>
      <c r="BT59" s="620">
        <f>SUM(BT61:BT62)</f>
        <v>0</v>
      </c>
      <c r="BU59" s="748">
        <f>SUM(BU61:BU62)</f>
        <v>0</v>
      </c>
      <c r="BV59" s="620">
        <f t="shared" ref="BV59" si="112">SUM(BV61:BV62)</f>
        <v>0</v>
      </c>
      <c r="BW59" s="620">
        <f t="shared" si="3"/>
        <v>0</v>
      </c>
      <c r="BX59" s="620">
        <f>SUM(BX61:BX62)</f>
        <v>0</v>
      </c>
      <c r="BY59" s="620">
        <f t="shared" ref="BY59" si="113">SUM(BY61:BY62)</f>
        <v>0</v>
      </c>
      <c r="BZ59" s="523">
        <f>SUM(BZ61:BZ62)</f>
        <v>0</v>
      </c>
      <c r="CA59" s="523">
        <f>SUM(CA61:CA62)</f>
        <v>0</v>
      </c>
      <c r="CB59" s="620">
        <f>SUM(CB61:CB62)</f>
        <v>0</v>
      </c>
      <c r="CC59" s="523">
        <f>SUM(CC61:CC62)</f>
        <v>0</v>
      </c>
      <c r="CD59" s="620">
        <f t="shared" si="103"/>
        <v>0</v>
      </c>
      <c r="CE59" s="620">
        <f t="shared" si="104"/>
        <v>0</v>
      </c>
      <c r="CF59" s="620">
        <f>SUM(CF61:CF62)</f>
        <v>0</v>
      </c>
      <c r="CG59" s="620">
        <f>SUM(CG61:CG62)</f>
        <v>0</v>
      </c>
      <c r="CH59" s="620">
        <f t="shared" si="105"/>
        <v>0</v>
      </c>
      <c r="CI59" s="620">
        <f>SUM(CI61:CI62)</f>
        <v>0</v>
      </c>
      <c r="CJ59" s="523">
        <f>SUM(CJ61:CJ62)</f>
        <v>0</v>
      </c>
      <c r="CK59" s="620">
        <f>SUM(CK61:CK62)</f>
        <v>0</v>
      </c>
      <c r="CL59" s="620">
        <f t="shared" si="10"/>
        <v>0</v>
      </c>
      <c r="CM59" s="620">
        <f>SUM(CM61:CM62)</f>
        <v>0</v>
      </c>
      <c r="CN59" s="523">
        <f>SUM(CN61:CN62)</f>
        <v>0</v>
      </c>
      <c r="CO59" s="620">
        <f>SUM(CO61:CO62)</f>
        <v>0</v>
      </c>
      <c r="CP59" s="620">
        <f t="shared" si="12"/>
        <v>0</v>
      </c>
      <c r="CQ59" s="620">
        <f>SUM(CQ61:CQ62)</f>
        <v>0</v>
      </c>
      <c r="CR59" s="523">
        <f>SUM(CR61:CR62)</f>
        <v>0</v>
      </c>
      <c r="CS59" s="523">
        <f t="shared" ref="CS59:CU59" si="114">SUM(CS61:CS62)</f>
        <v>0</v>
      </c>
      <c r="CT59" s="523">
        <f t="shared" si="114"/>
        <v>0</v>
      </c>
      <c r="CU59" s="523">
        <f t="shared" si="114"/>
        <v>0</v>
      </c>
      <c r="DB59" s="456"/>
      <c r="DC59" s="456"/>
      <c r="DD59" s="456"/>
      <c r="DE59" s="456"/>
      <c r="DF59" s="456"/>
      <c r="DG59" s="456"/>
      <c r="DJ59" s="943"/>
      <c r="DK59" s="943"/>
      <c r="DL59" s="943"/>
      <c r="DM59" s="943"/>
      <c r="DN59" s="943"/>
      <c r="DO59" s="943"/>
      <c r="DP59" s="943"/>
      <c r="DQ59" s="943"/>
      <c r="DR59" s="943"/>
      <c r="DS59" s="943"/>
      <c r="DT59" s="943"/>
      <c r="DU59" s="943"/>
      <c r="DV59" s="943"/>
      <c r="DW59" s="943"/>
      <c r="DX59" s="943"/>
      <c r="DY59" s="943"/>
      <c r="DZ59" s="943"/>
    </row>
    <row r="60" spans="1:131" ht="20.100000000000001" hidden="1" customHeight="1" x14ac:dyDescent="0.35">
      <c r="A60" s="556"/>
      <c r="B60" s="556"/>
      <c r="C60" s="556"/>
      <c r="D60" s="556"/>
      <c r="E60" s="556"/>
      <c r="F60" s="556"/>
      <c r="G60" s="556"/>
      <c r="H60" s="556"/>
      <c r="I60" s="1006"/>
      <c r="J60" s="431"/>
      <c r="K60" s="431">
        <v>6411</v>
      </c>
      <c r="L60" s="626" t="s">
        <v>216</v>
      </c>
      <c r="M60" s="623">
        <v>0</v>
      </c>
      <c r="N60" s="623">
        <v>0</v>
      </c>
      <c r="O60" s="623">
        <v>0</v>
      </c>
      <c r="P60" s="623">
        <v>0</v>
      </c>
      <c r="Q60" s="623">
        <v>0</v>
      </c>
      <c r="R60" s="623">
        <v>0</v>
      </c>
      <c r="S60" s="623">
        <v>0</v>
      </c>
      <c r="T60" s="623" t="e">
        <f>(S60/R60)*100</f>
        <v>#DIV/0!</v>
      </c>
      <c r="U60" s="623">
        <v>0</v>
      </c>
      <c r="V60" s="623">
        <v>0</v>
      </c>
      <c r="W60" s="623">
        <v>0</v>
      </c>
      <c r="X60" s="623">
        <v>0</v>
      </c>
      <c r="Y60" s="623">
        <v>0</v>
      </c>
      <c r="Z60" s="623">
        <v>0</v>
      </c>
      <c r="AA60" s="623"/>
      <c r="AB60" s="623" t="e">
        <f>(AA60/Z60)*100</f>
        <v>#DIV/0!</v>
      </c>
      <c r="AC60" s="623">
        <v>0</v>
      </c>
      <c r="AD60" s="623"/>
      <c r="AE60" s="623">
        <v>0</v>
      </c>
      <c r="AF60" s="623">
        <v>0</v>
      </c>
      <c r="AG60" s="623"/>
      <c r="AH60" s="623"/>
      <c r="AI60" s="623"/>
      <c r="AJ60" s="623"/>
      <c r="AK60" s="623"/>
      <c r="AL60" s="623"/>
      <c r="AM60" s="623"/>
      <c r="AN60" s="623"/>
      <c r="AO60" s="623"/>
      <c r="AP60" s="623"/>
      <c r="AQ60" s="623"/>
      <c r="AR60" s="623"/>
      <c r="AS60" s="623"/>
      <c r="AT60" s="623">
        <f t="shared" si="0"/>
        <v>0</v>
      </c>
      <c r="AU60" s="623"/>
      <c r="AV60" s="623"/>
      <c r="AW60" s="430"/>
      <c r="AX60" s="430"/>
      <c r="AY60" s="623"/>
      <c r="AZ60" s="623"/>
      <c r="BA60" s="623">
        <f t="shared" si="16"/>
        <v>0</v>
      </c>
      <c r="BB60" s="623">
        <f t="shared" si="17"/>
        <v>0</v>
      </c>
      <c r="BC60" s="623"/>
      <c r="BD60" s="623"/>
      <c r="BE60" s="623"/>
      <c r="BF60" s="623"/>
      <c r="BG60" s="623">
        <f t="shared" si="102"/>
        <v>0</v>
      </c>
      <c r="BH60" s="623"/>
      <c r="BI60" s="623"/>
      <c r="BJ60" s="623"/>
      <c r="BK60" s="623">
        <f t="shared" si="19"/>
        <v>0</v>
      </c>
      <c r="BL60" s="623"/>
      <c r="BM60" s="623"/>
      <c r="BN60" s="623"/>
      <c r="BO60" s="623">
        <f t="shared" si="20"/>
        <v>0</v>
      </c>
      <c r="BP60" s="623"/>
      <c r="BQ60" s="623"/>
      <c r="BR60" s="623"/>
      <c r="BS60" s="623">
        <f t="shared" si="2"/>
        <v>0</v>
      </c>
      <c r="BT60" s="623"/>
      <c r="BU60" s="720"/>
      <c r="BV60" s="623"/>
      <c r="BW60" s="623">
        <f t="shared" si="3"/>
        <v>0</v>
      </c>
      <c r="BX60" s="623"/>
      <c r="BY60" s="623"/>
      <c r="BZ60" s="918"/>
      <c r="CA60" s="918"/>
      <c r="CB60" s="623"/>
      <c r="CC60" s="918"/>
      <c r="CD60" s="623">
        <f t="shared" si="103"/>
        <v>0</v>
      </c>
      <c r="CE60" s="623">
        <f t="shared" si="104"/>
        <v>0</v>
      </c>
      <c r="CF60" s="623"/>
      <c r="CG60" s="623">
        <v>0</v>
      </c>
      <c r="CH60" s="623">
        <f t="shared" si="105"/>
        <v>0</v>
      </c>
      <c r="CI60" s="623"/>
      <c r="CJ60" s="918"/>
      <c r="CK60" s="623"/>
      <c r="CL60" s="623">
        <f t="shared" si="10"/>
        <v>0</v>
      </c>
      <c r="CM60" s="623"/>
      <c r="CN60" s="918"/>
      <c r="CO60" s="623"/>
      <c r="CP60" s="623">
        <f t="shared" si="12"/>
        <v>0</v>
      </c>
      <c r="CQ60" s="623"/>
      <c r="CR60" s="918"/>
      <c r="CS60" s="918"/>
      <c r="CT60" s="918"/>
      <c r="CU60" s="918"/>
      <c r="DB60" s="456"/>
      <c r="DC60" s="456"/>
      <c r="DD60" s="456"/>
      <c r="DE60" s="456"/>
      <c r="DF60" s="456"/>
      <c r="DG60" s="456"/>
      <c r="DJ60" s="943"/>
      <c r="DK60" s="943"/>
      <c r="DL60" s="943"/>
      <c r="DM60" s="943"/>
      <c r="DN60" s="943"/>
      <c r="DO60" s="943"/>
      <c r="DP60" s="943"/>
      <c r="DQ60" s="943"/>
      <c r="DR60" s="943"/>
      <c r="DS60" s="943"/>
      <c r="DT60" s="943"/>
      <c r="DU60" s="943"/>
      <c r="DV60" s="943"/>
      <c r="DW60" s="943"/>
      <c r="DX60" s="943"/>
      <c r="DY60" s="943"/>
      <c r="DZ60" s="943"/>
    </row>
    <row r="61" spans="1:131" ht="20.100000000000001" hidden="1" customHeight="1" x14ac:dyDescent="0.35">
      <c r="A61" s="556"/>
      <c r="B61" s="556"/>
      <c r="C61" s="556"/>
      <c r="D61" s="556"/>
      <c r="E61" s="556"/>
      <c r="F61" s="556"/>
      <c r="G61" s="556"/>
      <c r="H61" s="556"/>
      <c r="I61" s="1006"/>
      <c r="J61" s="1006"/>
      <c r="K61" s="431">
        <v>6413</v>
      </c>
      <c r="L61" s="626" t="s">
        <v>135</v>
      </c>
      <c r="M61" s="623">
        <v>164677.19</v>
      </c>
      <c r="N61" s="623">
        <v>30000</v>
      </c>
      <c r="O61" s="623">
        <v>70000</v>
      </c>
      <c r="P61" s="623">
        <v>169503.96</v>
      </c>
      <c r="Q61" s="623">
        <v>100000</v>
      </c>
      <c r="R61" s="623">
        <v>100000</v>
      </c>
      <c r="S61" s="623">
        <v>48514.2</v>
      </c>
      <c r="T61" s="623">
        <f>(S61/R61)*100</f>
        <v>48.514199999999995</v>
      </c>
      <c r="U61" s="623">
        <f>(V61-R61)</f>
        <v>-30000</v>
      </c>
      <c r="V61" s="623">
        <v>70000</v>
      </c>
      <c r="W61" s="623">
        <v>70000</v>
      </c>
      <c r="X61" s="623">
        <v>100000</v>
      </c>
      <c r="Y61" s="623">
        <v>83243.5</v>
      </c>
      <c r="Z61" s="623">
        <v>70000</v>
      </c>
      <c r="AA61" s="623">
        <v>18064.77</v>
      </c>
      <c r="AB61" s="623">
        <f>(AA61/Z61)*100</f>
        <v>25.806814285714285</v>
      </c>
      <c r="AC61" s="623">
        <f>(AD61-Z61)</f>
        <v>0</v>
      </c>
      <c r="AD61" s="623">
        <v>70000</v>
      </c>
      <c r="AE61" s="623"/>
      <c r="AF61" s="623"/>
      <c r="AG61" s="623">
        <v>70000</v>
      </c>
      <c r="AH61" s="623"/>
      <c r="AI61" s="623">
        <v>42421.79</v>
      </c>
      <c r="AJ61" s="623">
        <v>70000</v>
      </c>
      <c r="AK61" s="623">
        <v>70000</v>
      </c>
      <c r="AL61" s="623">
        <v>20000</v>
      </c>
      <c r="AM61" s="623">
        <v>39900</v>
      </c>
      <c r="AN61" s="623"/>
      <c r="AO61" s="623"/>
      <c r="AP61" s="623"/>
      <c r="AQ61" s="623"/>
      <c r="AR61" s="623"/>
      <c r="AS61" s="623"/>
      <c r="AT61" s="623">
        <f t="shared" si="0"/>
        <v>0</v>
      </c>
      <c r="AU61" s="623"/>
      <c r="AV61" s="623"/>
      <c r="AW61" s="430"/>
      <c r="AX61" s="430"/>
      <c r="AY61" s="623"/>
      <c r="AZ61" s="623"/>
      <c r="BA61" s="623">
        <f t="shared" si="16"/>
        <v>0</v>
      </c>
      <c r="BB61" s="623">
        <f t="shared" si="17"/>
        <v>0</v>
      </c>
      <c r="BC61" s="623"/>
      <c r="BD61" s="623"/>
      <c r="BE61" s="623"/>
      <c r="BF61" s="623"/>
      <c r="BG61" s="623">
        <f t="shared" si="102"/>
        <v>0</v>
      </c>
      <c r="BH61" s="623"/>
      <c r="BI61" s="623"/>
      <c r="BJ61" s="623"/>
      <c r="BK61" s="623">
        <f t="shared" si="19"/>
        <v>0</v>
      </c>
      <c r="BL61" s="623"/>
      <c r="BM61" s="623"/>
      <c r="BN61" s="623"/>
      <c r="BO61" s="623">
        <f t="shared" si="20"/>
        <v>0</v>
      </c>
      <c r="BP61" s="623"/>
      <c r="BQ61" s="623"/>
      <c r="BR61" s="623"/>
      <c r="BS61" s="623">
        <f t="shared" si="2"/>
        <v>0</v>
      </c>
      <c r="BT61" s="623"/>
      <c r="BU61" s="720"/>
      <c r="BV61" s="623"/>
      <c r="BW61" s="623">
        <f t="shared" si="3"/>
        <v>0</v>
      </c>
      <c r="BX61" s="623"/>
      <c r="BY61" s="623"/>
      <c r="BZ61" s="918"/>
      <c r="CA61" s="918"/>
      <c r="CB61" s="623"/>
      <c r="CC61" s="918"/>
      <c r="CD61" s="623">
        <f t="shared" si="103"/>
        <v>0</v>
      </c>
      <c r="CE61" s="623">
        <f t="shared" si="104"/>
        <v>0</v>
      </c>
      <c r="CF61" s="623"/>
      <c r="CG61" s="623">
        <v>0</v>
      </c>
      <c r="CH61" s="623">
        <f t="shared" si="105"/>
        <v>0</v>
      </c>
      <c r="CI61" s="623"/>
      <c r="CJ61" s="918"/>
      <c r="CK61" s="623"/>
      <c r="CL61" s="623">
        <f t="shared" si="10"/>
        <v>0</v>
      </c>
      <c r="CM61" s="623"/>
      <c r="CN61" s="918"/>
      <c r="CO61" s="623"/>
      <c r="CP61" s="623">
        <f t="shared" si="12"/>
        <v>0</v>
      </c>
      <c r="CQ61" s="623"/>
      <c r="CR61" s="918"/>
      <c r="CS61" s="918"/>
      <c r="CT61" s="918"/>
      <c r="CU61" s="918"/>
      <c r="DB61" s="456"/>
      <c r="DC61" s="456"/>
      <c r="DD61" s="456"/>
      <c r="DE61" s="456"/>
      <c r="DF61" s="456"/>
      <c r="DG61" s="456"/>
      <c r="DH61" s="432"/>
      <c r="DI61" s="432"/>
      <c r="DJ61" s="943"/>
      <c r="DK61" s="943"/>
      <c r="DL61" s="943"/>
      <c r="DM61" s="943"/>
      <c r="DN61" s="943"/>
      <c r="DO61" s="943"/>
      <c r="DP61" s="943"/>
      <c r="DQ61" s="943"/>
      <c r="DR61" s="943"/>
      <c r="DS61" s="943"/>
      <c r="DT61" s="943"/>
      <c r="DU61" s="943"/>
      <c r="DV61" s="943"/>
      <c r="DW61" s="943"/>
      <c r="DX61" s="943"/>
      <c r="DY61" s="943"/>
      <c r="DZ61" s="943"/>
      <c r="EA61" s="432"/>
    </row>
    <row r="62" spans="1:131" ht="20.100000000000001" hidden="1" customHeight="1" x14ac:dyDescent="0.35">
      <c r="A62" s="556"/>
      <c r="B62" s="556"/>
      <c r="C62" s="556"/>
      <c r="D62" s="556"/>
      <c r="E62" s="556"/>
      <c r="F62" s="556"/>
      <c r="G62" s="556"/>
      <c r="H62" s="556"/>
      <c r="I62" s="556"/>
      <c r="J62" s="556"/>
      <c r="K62" s="431">
        <v>6419</v>
      </c>
      <c r="L62" s="626" t="s">
        <v>552</v>
      </c>
      <c r="M62" s="623"/>
      <c r="N62" s="623"/>
      <c r="O62" s="623"/>
      <c r="P62" s="623"/>
      <c r="Q62" s="623"/>
      <c r="R62" s="623"/>
      <c r="S62" s="623"/>
      <c r="T62" s="623"/>
      <c r="U62" s="623"/>
      <c r="V62" s="623"/>
      <c r="W62" s="623"/>
      <c r="X62" s="623"/>
      <c r="Y62" s="623"/>
      <c r="Z62" s="623"/>
      <c r="AA62" s="623"/>
      <c r="AB62" s="623"/>
      <c r="AC62" s="623"/>
      <c r="AD62" s="623"/>
      <c r="AE62" s="623"/>
      <c r="AF62" s="623"/>
      <c r="AG62" s="623"/>
      <c r="AH62" s="623"/>
      <c r="AI62" s="623"/>
      <c r="AJ62" s="623"/>
      <c r="AK62" s="623"/>
      <c r="AL62" s="623"/>
      <c r="AM62" s="623"/>
      <c r="AN62" s="623"/>
      <c r="AO62" s="623"/>
      <c r="AP62" s="623"/>
      <c r="AQ62" s="623"/>
      <c r="AR62" s="623"/>
      <c r="AS62" s="623"/>
      <c r="AT62" s="623">
        <f t="shared" si="0"/>
        <v>0</v>
      </c>
      <c r="AU62" s="623"/>
      <c r="AV62" s="623"/>
      <c r="AW62" s="430"/>
      <c r="AX62" s="430"/>
      <c r="AY62" s="623"/>
      <c r="AZ62" s="623"/>
      <c r="BA62" s="623">
        <f t="shared" si="16"/>
        <v>0</v>
      </c>
      <c r="BB62" s="623">
        <f t="shared" si="17"/>
        <v>0</v>
      </c>
      <c r="BC62" s="623"/>
      <c r="BD62" s="623"/>
      <c r="BE62" s="623"/>
      <c r="BF62" s="623"/>
      <c r="BG62" s="623">
        <f t="shared" si="102"/>
        <v>0</v>
      </c>
      <c r="BH62" s="623"/>
      <c r="BI62" s="623"/>
      <c r="BJ62" s="623"/>
      <c r="BK62" s="623">
        <f t="shared" si="19"/>
        <v>0</v>
      </c>
      <c r="BL62" s="623"/>
      <c r="BM62" s="623"/>
      <c r="BN62" s="623"/>
      <c r="BO62" s="623">
        <f t="shared" si="20"/>
        <v>0</v>
      </c>
      <c r="BP62" s="623"/>
      <c r="BQ62" s="623"/>
      <c r="BR62" s="623"/>
      <c r="BS62" s="623">
        <f t="shared" si="2"/>
        <v>0</v>
      </c>
      <c r="BT62" s="623"/>
      <c r="BU62" s="720"/>
      <c r="BV62" s="623"/>
      <c r="BW62" s="623">
        <f t="shared" si="3"/>
        <v>0</v>
      </c>
      <c r="BX62" s="623"/>
      <c r="BY62" s="623"/>
      <c r="BZ62" s="918"/>
      <c r="CA62" s="918"/>
      <c r="CB62" s="623"/>
      <c r="CC62" s="918"/>
      <c r="CD62" s="623">
        <f t="shared" si="103"/>
        <v>0</v>
      </c>
      <c r="CE62" s="623">
        <f t="shared" si="104"/>
        <v>0</v>
      </c>
      <c r="CF62" s="623"/>
      <c r="CG62" s="623">
        <v>0</v>
      </c>
      <c r="CH62" s="623">
        <f t="shared" si="105"/>
        <v>0</v>
      </c>
      <c r="CI62" s="623"/>
      <c r="CJ62" s="918"/>
      <c r="CK62" s="623"/>
      <c r="CL62" s="623">
        <f t="shared" si="10"/>
        <v>0</v>
      </c>
      <c r="CM62" s="623"/>
      <c r="CN62" s="918"/>
      <c r="CO62" s="623"/>
      <c r="CP62" s="623">
        <f t="shared" si="12"/>
        <v>0</v>
      </c>
      <c r="CQ62" s="623"/>
      <c r="CR62" s="918"/>
      <c r="CS62" s="918"/>
      <c r="CT62" s="918"/>
      <c r="CU62" s="918"/>
      <c r="DB62" s="456"/>
      <c r="DC62" s="456"/>
      <c r="DD62" s="456"/>
      <c r="DE62" s="456"/>
      <c r="DF62" s="456"/>
      <c r="DG62" s="456"/>
      <c r="DH62" s="432"/>
      <c r="DI62" s="432"/>
      <c r="DJ62" s="943"/>
      <c r="DK62" s="943"/>
      <c r="DL62" s="943"/>
      <c r="DM62" s="943"/>
      <c r="DN62" s="943"/>
      <c r="DO62" s="943"/>
      <c r="DP62" s="943"/>
      <c r="DQ62" s="943"/>
      <c r="DR62" s="943"/>
      <c r="DS62" s="943"/>
      <c r="DT62" s="943"/>
      <c r="DU62" s="943"/>
      <c r="DV62" s="943"/>
      <c r="DW62" s="943"/>
      <c r="DX62" s="943"/>
      <c r="DY62" s="943"/>
      <c r="DZ62" s="943"/>
      <c r="EA62" s="432"/>
    </row>
    <row r="63" spans="1:131" ht="20.100000000000001" hidden="1" customHeight="1" x14ac:dyDescent="0.35">
      <c r="A63" s="439"/>
      <c r="B63" s="556"/>
      <c r="C63" s="556"/>
      <c r="D63" s="556"/>
      <c r="E63" s="556"/>
      <c r="F63" s="556"/>
      <c r="G63" s="556"/>
      <c r="H63" s="556"/>
      <c r="I63" s="1006"/>
      <c r="J63" s="990">
        <v>641</v>
      </c>
      <c r="K63" s="984" t="s">
        <v>134</v>
      </c>
      <c r="L63" s="984"/>
      <c r="M63" s="621">
        <f t="shared" ref="M63:S63" si="115">SUM(M64:M65)</f>
        <v>164677.19</v>
      </c>
      <c r="N63" s="621">
        <f t="shared" si="115"/>
        <v>30000</v>
      </c>
      <c r="O63" s="621">
        <f t="shared" si="115"/>
        <v>70000</v>
      </c>
      <c r="P63" s="621">
        <f t="shared" si="115"/>
        <v>169503.96</v>
      </c>
      <c r="Q63" s="621">
        <f t="shared" si="115"/>
        <v>100000</v>
      </c>
      <c r="R63" s="621">
        <f t="shared" si="115"/>
        <v>100000</v>
      </c>
      <c r="S63" s="621">
        <f t="shared" si="115"/>
        <v>48514.2</v>
      </c>
      <c r="T63" s="621">
        <f>(S63/R63)*100</f>
        <v>48.514199999999995</v>
      </c>
      <c r="U63" s="621">
        <f t="shared" ref="U63:AA63" si="116">SUM(U64:U65)</f>
        <v>-30000</v>
      </c>
      <c r="V63" s="621">
        <f t="shared" si="116"/>
        <v>70000</v>
      </c>
      <c r="W63" s="621">
        <f t="shared" si="116"/>
        <v>70000</v>
      </c>
      <c r="X63" s="621">
        <f t="shared" si="116"/>
        <v>100000</v>
      </c>
      <c r="Y63" s="621">
        <f t="shared" si="116"/>
        <v>83243.5</v>
      </c>
      <c r="Z63" s="621">
        <f t="shared" si="116"/>
        <v>70000</v>
      </c>
      <c r="AA63" s="621">
        <f t="shared" si="116"/>
        <v>18064.77</v>
      </c>
      <c r="AB63" s="621">
        <f>(AA63/Z63)*100</f>
        <v>25.806814285714285</v>
      </c>
      <c r="AC63" s="621">
        <f>SUM(AC64:AC65)</f>
        <v>0</v>
      </c>
      <c r="AD63" s="621">
        <f>SUM(AD64:AD65)</f>
        <v>70000</v>
      </c>
      <c r="AE63" s="621"/>
      <c r="AF63" s="621"/>
      <c r="AG63" s="621">
        <f t="shared" ref="AG63:AM63" si="117">SUM(AG64:AG65)</f>
        <v>70000</v>
      </c>
      <c r="AH63" s="621">
        <f t="shared" si="117"/>
        <v>0</v>
      </c>
      <c r="AI63" s="621">
        <f t="shared" si="117"/>
        <v>42421.79</v>
      </c>
      <c r="AJ63" s="621">
        <f t="shared" si="117"/>
        <v>70000</v>
      </c>
      <c r="AK63" s="621">
        <f t="shared" si="117"/>
        <v>70000</v>
      </c>
      <c r="AL63" s="621">
        <f t="shared" si="117"/>
        <v>20000</v>
      </c>
      <c r="AM63" s="621">
        <f t="shared" si="117"/>
        <v>39900</v>
      </c>
      <c r="AN63" s="620">
        <f t="shared" ref="AN63:AS63" si="118">SUM(AN65:AN66)</f>
        <v>0</v>
      </c>
      <c r="AO63" s="620">
        <f t="shared" si="118"/>
        <v>0</v>
      </c>
      <c r="AP63" s="620">
        <f t="shared" si="118"/>
        <v>0</v>
      </c>
      <c r="AQ63" s="620">
        <f t="shared" si="118"/>
        <v>0</v>
      </c>
      <c r="AR63" s="620">
        <f t="shared" si="118"/>
        <v>0</v>
      </c>
      <c r="AS63" s="620">
        <f t="shared" si="118"/>
        <v>0</v>
      </c>
      <c r="AT63" s="620">
        <f t="shared" si="0"/>
        <v>0</v>
      </c>
      <c r="AU63" s="620">
        <f t="shared" ref="AU63:AZ63" si="119">SUM(AU65:AU66)</f>
        <v>0</v>
      </c>
      <c r="AV63" s="620">
        <f t="shared" si="119"/>
        <v>0</v>
      </c>
      <c r="AW63" s="620">
        <f t="shared" si="119"/>
        <v>0</v>
      </c>
      <c r="AX63" s="620">
        <f t="shared" si="119"/>
        <v>0</v>
      </c>
      <c r="AY63" s="620">
        <f t="shared" si="119"/>
        <v>0</v>
      </c>
      <c r="AZ63" s="620">
        <f t="shared" si="119"/>
        <v>0</v>
      </c>
      <c r="BA63" s="620">
        <f t="shared" si="16"/>
        <v>0</v>
      </c>
      <c r="BB63" s="620">
        <f t="shared" si="17"/>
        <v>0</v>
      </c>
      <c r="BC63" s="620">
        <f>SUM(BC65:BC66)</f>
        <v>0</v>
      </c>
      <c r="BD63" s="620">
        <f>SUM(BD65:BD66)</f>
        <v>0</v>
      </c>
      <c r="BE63" s="620">
        <f>SUM(BE65:BE66)</f>
        <v>0</v>
      </c>
      <c r="BF63" s="620">
        <f>SUM(BF65:BF66)</f>
        <v>0</v>
      </c>
      <c r="BG63" s="620">
        <f t="shared" si="102"/>
        <v>0</v>
      </c>
      <c r="BH63" s="620">
        <f>SUM(BH65:BH66)</f>
        <v>0</v>
      </c>
      <c r="BI63" s="620">
        <f>SUM(BI65:BI66)</f>
        <v>0</v>
      </c>
      <c r="BJ63" s="620"/>
      <c r="BK63" s="620">
        <f t="shared" si="19"/>
        <v>0</v>
      </c>
      <c r="BL63" s="620">
        <f t="shared" ref="BL63:BR63" si="120">SUM(BL65:BL66)</f>
        <v>0</v>
      </c>
      <c r="BM63" s="620">
        <f t="shared" si="120"/>
        <v>0</v>
      </c>
      <c r="BN63" s="620"/>
      <c r="BO63" s="620">
        <f t="shared" si="20"/>
        <v>0</v>
      </c>
      <c r="BP63" s="620">
        <f>SUM(BP65:BP66)</f>
        <v>0</v>
      </c>
      <c r="BQ63" s="620">
        <f>SUM(BQ65:BQ66)</f>
        <v>0</v>
      </c>
      <c r="BR63" s="620">
        <f t="shared" si="120"/>
        <v>0</v>
      </c>
      <c r="BS63" s="620">
        <f t="shared" si="2"/>
        <v>0</v>
      </c>
      <c r="BT63" s="620">
        <f>SUM(BT65:BT66)</f>
        <v>0</v>
      </c>
      <c r="BU63" s="748">
        <f>SUM(BU65:BU66)</f>
        <v>0</v>
      </c>
      <c r="BV63" s="620">
        <f t="shared" ref="BV63" si="121">SUM(BV65:BV66)</f>
        <v>0</v>
      </c>
      <c r="BW63" s="620">
        <f t="shared" si="3"/>
        <v>0</v>
      </c>
      <c r="BX63" s="620">
        <f>SUM(BX65:BX66)</f>
        <v>0</v>
      </c>
      <c r="BY63" s="620">
        <f t="shared" ref="BY63" si="122">SUM(BY65:BY66)</f>
        <v>0</v>
      </c>
      <c r="BZ63" s="523">
        <f>SUM(BZ65:BZ66)</f>
        <v>0</v>
      </c>
      <c r="CA63" s="523">
        <f>SUM(CA65:CA66)</f>
        <v>0</v>
      </c>
      <c r="CB63" s="620">
        <f>SUM(CB65:CB66)</f>
        <v>0</v>
      </c>
      <c r="CC63" s="523">
        <f>SUM(CC65:CC66)</f>
        <v>0</v>
      </c>
      <c r="CD63" s="620">
        <f t="shared" si="103"/>
        <v>0</v>
      </c>
      <c r="CE63" s="620">
        <f t="shared" si="104"/>
        <v>0</v>
      </c>
      <c r="CF63" s="620">
        <f>SUM(CF65:CF66)</f>
        <v>0</v>
      </c>
      <c r="CG63" s="620">
        <f>SUM(CG65:CG66)</f>
        <v>0</v>
      </c>
      <c r="CH63" s="620">
        <f t="shared" si="105"/>
        <v>0</v>
      </c>
      <c r="CI63" s="620">
        <f>SUM(CI65:CI66)</f>
        <v>0</v>
      </c>
      <c r="CJ63" s="523">
        <f>SUM(CJ65:CJ66)</f>
        <v>0</v>
      </c>
      <c r="CK63" s="620">
        <f>SUM(CK65:CK66)</f>
        <v>0</v>
      </c>
      <c r="CL63" s="620">
        <f t="shared" si="10"/>
        <v>0</v>
      </c>
      <c r="CM63" s="620">
        <f>SUM(CM65:CM66)</f>
        <v>0</v>
      </c>
      <c r="CN63" s="523">
        <f>SUM(CN65:CN66)</f>
        <v>0</v>
      </c>
      <c r="CO63" s="620">
        <f>SUM(CO65:CO66)</f>
        <v>0</v>
      </c>
      <c r="CP63" s="620">
        <f t="shared" si="12"/>
        <v>0</v>
      </c>
      <c r="CQ63" s="620">
        <f>SUM(CQ65:CQ66)</f>
        <v>0</v>
      </c>
      <c r="CR63" s="523">
        <f>SUM(CR65:CR66)</f>
        <v>0</v>
      </c>
      <c r="CS63" s="523">
        <f t="shared" ref="CS63:CU63" si="123">SUM(CS65:CS66)</f>
        <v>0</v>
      </c>
      <c r="CT63" s="523">
        <f t="shared" si="123"/>
        <v>0</v>
      </c>
      <c r="CU63" s="523">
        <f t="shared" si="123"/>
        <v>0</v>
      </c>
      <c r="DB63" s="456"/>
      <c r="DC63" s="456"/>
      <c r="DD63" s="456"/>
      <c r="DE63" s="456"/>
      <c r="DF63" s="456"/>
      <c r="DG63" s="456"/>
      <c r="DH63" s="432"/>
      <c r="DI63" s="432"/>
      <c r="DJ63" s="943"/>
      <c r="DK63" s="943"/>
      <c r="DL63" s="943"/>
      <c r="DM63" s="943"/>
      <c r="DN63" s="943"/>
      <c r="DO63" s="943"/>
      <c r="DP63" s="943"/>
      <c r="DQ63" s="943"/>
      <c r="DR63" s="943"/>
      <c r="DS63" s="943"/>
      <c r="DT63" s="943"/>
      <c r="DU63" s="943"/>
      <c r="DV63" s="943"/>
      <c r="DW63" s="943"/>
      <c r="DX63" s="943"/>
      <c r="DY63" s="943"/>
      <c r="DZ63" s="943"/>
      <c r="EA63" s="432"/>
    </row>
    <row r="64" spans="1:131" ht="20.100000000000001" hidden="1" customHeight="1" x14ac:dyDescent="0.35">
      <c r="A64" s="556"/>
      <c r="B64" s="556"/>
      <c r="C64" s="556"/>
      <c r="D64" s="556"/>
      <c r="E64" s="556"/>
      <c r="F64" s="556"/>
      <c r="G64" s="556"/>
      <c r="H64" s="556"/>
      <c r="I64" s="1006"/>
      <c r="J64" s="431"/>
      <c r="K64" s="431">
        <v>6411</v>
      </c>
      <c r="L64" s="626" t="s">
        <v>216</v>
      </c>
      <c r="M64" s="623">
        <v>0</v>
      </c>
      <c r="N64" s="623">
        <v>0</v>
      </c>
      <c r="O64" s="623">
        <v>0</v>
      </c>
      <c r="P64" s="623">
        <v>0</v>
      </c>
      <c r="Q64" s="623">
        <v>0</v>
      </c>
      <c r="R64" s="623">
        <v>0</v>
      </c>
      <c r="S64" s="623">
        <v>0</v>
      </c>
      <c r="T64" s="623" t="e">
        <f>(S64/R64)*100</f>
        <v>#DIV/0!</v>
      </c>
      <c r="U64" s="623">
        <v>0</v>
      </c>
      <c r="V64" s="623">
        <v>0</v>
      </c>
      <c r="W64" s="623">
        <v>0</v>
      </c>
      <c r="X64" s="623">
        <v>0</v>
      </c>
      <c r="Y64" s="623">
        <v>0</v>
      </c>
      <c r="Z64" s="623">
        <v>0</v>
      </c>
      <c r="AA64" s="623"/>
      <c r="AB64" s="623" t="e">
        <f>(AA64/Z64)*100</f>
        <v>#DIV/0!</v>
      </c>
      <c r="AC64" s="623">
        <v>0</v>
      </c>
      <c r="AD64" s="623"/>
      <c r="AE64" s="623">
        <v>0</v>
      </c>
      <c r="AF64" s="623">
        <v>0</v>
      </c>
      <c r="AG64" s="623"/>
      <c r="AH64" s="623"/>
      <c r="AI64" s="623"/>
      <c r="AJ64" s="623"/>
      <c r="AK64" s="623"/>
      <c r="AL64" s="623"/>
      <c r="AM64" s="623"/>
      <c r="AN64" s="623"/>
      <c r="AO64" s="623"/>
      <c r="AP64" s="623"/>
      <c r="AQ64" s="623"/>
      <c r="AR64" s="623"/>
      <c r="AS64" s="623"/>
      <c r="AT64" s="623">
        <f t="shared" si="0"/>
        <v>0</v>
      </c>
      <c r="AU64" s="623"/>
      <c r="AV64" s="623"/>
      <c r="AW64" s="430"/>
      <c r="AX64" s="430"/>
      <c r="AY64" s="623"/>
      <c r="AZ64" s="623"/>
      <c r="BA64" s="623">
        <f t="shared" si="16"/>
        <v>0</v>
      </c>
      <c r="BB64" s="623">
        <f t="shared" si="17"/>
        <v>0</v>
      </c>
      <c r="BC64" s="623"/>
      <c r="BD64" s="623"/>
      <c r="BE64" s="623"/>
      <c r="BF64" s="623"/>
      <c r="BG64" s="623">
        <f t="shared" si="102"/>
        <v>0</v>
      </c>
      <c r="BH64" s="623"/>
      <c r="BI64" s="623"/>
      <c r="BJ64" s="623"/>
      <c r="BK64" s="623">
        <f t="shared" si="19"/>
        <v>0</v>
      </c>
      <c r="BL64" s="623"/>
      <c r="BM64" s="623"/>
      <c r="BN64" s="623"/>
      <c r="BO64" s="623">
        <f t="shared" si="20"/>
        <v>0</v>
      </c>
      <c r="BP64" s="623"/>
      <c r="BQ64" s="623"/>
      <c r="BR64" s="623"/>
      <c r="BS64" s="623">
        <f t="shared" si="2"/>
        <v>0</v>
      </c>
      <c r="BT64" s="623"/>
      <c r="BU64" s="720"/>
      <c r="BV64" s="623"/>
      <c r="BW64" s="623">
        <f t="shared" si="3"/>
        <v>0</v>
      </c>
      <c r="BX64" s="623"/>
      <c r="BY64" s="623"/>
      <c r="BZ64" s="918"/>
      <c r="CA64" s="918"/>
      <c r="CB64" s="623"/>
      <c r="CC64" s="918"/>
      <c r="CD64" s="623">
        <f t="shared" si="103"/>
        <v>0</v>
      </c>
      <c r="CE64" s="623">
        <f t="shared" si="104"/>
        <v>0</v>
      </c>
      <c r="CF64" s="623"/>
      <c r="CG64" s="623">
        <v>0</v>
      </c>
      <c r="CH64" s="623">
        <f t="shared" si="105"/>
        <v>0</v>
      </c>
      <c r="CI64" s="623"/>
      <c r="CJ64" s="918"/>
      <c r="CK64" s="623"/>
      <c r="CL64" s="623">
        <f t="shared" si="10"/>
        <v>0</v>
      </c>
      <c r="CM64" s="623"/>
      <c r="CN64" s="918"/>
      <c r="CO64" s="623"/>
      <c r="CP64" s="623">
        <f t="shared" si="12"/>
        <v>0</v>
      </c>
      <c r="CQ64" s="623"/>
      <c r="CR64" s="918"/>
      <c r="CS64" s="918"/>
      <c r="CT64" s="918"/>
      <c r="CU64" s="918"/>
      <c r="DB64" s="456"/>
      <c r="DC64" s="456"/>
      <c r="DD64" s="456"/>
      <c r="DE64" s="456"/>
      <c r="DF64" s="456"/>
      <c r="DG64" s="456"/>
      <c r="DH64" s="432"/>
      <c r="DI64" s="432"/>
      <c r="DJ64" s="943"/>
      <c r="DK64" s="943"/>
      <c r="DL64" s="943"/>
      <c r="DM64" s="943"/>
      <c r="DN64" s="943"/>
      <c r="DO64" s="943"/>
      <c r="DP64" s="943"/>
      <c r="DQ64" s="943"/>
      <c r="DR64" s="943"/>
      <c r="DS64" s="943"/>
      <c r="DT64" s="943"/>
      <c r="DU64" s="943"/>
      <c r="DV64" s="943"/>
      <c r="DW64" s="943"/>
      <c r="DX64" s="943"/>
      <c r="DY64" s="943"/>
      <c r="DZ64" s="943"/>
      <c r="EA64" s="432"/>
    </row>
    <row r="65" spans="1:131" ht="20.100000000000001" hidden="1" customHeight="1" x14ac:dyDescent="0.35">
      <c r="A65" s="556"/>
      <c r="B65" s="556"/>
      <c r="C65" s="556"/>
      <c r="D65" s="556"/>
      <c r="E65" s="556"/>
      <c r="F65" s="556"/>
      <c r="G65" s="556"/>
      <c r="H65" s="556"/>
      <c r="I65" s="1006"/>
      <c r="J65" s="1006"/>
      <c r="K65" s="431">
        <v>6413</v>
      </c>
      <c r="L65" s="626" t="s">
        <v>135</v>
      </c>
      <c r="M65" s="623">
        <v>164677.19</v>
      </c>
      <c r="N65" s="623">
        <v>30000</v>
      </c>
      <c r="O65" s="623">
        <v>70000</v>
      </c>
      <c r="P65" s="623">
        <v>169503.96</v>
      </c>
      <c r="Q65" s="623">
        <v>100000</v>
      </c>
      <c r="R65" s="623">
        <v>100000</v>
      </c>
      <c r="S65" s="623">
        <v>48514.2</v>
      </c>
      <c r="T65" s="623">
        <f>(S65/R65)*100</f>
        <v>48.514199999999995</v>
      </c>
      <c r="U65" s="623">
        <f>(V65-R65)</f>
        <v>-30000</v>
      </c>
      <c r="V65" s="623">
        <v>70000</v>
      </c>
      <c r="W65" s="623">
        <v>70000</v>
      </c>
      <c r="X65" s="623">
        <v>100000</v>
      </c>
      <c r="Y65" s="623">
        <v>83243.5</v>
      </c>
      <c r="Z65" s="623">
        <v>70000</v>
      </c>
      <c r="AA65" s="623">
        <v>18064.77</v>
      </c>
      <c r="AB65" s="623">
        <f>(AA65/Z65)*100</f>
        <v>25.806814285714285</v>
      </c>
      <c r="AC65" s="623">
        <f>(AD65-Z65)</f>
        <v>0</v>
      </c>
      <c r="AD65" s="623">
        <v>70000</v>
      </c>
      <c r="AE65" s="623"/>
      <c r="AF65" s="623"/>
      <c r="AG65" s="623">
        <v>70000</v>
      </c>
      <c r="AH65" s="623"/>
      <c r="AI65" s="623">
        <v>42421.79</v>
      </c>
      <c r="AJ65" s="623">
        <v>70000</v>
      </c>
      <c r="AK65" s="623">
        <v>70000</v>
      </c>
      <c r="AL65" s="623">
        <v>20000</v>
      </c>
      <c r="AM65" s="623">
        <v>39900</v>
      </c>
      <c r="AN65" s="623"/>
      <c r="AO65" s="623"/>
      <c r="AP65" s="623"/>
      <c r="AQ65" s="623"/>
      <c r="AR65" s="623"/>
      <c r="AS65" s="623"/>
      <c r="AT65" s="623">
        <f t="shared" si="0"/>
        <v>0</v>
      </c>
      <c r="AU65" s="623"/>
      <c r="AV65" s="623"/>
      <c r="AW65" s="430"/>
      <c r="AX65" s="430"/>
      <c r="AY65" s="623"/>
      <c r="AZ65" s="623"/>
      <c r="BA65" s="623">
        <f t="shared" si="16"/>
        <v>0</v>
      </c>
      <c r="BB65" s="623">
        <f t="shared" si="17"/>
        <v>0</v>
      </c>
      <c r="BC65" s="623"/>
      <c r="BD65" s="623"/>
      <c r="BE65" s="623"/>
      <c r="BF65" s="623"/>
      <c r="BG65" s="623">
        <f t="shared" si="102"/>
        <v>0</v>
      </c>
      <c r="BH65" s="623"/>
      <c r="BI65" s="623"/>
      <c r="BJ65" s="623"/>
      <c r="BK65" s="623">
        <f t="shared" si="19"/>
        <v>0</v>
      </c>
      <c r="BL65" s="623"/>
      <c r="BM65" s="623"/>
      <c r="BN65" s="623"/>
      <c r="BO65" s="623">
        <f t="shared" si="20"/>
        <v>0</v>
      </c>
      <c r="BP65" s="623"/>
      <c r="BQ65" s="623"/>
      <c r="BR65" s="623"/>
      <c r="BS65" s="623">
        <f t="shared" si="2"/>
        <v>0</v>
      </c>
      <c r="BT65" s="623"/>
      <c r="BU65" s="720"/>
      <c r="BV65" s="623"/>
      <c r="BW65" s="623">
        <f t="shared" si="3"/>
        <v>0</v>
      </c>
      <c r="BX65" s="623"/>
      <c r="BY65" s="623"/>
      <c r="BZ65" s="918"/>
      <c r="CA65" s="918"/>
      <c r="CB65" s="623"/>
      <c r="CC65" s="918"/>
      <c r="CD65" s="623">
        <f t="shared" si="103"/>
        <v>0</v>
      </c>
      <c r="CE65" s="623">
        <f t="shared" si="104"/>
        <v>0</v>
      </c>
      <c r="CF65" s="623"/>
      <c r="CG65" s="623">
        <v>0</v>
      </c>
      <c r="CH65" s="623">
        <f t="shared" si="105"/>
        <v>0</v>
      </c>
      <c r="CI65" s="623"/>
      <c r="CJ65" s="918"/>
      <c r="CK65" s="623"/>
      <c r="CL65" s="623">
        <f t="shared" si="10"/>
        <v>0</v>
      </c>
      <c r="CM65" s="623"/>
      <c r="CN65" s="918"/>
      <c r="CO65" s="623"/>
      <c r="CP65" s="623">
        <f t="shared" si="12"/>
        <v>0</v>
      </c>
      <c r="CQ65" s="623"/>
      <c r="CR65" s="918"/>
      <c r="CS65" s="918"/>
      <c r="CT65" s="918"/>
      <c r="CU65" s="918"/>
      <c r="DB65" s="456"/>
      <c r="DC65" s="456"/>
      <c r="DD65" s="456"/>
      <c r="DE65" s="456"/>
      <c r="DF65" s="456"/>
      <c r="DG65" s="456"/>
      <c r="DJ65" s="943"/>
      <c r="DK65" s="943"/>
      <c r="DL65" s="943"/>
      <c r="DM65" s="943"/>
      <c r="DN65" s="943"/>
      <c r="DO65" s="943"/>
      <c r="DP65" s="943"/>
      <c r="DQ65" s="943"/>
      <c r="DR65" s="943"/>
      <c r="DS65" s="943"/>
      <c r="DT65" s="943"/>
      <c r="DU65" s="943"/>
      <c r="DV65" s="943"/>
      <c r="DW65" s="943"/>
      <c r="DX65" s="943"/>
      <c r="DY65" s="943"/>
      <c r="DZ65" s="943"/>
    </row>
    <row r="66" spans="1:131" ht="20.100000000000001" hidden="1" customHeight="1" x14ac:dyDescent="0.35">
      <c r="A66" s="556"/>
      <c r="B66" s="556"/>
      <c r="C66" s="556"/>
      <c r="D66" s="556"/>
      <c r="E66" s="556"/>
      <c r="F66" s="556"/>
      <c r="G66" s="556"/>
      <c r="H66" s="556"/>
      <c r="I66" s="556"/>
      <c r="J66" s="556"/>
      <c r="K66" s="431">
        <v>6419</v>
      </c>
      <c r="L66" s="626" t="s">
        <v>552</v>
      </c>
      <c r="M66" s="623"/>
      <c r="N66" s="623"/>
      <c r="O66" s="623"/>
      <c r="P66" s="623"/>
      <c r="Q66" s="623"/>
      <c r="R66" s="623"/>
      <c r="S66" s="623"/>
      <c r="T66" s="623"/>
      <c r="U66" s="623"/>
      <c r="V66" s="623"/>
      <c r="W66" s="623"/>
      <c r="X66" s="623"/>
      <c r="Y66" s="623"/>
      <c r="Z66" s="623"/>
      <c r="AA66" s="623"/>
      <c r="AB66" s="623"/>
      <c r="AC66" s="623"/>
      <c r="AD66" s="623"/>
      <c r="AE66" s="623"/>
      <c r="AF66" s="623"/>
      <c r="AG66" s="623"/>
      <c r="AH66" s="623"/>
      <c r="AI66" s="623"/>
      <c r="AJ66" s="623"/>
      <c r="AK66" s="623"/>
      <c r="AL66" s="623"/>
      <c r="AM66" s="623"/>
      <c r="AN66" s="623"/>
      <c r="AO66" s="623"/>
      <c r="AP66" s="623"/>
      <c r="AQ66" s="623"/>
      <c r="AR66" s="623"/>
      <c r="AS66" s="623"/>
      <c r="AT66" s="623">
        <f t="shared" si="0"/>
        <v>0</v>
      </c>
      <c r="AU66" s="623"/>
      <c r="AV66" s="623"/>
      <c r="AW66" s="430"/>
      <c r="AX66" s="430"/>
      <c r="AY66" s="623"/>
      <c r="AZ66" s="623"/>
      <c r="BA66" s="623">
        <f t="shared" si="16"/>
        <v>0</v>
      </c>
      <c r="BB66" s="623">
        <f t="shared" si="17"/>
        <v>0</v>
      </c>
      <c r="BC66" s="623"/>
      <c r="BD66" s="623"/>
      <c r="BE66" s="623"/>
      <c r="BF66" s="623"/>
      <c r="BG66" s="623">
        <f t="shared" si="102"/>
        <v>0</v>
      </c>
      <c r="BH66" s="623"/>
      <c r="BI66" s="623"/>
      <c r="BJ66" s="623"/>
      <c r="BK66" s="623">
        <f t="shared" si="19"/>
        <v>0</v>
      </c>
      <c r="BL66" s="623"/>
      <c r="BM66" s="623"/>
      <c r="BN66" s="623"/>
      <c r="BO66" s="623">
        <f t="shared" si="20"/>
        <v>0</v>
      </c>
      <c r="BP66" s="623"/>
      <c r="BQ66" s="623"/>
      <c r="BR66" s="623"/>
      <c r="BS66" s="623">
        <f t="shared" si="2"/>
        <v>0</v>
      </c>
      <c r="BT66" s="623"/>
      <c r="BU66" s="720"/>
      <c r="BV66" s="623"/>
      <c r="BW66" s="623">
        <f t="shared" si="3"/>
        <v>0</v>
      </c>
      <c r="BX66" s="623"/>
      <c r="BY66" s="623"/>
      <c r="BZ66" s="918"/>
      <c r="CA66" s="918"/>
      <c r="CB66" s="623"/>
      <c r="CC66" s="918"/>
      <c r="CD66" s="623">
        <f t="shared" si="103"/>
        <v>0</v>
      </c>
      <c r="CE66" s="623">
        <f t="shared" si="104"/>
        <v>0</v>
      </c>
      <c r="CF66" s="623"/>
      <c r="CG66" s="623">
        <v>0</v>
      </c>
      <c r="CH66" s="623">
        <f t="shared" si="105"/>
        <v>0</v>
      </c>
      <c r="CI66" s="623"/>
      <c r="CJ66" s="918"/>
      <c r="CK66" s="623"/>
      <c r="CL66" s="623">
        <f t="shared" si="10"/>
        <v>0</v>
      </c>
      <c r="CM66" s="623"/>
      <c r="CN66" s="918"/>
      <c r="CO66" s="623"/>
      <c r="CP66" s="623">
        <f t="shared" si="12"/>
        <v>0</v>
      </c>
      <c r="CQ66" s="623"/>
      <c r="CR66" s="918"/>
      <c r="CS66" s="918"/>
      <c r="CT66" s="918"/>
      <c r="CU66" s="918"/>
      <c r="DB66" s="456"/>
      <c r="DC66" s="456"/>
      <c r="DD66" s="456"/>
      <c r="DE66" s="456"/>
      <c r="DF66" s="456"/>
      <c r="DG66" s="456"/>
      <c r="DH66" s="441"/>
      <c r="DI66" s="441"/>
      <c r="DJ66" s="943"/>
      <c r="DK66" s="943"/>
      <c r="DL66" s="943"/>
      <c r="DM66" s="943"/>
      <c r="DN66" s="943"/>
      <c r="DO66" s="943"/>
      <c r="DP66" s="943"/>
      <c r="DQ66" s="943"/>
      <c r="DR66" s="943"/>
      <c r="DS66" s="943"/>
      <c r="DT66" s="943"/>
      <c r="DU66" s="943"/>
      <c r="DV66" s="943"/>
      <c r="DW66" s="943"/>
      <c r="DX66" s="943"/>
      <c r="DY66" s="943"/>
      <c r="DZ66" s="943"/>
      <c r="EA66" s="441"/>
    </row>
    <row r="67" spans="1:131" s="432" customFormat="1" ht="20.100000000000001" hidden="1" customHeight="1" x14ac:dyDescent="0.35">
      <c r="A67" s="556" t="s">
        <v>458</v>
      </c>
      <c r="B67" s="556"/>
      <c r="C67" s="556"/>
      <c r="D67" s="556"/>
      <c r="E67" s="556"/>
      <c r="F67" s="556"/>
      <c r="G67" s="556"/>
      <c r="H67" s="556"/>
      <c r="I67" s="1006"/>
      <c r="J67" s="1006" t="s">
        <v>645</v>
      </c>
      <c r="K67" s="431" t="s">
        <v>624</v>
      </c>
      <c r="L67" s="472"/>
      <c r="M67" s="623"/>
      <c r="N67" s="623"/>
      <c r="O67" s="623"/>
      <c r="P67" s="623"/>
      <c r="Q67" s="623"/>
      <c r="R67" s="623"/>
      <c r="S67" s="623"/>
      <c r="T67" s="623"/>
      <c r="U67" s="623"/>
      <c r="V67" s="623"/>
      <c r="W67" s="623"/>
      <c r="X67" s="623"/>
      <c r="Y67" s="623"/>
      <c r="Z67" s="623"/>
      <c r="AA67" s="623"/>
      <c r="AB67" s="623"/>
      <c r="AC67" s="623"/>
      <c r="AD67" s="623"/>
      <c r="AE67" s="623"/>
      <c r="AF67" s="623"/>
      <c r="AG67" s="623"/>
      <c r="AH67" s="623"/>
      <c r="AI67" s="623"/>
      <c r="AJ67" s="623"/>
      <c r="AK67" s="623"/>
      <c r="AL67" s="623"/>
      <c r="AM67" s="623"/>
      <c r="AN67" s="623"/>
      <c r="AO67" s="623"/>
      <c r="AP67" s="620">
        <f>AP68</f>
        <v>0</v>
      </c>
      <c r="AQ67" s="620">
        <f>AQ68</f>
        <v>0</v>
      </c>
      <c r="AR67" s="620">
        <f>AR68</f>
        <v>0</v>
      </c>
      <c r="AS67" s="622">
        <f>AS68</f>
        <v>0</v>
      </c>
      <c r="AT67" s="620">
        <f>IFERROR(AS67/AR67*100,)</f>
        <v>0</v>
      </c>
      <c r="AU67" s="622">
        <f>AU68</f>
        <v>0</v>
      </c>
      <c r="AV67" s="622">
        <f>AV68</f>
        <v>0</v>
      </c>
      <c r="AW67" s="430"/>
      <c r="AX67" s="430"/>
      <c r="AY67" s="622">
        <f>AY68</f>
        <v>0</v>
      </c>
      <c r="AZ67" s="622">
        <f>AZ68</f>
        <v>0</v>
      </c>
      <c r="BA67" s="620">
        <f t="shared" si="16"/>
        <v>0</v>
      </c>
      <c r="BB67" s="620">
        <f t="shared" si="17"/>
        <v>0</v>
      </c>
      <c r="BC67" s="622">
        <f>BC68</f>
        <v>0</v>
      </c>
      <c r="BD67" s="622">
        <f>BD68</f>
        <v>0</v>
      </c>
      <c r="BE67" s="622">
        <f>BE68</f>
        <v>0</v>
      </c>
      <c r="BF67" s="622">
        <f>BF68</f>
        <v>0</v>
      </c>
      <c r="BG67" s="622">
        <f t="shared" si="102"/>
        <v>0</v>
      </c>
      <c r="BH67" s="622">
        <f>BH68</f>
        <v>0</v>
      </c>
      <c r="BI67" s="622">
        <f>BI68</f>
        <v>0</v>
      </c>
      <c r="BJ67" s="622"/>
      <c r="BK67" s="622">
        <f t="shared" si="19"/>
        <v>0</v>
      </c>
      <c r="BL67" s="622">
        <f>BL68</f>
        <v>0</v>
      </c>
      <c r="BM67" s="622">
        <f>BM68</f>
        <v>0</v>
      </c>
      <c r="BN67" s="622"/>
      <c r="BO67" s="622">
        <f t="shared" si="20"/>
        <v>0</v>
      </c>
      <c r="BP67" s="622">
        <f>BP68</f>
        <v>0</v>
      </c>
      <c r="BQ67" s="622">
        <f>BQ68</f>
        <v>0</v>
      </c>
      <c r="BR67" s="622">
        <f>BR68</f>
        <v>0</v>
      </c>
      <c r="BS67" s="622">
        <f t="shared" si="2"/>
        <v>0</v>
      </c>
      <c r="BT67" s="622">
        <f>BT68</f>
        <v>0</v>
      </c>
      <c r="BU67" s="804">
        <f>BU68</f>
        <v>0</v>
      </c>
      <c r="BV67" s="622">
        <f>BV68</f>
        <v>0</v>
      </c>
      <c r="BW67" s="622">
        <f t="shared" si="3"/>
        <v>0</v>
      </c>
      <c r="BX67" s="622">
        <f t="shared" ref="BX67:CG67" si="124">BX68</f>
        <v>0</v>
      </c>
      <c r="BY67" s="622">
        <f t="shared" si="124"/>
        <v>0</v>
      </c>
      <c r="BZ67" s="920">
        <f t="shared" si="124"/>
        <v>0</v>
      </c>
      <c r="CA67" s="920">
        <f t="shared" si="124"/>
        <v>0</v>
      </c>
      <c r="CB67" s="622">
        <f t="shared" si="124"/>
        <v>0</v>
      </c>
      <c r="CC67" s="920">
        <f>CC68</f>
        <v>0</v>
      </c>
      <c r="CD67" s="622">
        <f t="shared" si="103"/>
        <v>0</v>
      </c>
      <c r="CE67" s="622">
        <f t="shared" si="104"/>
        <v>0</v>
      </c>
      <c r="CF67" s="622">
        <f t="shared" si="124"/>
        <v>0</v>
      </c>
      <c r="CG67" s="622">
        <f t="shared" si="124"/>
        <v>0</v>
      </c>
      <c r="CH67" s="622">
        <f t="shared" si="105"/>
        <v>0</v>
      </c>
      <c r="CI67" s="622">
        <f>CI68</f>
        <v>0</v>
      </c>
      <c r="CJ67" s="920">
        <f>CJ68</f>
        <v>0</v>
      </c>
      <c r="CK67" s="622">
        <f t="shared" ref="CK67" si="125">CK68</f>
        <v>0</v>
      </c>
      <c r="CL67" s="622">
        <f t="shared" si="10"/>
        <v>0</v>
      </c>
      <c r="CM67" s="622">
        <f>CM68</f>
        <v>0</v>
      </c>
      <c r="CN67" s="920">
        <f>CN68</f>
        <v>0</v>
      </c>
      <c r="CO67" s="622">
        <f t="shared" ref="CO67" si="126">CO68</f>
        <v>0</v>
      </c>
      <c r="CP67" s="622">
        <f t="shared" si="12"/>
        <v>0</v>
      </c>
      <c r="CQ67" s="622">
        <f>CQ68</f>
        <v>0</v>
      </c>
      <c r="CR67" s="920">
        <f>CR68</f>
        <v>0</v>
      </c>
      <c r="CS67" s="920">
        <f t="shared" ref="CS67:CU67" si="127">CS68</f>
        <v>0</v>
      </c>
      <c r="CT67" s="920">
        <f t="shared" si="127"/>
        <v>0</v>
      </c>
      <c r="CU67" s="920">
        <f t="shared" si="127"/>
        <v>0</v>
      </c>
      <c r="DB67" s="456"/>
      <c r="DC67" s="456"/>
      <c r="DD67" s="456"/>
      <c r="DE67" s="456"/>
      <c r="DF67" s="456"/>
      <c r="DG67" s="456"/>
      <c r="DH67" s="119"/>
      <c r="DI67" s="119"/>
      <c r="DJ67" s="943"/>
      <c r="DK67" s="943"/>
      <c r="DL67" s="943"/>
      <c r="DM67" s="943"/>
      <c r="DN67" s="943"/>
      <c r="DO67" s="943"/>
      <c r="DP67" s="943"/>
      <c r="DQ67" s="943"/>
      <c r="DR67" s="943"/>
      <c r="DS67" s="943"/>
      <c r="DT67" s="943"/>
      <c r="DU67" s="943"/>
      <c r="DV67" s="943"/>
      <c r="DW67" s="943"/>
      <c r="DX67" s="943"/>
      <c r="DY67" s="943"/>
      <c r="DZ67" s="943"/>
      <c r="EA67" s="119"/>
    </row>
    <row r="68" spans="1:131" s="432" customFormat="1" ht="20.100000000000001" hidden="1" customHeight="1" x14ac:dyDescent="0.35">
      <c r="A68" s="556"/>
      <c r="B68" s="556"/>
      <c r="C68" s="556"/>
      <c r="D68" s="556"/>
      <c r="E68" s="556"/>
      <c r="F68" s="556"/>
      <c r="G68" s="556"/>
      <c r="H68" s="556"/>
      <c r="I68" s="1006"/>
      <c r="J68" s="490"/>
      <c r="K68" s="464" t="s">
        <v>391</v>
      </c>
      <c r="L68" s="503" t="s">
        <v>646</v>
      </c>
      <c r="M68" s="623"/>
      <c r="N68" s="623"/>
      <c r="O68" s="623"/>
      <c r="P68" s="623"/>
      <c r="Q68" s="623"/>
      <c r="R68" s="623"/>
      <c r="S68" s="623"/>
      <c r="T68" s="623"/>
      <c r="U68" s="623"/>
      <c r="V68" s="623"/>
      <c r="W68" s="623"/>
      <c r="X68" s="623"/>
      <c r="Y68" s="623"/>
      <c r="Z68" s="623"/>
      <c r="AA68" s="623"/>
      <c r="AB68" s="623"/>
      <c r="AC68" s="623"/>
      <c r="AD68" s="623"/>
      <c r="AE68" s="623"/>
      <c r="AF68" s="623"/>
      <c r="AG68" s="623"/>
      <c r="AH68" s="623"/>
      <c r="AI68" s="623"/>
      <c r="AJ68" s="623"/>
      <c r="AK68" s="623"/>
      <c r="AL68" s="623"/>
      <c r="AM68" s="623"/>
      <c r="AN68" s="623"/>
      <c r="AO68" s="623"/>
      <c r="AP68" s="623">
        <v>0</v>
      </c>
      <c r="AQ68" s="623">
        <v>0</v>
      </c>
      <c r="AR68" s="623">
        <v>0</v>
      </c>
      <c r="AS68" s="631">
        <v>0</v>
      </c>
      <c r="AT68" s="623"/>
      <c r="AU68" s="631">
        <f>AV68-AR68</f>
        <v>0</v>
      </c>
      <c r="AV68" s="631">
        <v>0</v>
      </c>
      <c r="AW68" s="430"/>
      <c r="AX68" s="430"/>
      <c r="AY68" s="631">
        <v>0</v>
      </c>
      <c r="AZ68" s="631"/>
      <c r="BA68" s="623">
        <f t="shared" si="16"/>
        <v>0</v>
      </c>
      <c r="BB68" s="623">
        <f t="shared" si="17"/>
        <v>0</v>
      </c>
      <c r="BC68" s="631"/>
      <c r="BD68" s="631"/>
      <c r="BE68" s="631">
        <v>0</v>
      </c>
      <c r="BF68" s="631"/>
      <c r="BG68" s="631">
        <f t="shared" si="102"/>
        <v>0</v>
      </c>
      <c r="BH68" s="631">
        <f>BI68-BE68</f>
        <v>0</v>
      </c>
      <c r="BI68" s="631">
        <v>0</v>
      </c>
      <c r="BJ68" s="631"/>
      <c r="BK68" s="631">
        <f t="shared" si="19"/>
        <v>0</v>
      </c>
      <c r="BL68" s="631">
        <f>BM68-BI68</f>
        <v>0</v>
      </c>
      <c r="BM68" s="631">
        <v>0</v>
      </c>
      <c r="BN68" s="631"/>
      <c r="BO68" s="631">
        <f t="shared" si="20"/>
        <v>0</v>
      </c>
      <c r="BP68" s="631">
        <f>BQ68-BI68</f>
        <v>0</v>
      </c>
      <c r="BQ68" s="631">
        <v>0</v>
      </c>
      <c r="BR68" s="631"/>
      <c r="BS68" s="631">
        <f t="shared" si="2"/>
        <v>0</v>
      </c>
      <c r="BT68" s="631">
        <f>BU68-BM68</f>
        <v>0</v>
      </c>
      <c r="BU68" s="811"/>
      <c r="BV68" s="631"/>
      <c r="BW68" s="631">
        <f t="shared" si="3"/>
        <v>0</v>
      </c>
      <c r="BX68" s="631">
        <f>BY68-BU68</f>
        <v>0</v>
      </c>
      <c r="BY68" s="721"/>
      <c r="BZ68" s="924"/>
      <c r="CA68" s="924"/>
      <c r="CB68" s="721"/>
      <c r="CC68" s="924"/>
      <c r="CD68" s="631">
        <f t="shared" si="103"/>
        <v>0</v>
      </c>
      <c r="CE68" s="631">
        <f t="shared" si="104"/>
        <v>0</v>
      </c>
      <c r="CF68" s="721"/>
      <c r="CG68" s="721">
        <v>0</v>
      </c>
      <c r="CH68" s="631">
        <f t="shared" si="105"/>
        <v>0</v>
      </c>
      <c r="CI68" s="631">
        <f>CJ68-CF68</f>
        <v>0</v>
      </c>
      <c r="CJ68" s="924"/>
      <c r="CK68" s="721"/>
      <c r="CL68" s="631">
        <f t="shared" si="10"/>
        <v>0</v>
      </c>
      <c r="CM68" s="631">
        <f>CN68-CJ68</f>
        <v>0</v>
      </c>
      <c r="CN68" s="924"/>
      <c r="CO68" s="721"/>
      <c r="CP68" s="631">
        <f t="shared" si="12"/>
        <v>0</v>
      </c>
      <c r="CQ68" s="631">
        <f>CR68-CN68</f>
        <v>0</v>
      </c>
      <c r="CR68" s="924"/>
      <c r="CS68" s="924"/>
      <c r="CT68" s="924"/>
      <c r="CU68" s="924"/>
      <c r="DB68" s="456"/>
      <c r="DC68" s="456"/>
      <c r="DD68" s="456"/>
      <c r="DE68" s="456"/>
      <c r="DF68" s="456"/>
      <c r="DG68" s="456"/>
      <c r="DH68" s="119"/>
      <c r="DI68" s="119"/>
      <c r="DJ68" s="943"/>
      <c r="DK68" s="943"/>
      <c r="DL68" s="943"/>
      <c r="DM68" s="943"/>
      <c r="DN68" s="943"/>
      <c r="DO68" s="943"/>
      <c r="DP68" s="943"/>
      <c r="DQ68" s="943"/>
      <c r="DR68" s="943"/>
      <c r="DS68" s="943"/>
      <c r="DT68" s="943"/>
      <c r="DU68" s="943"/>
      <c r="DV68" s="943"/>
      <c r="DW68" s="943"/>
      <c r="DX68" s="943"/>
      <c r="DY68" s="943"/>
      <c r="DZ68" s="943"/>
      <c r="EA68" s="119"/>
    </row>
    <row r="69" spans="1:131" s="432" customFormat="1" ht="20.100000000000001" customHeight="1" x14ac:dyDescent="0.35">
      <c r="A69" s="556" t="s">
        <v>463</v>
      </c>
      <c r="B69" s="556"/>
      <c r="C69" s="556"/>
      <c r="D69" s="556"/>
      <c r="E69" s="556"/>
      <c r="F69" s="556"/>
      <c r="G69" s="556"/>
      <c r="H69" s="556"/>
      <c r="I69" s="1006"/>
      <c r="J69" s="1006" t="s">
        <v>645</v>
      </c>
      <c r="K69" s="431" t="s">
        <v>624</v>
      </c>
      <c r="L69" s="472"/>
      <c r="M69" s="623"/>
      <c r="N69" s="623"/>
      <c r="O69" s="623"/>
      <c r="P69" s="623"/>
      <c r="Q69" s="623"/>
      <c r="R69" s="623"/>
      <c r="S69" s="623"/>
      <c r="T69" s="623"/>
      <c r="U69" s="623"/>
      <c r="V69" s="623"/>
      <c r="W69" s="623"/>
      <c r="X69" s="623"/>
      <c r="Y69" s="623"/>
      <c r="Z69" s="623"/>
      <c r="AA69" s="623"/>
      <c r="AB69" s="623"/>
      <c r="AC69" s="623"/>
      <c r="AD69" s="623"/>
      <c r="AE69" s="623"/>
      <c r="AF69" s="623"/>
      <c r="AG69" s="623"/>
      <c r="AH69" s="623"/>
      <c r="AI69" s="623"/>
      <c r="AJ69" s="623"/>
      <c r="AK69" s="623"/>
      <c r="AL69" s="623"/>
      <c r="AM69" s="623"/>
      <c r="AN69" s="623"/>
      <c r="AO69" s="623"/>
      <c r="AP69" s="620">
        <f>AP70</f>
        <v>0</v>
      </c>
      <c r="AQ69" s="620">
        <f>AQ70</f>
        <v>0</v>
      </c>
      <c r="AR69" s="620">
        <f>AR70</f>
        <v>0</v>
      </c>
      <c r="AS69" s="620">
        <f>AS70</f>
        <v>0</v>
      </c>
      <c r="AT69" s="620">
        <f>IFERROR(AS69/AR69*100,)</f>
        <v>0</v>
      </c>
      <c r="AU69" s="622">
        <f>AU70</f>
        <v>1250744.54</v>
      </c>
      <c r="AV69" s="622">
        <f>AV70</f>
        <v>1250744.54</v>
      </c>
      <c r="AW69" s="430"/>
      <c r="AX69" s="430"/>
      <c r="AY69" s="622">
        <f>AY70</f>
        <v>0</v>
      </c>
      <c r="AZ69" s="622">
        <f>AZ70</f>
        <v>211582.18</v>
      </c>
      <c r="BA69" s="620">
        <f t="shared" si="16"/>
        <v>0</v>
      </c>
      <c r="BB69" s="620">
        <f t="shared" si="17"/>
        <v>0</v>
      </c>
      <c r="BC69" s="622">
        <v>12000</v>
      </c>
      <c r="BD69" s="622">
        <v>12000</v>
      </c>
      <c r="BE69" s="622">
        <f>BE70</f>
        <v>12000</v>
      </c>
      <c r="BF69" s="622">
        <f>BF70</f>
        <v>0</v>
      </c>
      <c r="BG69" s="622">
        <f t="shared" si="102"/>
        <v>0</v>
      </c>
      <c r="BH69" s="622">
        <f>BH70</f>
        <v>-2000</v>
      </c>
      <c r="BI69" s="622">
        <f>BI70</f>
        <v>10000</v>
      </c>
      <c r="BJ69" s="622"/>
      <c r="BK69" s="622">
        <f t="shared" si="19"/>
        <v>0</v>
      </c>
      <c r="BL69" s="622">
        <f>BL70</f>
        <v>0</v>
      </c>
      <c r="BM69" s="622">
        <f>BM70</f>
        <v>10000</v>
      </c>
      <c r="BN69" s="622"/>
      <c r="BO69" s="622">
        <f t="shared" si="20"/>
        <v>0</v>
      </c>
      <c r="BP69" s="622">
        <f>BP70</f>
        <v>0</v>
      </c>
      <c r="BQ69" s="622">
        <f>BQ70</f>
        <v>10000</v>
      </c>
      <c r="BR69" s="622">
        <f>BR70</f>
        <v>194591.59</v>
      </c>
      <c r="BS69" s="622">
        <f t="shared" si="2"/>
        <v>1945.9159</v>
      </c>
      <c r="BT69" s="622">
        <f>BT70</f>
        <v>0</v>
      </c>
      <c r="BU69" s="804">
        <f>BU70</f>
        <v>10000</v>
      </c>
      <c r="BV69" s="622">
        <f>BV70</f>
        <v>194591.59</v>
      </c>
      <c r="BW69" s="622">
        <f t="shared" si="3"/>
        <v>1945.9159</v>
      </c>
      <c r="BX69" s="622">
        <f t="shared" ref="BX69:CG69" si="128">BX70</f>
        <v>0</v>
      </c>
      <c r="BY69" s="622">
        <f t="shared" si="128"/>
        <v>10000</v>
      </c>
      <c r="BZ69" s="920">
        <f t="shared" si="128"/>
        <v>0</v>
      </c>
      <c r="CA69" s="920">
        <f t="shared" si="128"/>
        <v>0</v>
      </c>
      <c r="CB69" s="622">
        <f t="shared" si="128"/>
        <v>0</v>
      </c>
      <c r="CC69" s="920">
        <f>CC70</f>
        <v>0</v>
      </c>
      <c r="CD69" s="622">
        <f t="shared" si="103"/>
        <v>0</v>
      </c>
      <c r="CE69" s="622">
        <f t="shared" si="104"/>
        <v>0</v>
      </c>
      <c r="CF69" s="622">
        <f t="shared" si="128"/>
        <v>0</v>
      </c>
      <c r="CG69" s="622">
        <f t="shared" si="128"/>
        <v>0</v>
      </c>
      <c r="CH69" s="622">
        <f t="shared" si="105"/>
        <v>0</v>
      </c>
      <c r="CI69" s="622">
        <f>CI70</f>
        <v>0</v>
      </c>
      <c r="CJ69" s="920">
        <f>CJ70</f>
        <v>0</v>
      </c>
      <c r="CK69" s="622">
        <f t="shared" ref="CK69" si="129">CK70</f>
        <v>0</v>
      </c>
      <c r="CL69" s="622">
        <f t="shared" si="10"/>
        <v>0</v>
      </c>
      <c r="CM69" s="622">
        <f>CM70</f>
        <v>0</v>
      </c>
      <c r="CN69" s="920">
        <f>CN70</f>
        <v>0</v>
      </c>
      <c r="CO69" s="622">
        <f t="shared" ref="CO69" si="130">CO70</f>
        <v>0</v>
      </c>
      <c r="CP69" s="622">
        <f t="shared" si="12"/>
        <v>0</v>
      </c>
      <c r="CQ69" s="622">
        <f>CQ70</f>
        <v>0</v>
      </c>
      <c r="CR69" s="920">
        <f>CR70</f>
        <v>0</v>
      </c>
      <c r="CS69" s="920">
        <f t="shared" ref="CS69:CU69" si="131">CS70</f>
        <v>0</v>
      </c>
      <c r="CT69" s="920">
        <f t="shared" si="131"/>
        <v>0</v>
      </c>
      <c r="CU69" s="920">
        <f t="shared" si="131"/>
        <v>0</v>
      </c>
      <c r="DB69" s="456"/>
      <c r="DC69" s="456"/>
      <c r="DD69" s="456"/>
      <c r="DE69" s="456"/>
      <c r="DF69" s="456"/>
      <c r="DG69" s="456"/>
      <c r="DH69" s="119"/>
      <c r="DI69" s="119"/>
      <c r="DJ69" s="943"/>
      <c r="DK69" s="943"/>
      <c r="DL69" s="943"/>
      <c r="DM69" s="943"/>
      <c r="DN69" s="943"/>
      <c r="DO69" s="943"/>
      <c r="DP69" s="943"/>
      <c r="DQ69" s="943"/>
      <c r="DR69" s="943"/>
      <c r="DS69" s="943"/>
      <c r="DT69" s="943"/>
      <c r="DU69" s="943"/>
      <c r="DV69" s="943"/>
      <c r="DW69" s="943"/>
      <c r="DX69" s="943"/>
      <c r="DY69" s="943"/>
      <c r="DZ69" s="943"/>
      <c r="EA69" s="119"/>
    </row>
    <row r="70" spans="1:131" s="432" customFormat="1" ht="20.100000000000001" customHeight="1" x14ac:dyDescent="0.35">
      <c r="A70" s="556"/>
      <c r="B70" s="556"/>
      <c r="C70" s="556"/>
      <c r="D70" s="556"/>
      <c r="E70" s="556"/>
      <c r="F70" s="556"/>
      <c r="G70" s="556"/>
      <c r="H70" s="556"/>
      <c r="I70" s="1006"/>
      <c r="J70" s="490"/>
      <c r="K70" s="464" t="s">
        <v>391</v>
      </c>
      <c r="L70" s="503" t="s">
        <v>646</v>
      </c>
      <c r="M70" s="623"/>
      <c r="N70" s="623"/>
      <c r="O70" s="623"/>
      <c r="P70" s="623"/>
      <c r="Q70" s="623"/>
      <c r="R70" s="623"/>
      <c r="S70" s="623"/>
      <c r="T70" s="623"/>
      <c r="U70" s="623"/>
      <c r="V70" s="623"/>
      <c r="W70" s="623"/>
      <c r="X70" s="623"/>
      <c r="Y70" s="623"/>
      <c r="Z70" s="623"/>
      <c r="AA70" s="623"/>
      <c r="AB70" s="623"/>
      <c r="AC70" s="623"/>
      <c r="AD70" s="623"/>
      <c r="AE70" s="623"/>
      <c r="AF70" s="623"/>
      <c r="AG70" s="623"/>
      <c r="AH70" s="623"/>
      <c r="AI70" s="623"/>
      <c r="AJ70" s="623"/>
      <c r="AK70" s="623"/>
      <c r="AL70" s="623"/>
      <c r="AM70" s="623"/>
      <c r="AN70" s="623"/>
      <c r="AO70" s="623"/>
      <c r="AP70" s="623">
        <v>0</v>
      </c>
      <c r="AQ70" s="623">
        <v>0</v>
      </c>
      <c r="AR70" s="623">
        <v>0</v>
      </c>
      <c r="AS70" s="623">
        <v>0</v>
      </c>
      <c r="AT70" s="631"/>
      <c r="AU70" s="631">
        <f>AV70-AR70</f>
        <v>1250744.54</v>
      </c>
      <c r="AV70" s="631">
        <v>1250744.54</v>
      </c>
      <c r="AW70" s="430"/>
      <c r="AX70" s="430"/>
      <c r="AY70" s="631">
        <v>0</v>
      </c>
      <c r="AZ70" s="631">
        <v>211582.18</v>
      </c>
      <c r="BA70" s="631">
        <f t="shared" si="16"/>
        <v>0</v>
      </c>
      <c r="BB70" s="631">
        <f t="shared" si="17"/>
        <v>0</v>
      </c>
      <c r="BC70" s="631"/>
      <c r="BD70" s="631"/>
      <c r="BE70" s="631">
        <v>12000</v>
      </c>
      <c r="BF70" s="631">
        <v>0</v>
      </c>
      <c r="BG70" s="631">
        <f t="shared" si="102"/>
        <v>0</v>
      </c>
      <c r="BH70" s="631">
        <f>BI70-BE70</f>
        <v>-2000</v>
      </c>
      <c r="BI70" s="631">
        <v>10000</v>
      </c>
      <c r="BJ70" s="631"/>
      <c r="BK70" s="631">
        <f t="shared" si="19"/>
        <v>0</v>
      </c>
      <c r="BL70" s="631">
        <f>BM70-BI70</f>
        <v>0</v>
      </c>
      <c r="BM70" s="631">
        <v>10000</v>
      </c>
      <c r="BN70" s="631"/>
      <c r="BO70" s="631">
        <f t="shared" si="20"/>
        <v>0</v>
      </c>
      <c r="BP70" s="631">
        <f>BQ70-BI70</f>
        <v>0</v>
      </c>
      <c r="BQ70" s="631">
        <v>10000</v>
      </c>
      <c r="BR70" s="631">
        <v>194591.59</v>
      </c>
      <c r="BS70" s="631">
        <f t="shared" si="2"/>
        <v>1945.9159</v>
      </c>
      <c r="BT70" s="631">
        <f>BU70-BM70</f>
        <v>0</v>
      </c>
      <c r="BU70" s="811">
        <v>10000</v>
      </c>
      <c r="BV70" s="631">
        <v>194591.59</v>
      </c>
      <c r="BW70" s="631">
        <f t="shared" si="3"/>
        <v>1945.9159</v>
      </c>
      <c r="BX70" s="631">
        <f>BY70-BU70</f>
        <v>0</v>
      </c>
      <c r="BY70" s="721">
        <v>10000</v>
      </c>
      <c r="BZ70" s="924">
        <v>0</v>
      </c>
      <c r="CA70" s="924">
        <v>0</v>
      </c>
      <c r="CB70" s="721"/>
      <c r="CC70" s="924"/>
      <c r="CD70" s="631">
        <f t="shared" si="103"/>
        <v>0</v>
      </c>
      <c r="CE70" s="631">
        <f t="shared" si="104"/>
        <v>0</v>
      </c>
      <c r="CF70" s="721">
        <v>0</v>
      </c>
      <c r="CG70" s="721">
        <v>0</v>
      </c>
      <c r="CH70" s="631">
        <f t="shared" si="105"/>
        <v>0</v>
      </c>
      <c r="CI70" s="631">
        <f>CJ70-CF70</f>
        <v>0</v>
      </c>
      <c r="CJ70" s="924"/>
      <c r="CK70" s="721"/>
      <c r="CL70" s="631">
        <f t="shared" si="10"/>
        <v>0</v>
      </c>
      <c r="CM70" s="631">
        <f>CN70-CJ70</f>
        <v>0</v>
      </c>
      <c r="CN70" s="924"/>
      <c r="CO70" s="721"/>
      <c r="CP70" s="631">
        <f t="shared" si="12"/>
        <v>0</v>
      </c>
      <c r="CQ70" s="631">
        <f>CR70-CN70</f>
        <v>0</v>
      </c>
      <c r="CR70" s="924">
        <v>0</v>
      </c>
      <c r="CS70" s="924">
        <v>0</v>
      </c>
      <c r="CT70" s="924"/>
      <c r="CU70" s="924"/>
      <c r="DB70" s="456"/>
      <c r="DC70" s="456"/>
      <c r="DD70" s="456"/>
      <c r="DE70" s="456"/>
      <c r="DF70" s="456"/>
      <c r="DG70" s="456"/>
      <c r="DH70" s="119"/>
      <c r="DI70" s="119"/>
      <c r="DJ70" s="943"/>
      <c r="DK70" s="943"/>
      <c r="DL70" s="943"/>
      <c r="DM70" s="943"/>
      <c r="DN70" s="943"/>
      <c r="DO70" s="943"/>
      <c r="DP70" s="943"/>
      <c r="DQ70" s="943"/>
      <c r="DR70" s="943"/>
      <c r="DS70" s="943"/>
      <c r="DT70" s="943"/>
      <c r="DU70" s="943"/>
      <c r="DV70" s="943"/>
      <c r="DW70" s="943"/>
      <c r="DX70" s="943"/>
      <c r="DY70" s="943"/>
      <c r="DZ70" s="943"/>
      <c r="EA70" s="119"/>
    </row>
    <row r="71" spans="1:131" ht="20.100000000000001" customHeight="1" x14ac:dyDescent="0.35">
      <c r="A71" s="619"/>
      <c r="B71" s="619"/>
      <c r="C71" s="619"/>
      <c r="D71" s="619" t="s">
        <v>8</v>
      </c>
      <c r="E71" s="619"/>
      <c r="F71" s="619"/>
      <c r="G71" s="619"/>
      <c r="H71" s="619"/>
      <c r="I71" s="990">
        <v>65</v>
      </c>
      <c r="J71" s="1066" t="s">
        <v>233</v>
      </c>
      <c r="K71" s="1066"/>
      <c r="L71" s="1066"/>
      <c r="M71" s="620" t="e">
        <f>SUM(#REF!+M72)</f>
        <v>#REF!</v>
      </c>
      <c r="N71" s="620" t="e">
        <f>SUM(#REF!+N72)</f>
        <v>#REF!</v>
      </c>
      <c r="O71" s="620" t="e">
        <f>SUM(#REF!+O72)</f>
        <v>#REF!</v>
      </c>
      <c r="P71" s="620" t="e">
        <f>SUM(#REF!+P72)</f>
        <v>#REF!</v>
      </c>
      <c r="Q71" s="620" t="e">
        <f>SUM(#REF!+Q72)</f>
        <v>#REF!</v>
      </c>
      <c r="R71" s="620" t="e">
        <f>SUM(#REF!+R72)</f>
        <v>#REF!</v>
      </c>
      <c r="S71" s="620" t="e">
        <f>SUM(#REF!+S72)</f>
        <v>#REF!</v>
      </c>
      <c r="T71" s="620" t="e">
        <f>(S71/R71)*100</f>
        <v>#REF!</v>
      </c>
      <c r="U71" s="620" t="e">
        <f>SUM(#REF!+U72)</f>
        <v>#REF!</v>
      </c>
      <c r="V71" s="620" t="e">
        <f>SUM(#REF!+V72)</f>
        <v>#REF!</v>
      </c>
      <c r="W71" s="620" t="e">
        <f>SUM(#REF!+W72)</f>
        <v>#REF!</v>
      </c>
      <c r="X71" s="620" t="e">
        <f>SUM(#REF!+X72)</f>
        <v>#REF!</v>
      </c>
      <c r="Y71" s="620" t="e">
        <f>SUM(#REF!+Y72)</f>
        <v>#REF!</v>
      </c>
      <c r="Z71" s="620" t="e">
        <f>SUM(#REF!+Z72)</f>
        <v>#REF!</v>
      </c>
      <c r="AA71" s="620" t="e">
        <f>SUM(#REF!+AA72)</f>
        <v>#REF!</v>
      </c>
      <c r="AB71" s="620" t="e">
        <f>(AA71/Z71)*100</f>
        <v>#REF!</v>
      </c>
      <c r="AC71" s="620" t="e">
        <f>SUM(#REF!+AC72)</f>
        <v>#REF!</v>
      </c>
      <c r="AD71" s="620" t="e">
        <f>SUM(#REF!+AD72)</f>
        <v>#REF!</v>
      </c>
      <c r="AE71" s="620">
        <v>2229700</v>
      </c>
      <c r="AF71" s="620">
        <v>2259700</v>
      </c>
      <c r="AG71" s="620" t="e">
        <f>SUM(#REF!+AG72)</f>
        <v>#REF!</v>
      </c>
      <c r="AH71" s="620" t="e">
        <f>SUM(#REF!+AH72)</f>
        <v>#REF!</v>
      </c>
      <c r="AI71" s="620" t="e">
        <f>SUM(#REF!+AI72)</f>
        <v>#REF!</v>
      </c>
      <c r="AJ71" s="620" t="e">
        <f>SUM(#REF!+AJ72)</f>
        <v>#REF!</v>
      </c>
      <c r="AK71" s="620" t="e">
        <f>SUM(#REF!+AK72)</f>
        <v>#REF!</v>
      </c>
      <c r="AL71" s="620" t="e">
        <f>SUM(#REF!+AL72)</f>
        <v>#REF!</v>
      </c>
      <c r="AM71" s="620" t="e">
        <f>SUM(#REF!+AM72)</f>
        <v>#REF!</v>
      </c>
      <c r="AN71" s="620">
        <f t="shared" ref="AN71:AS71" si="132">SUM(AN72+AN77)</f>
        <v>139115.01</v>
      </c>
      <c r="AO71" s="620">
        <f t="shared" si="132"/>
        <v>135415.01</v>
      </c>
      <c r="AP71" s="620">
        <f t="shared" si="132"/>
        <v>159720</v>
      </c>
      <c r="AQ71" s="620">
        <f t="shared" si="132"/>
        <v>135415.01</v>
      </c>
      <c r="AR71" s="620">
        <f t="shared" si="132"/>
        <v>135000</v>
      </c>
      <c r="AS71" s="620">
        <f t="shared" si="132"/>
        <v>51249</v>
      </c>
      <c r="AT71" s="620">
        <f t="shared" ref="AT71:AT96" si="133">IFERROR(AS71/AR71*100,)</f>
        <v>37.962222222222223</v>
      </c>
      <c r="AU71" s="620">
        <f t="shared" ref="AU71:AZ71" si="134">SUM(AU72+AU77)</f>
        <v>2800</v>
      </c>
      <c r="AV71" s="620">
        <f t="shared" si="134"/>
        <v>137800</v>
      </c>
      <c r="AW71" s="427">
        <f t="shared" si="134"/>
        <v>135415.01</v>
      </c>
      <c r="AX71" s="427">
        <f t="shared" si="134"/>
        <v>135415.01</v>
      </c>
      <c r="AY71" s="620">
        <f t="shared" si="134"/>
        <v>106575</v>
      </c>
      <c r="AZ71" s="620">
        <f t="shared" si="134"/>
        <v>98125</v>
      </c>
      <c r="BA71" s="620">
        <f t="shared" si="16"/>
        <v>61.435637365389425</v>
      </c>
      <c r="BB71" s="620">
        <f t="shared" si="17"/>
        <v>92.071311283133937</v>
      </c>
      <c r="BC71" s="620">
        <f>SUM(BC72+BC77)</f>
        <v>148500</v>
      </c>
      <c r="BD71" s="620">
        <f>SUM(BD72+BD77)</f>
        <v>148500</v>
      </c>
      <c r="BE71" s="620">
        <f>SUM(BE72+BE77)</f>
        <v>148500</v>
      </c>
      <c r="BF71" s="620">
        <f>SUM(BF72+BF77)</f>
        <v>25172.2</v>
      </c>
      <c r="BG71" s="620">
        <f t="shared" si="102"/>
        <v>16.950976430976432</v>
      </c>
      <c r="BH71" s="620">
        <f>SUM(BH72+BH77)</f>
        <v>-54500</v>
      </c>
      <c r="BI71" s="620">
        <f>SUM(BI72+BI77)</f>
        <v>94000</v>
      </c>
      <c r="BJ71" s="620"/>
      <c r="BK71" s="620">
        <f t="shared" si="19"/>
        <v>0</v>
      </c>
      <c r="BL71" s="620">
        <f>SUM(BL72+BL77)</f>
        <v>0</v>
      </c>
      <c r="BM71" s="620">
        <f>SUM(BM72+BM77)</f>
        <v>94000</v>
      </c>
      <c r="BN71" s="620"/>
      <c r="BO71" s="620">
        <f t="shared" si="20"/>
        <v>0</v>
      </c>
      <c r="BP71" s="620">
        <f>SUM(BP72+BP77)</f>
        <v>0</v>
      </c>
      <c r="BQ71" s="620">
        <f>SUM(BQ72+BQ77)</f>
        <v>94000</v>
      </c>
      <c r="BR71" s="620">
        <f>SUM(BR72+BR77)</f>
        <v>61210.2</v>
      </c>
      <c r="BS71" s="620">
        <f t="shared" si="2"/>
        <v>65.117234042553179</v>
      </c>
      <c r="BT71" s="620">
        <f>SUM(BT72+BT77)</f>
        <v>-1000</v>
      </c>
      <c r="BU71" s="748">
        <f>SUM(BU72+BU77)</f>
        <v>93000</v>
      </c>
      <c r="BV71" s="620">
        <f>SUM(BV72+BV77)</f>
        <v>61210.2</v>
      </c>
      <c r="BW71" s="620">
        <f t="shared" si="3"/>
        <v>65.117234042553179</v>
      </c>
      <c r="BX71" s="620">
        <f>SUM(BX72+BX77)</f>
        <v>-1677.8500000000058</v>
      </c>
      <c r="BY71" s="620">
        <f t="shared" ref="BY71" si="135">SUM(BY72+BY77)</f>
        <v>91322.15</v>
      </c>
      <c r="BZ71" s="523">
        <f>SUM(BZ72+BZ77)</f>
        <v>99000</v>
      </c>
      <c r="CA71" s="523">
        <f>SUM(CA72+CA77)</f>
        <v>99000</v>
      </c>
      <c r="CB71" s="620">
        <f>SUM(CB72+CB77)</f>
        <v>52460.2</v>
      </c>
      <c r="CC71" s="523">
        <f>SUM(CC72+CC77)</f>
        <v>55870</v>
      </c>
      <c r="CD71" s="620">
        <f t="shared" si="103"/>
        <v>106.49978459861001</v>
      </c>
      <c r="CE71" s="620">
        <f t="shared" si="104"/>
        <v>54.774509803921568</v>
      </c>
      <c r="CF71" s="620">
        <f>SUM(CF72+CF77)</f>
        <v>99000</v>
      </c>
      <c r="CG71" s="620">
        <f>SUM(CG72+CG77)</f>
        <v>24685</v>
      </c>
      <c r="CH71" s="620">
        <f t="shared" si="105"/>
        <v>24.934343434343432</v>
      </c>
      <c r="CI71" s="620">
        <f>SUM(CI72+CI77)</f>
        <v>3000</v>
      </c>
      <c r="CJ71" s="523">
        <f>SUM(CJ72+CJ77)</f>
        <v>102000</v>
      </c>
      <c r="CK71" s="620">
        <f>SUM(CK72+CK77)</f>
        <v>0</v>
      </c>
      <c r="CL71" s="620">
        <f t="shared" si="10"/>
        <v>0</v>
      </c>
      <c r="CM71" s="620">
        <f>SUM(CM72+CM77)</f>
        <v>0</v>
      </c>
      <c r="CN71" s="523">
        <f>SUM(CN72+CN77)</f>
        <v>102000</v>
      </c>
      <c r="CO71" s="620">
        <f>SUM(CO72+CO77)</f>
        <v>0</v>
      </c>
      <c r="CP71" s="620">
        <f t="shared" si="12"/>
        <v>0</v>
      </c>
      <c r="CQ71" s="620">
        <f>SUM(CQ72+CQ77)</f>
        <v>2000</v>
      </c>
      <c r="CR71" s="523">
        <f>SUM(CR72+CR77)</f>
        <v>104000</v>
      </c>
      <c r="CS71" s="523">
        <f t="shared" ref="CS71" si="136">SUM(CS72+CS77)</f>
        <v>104000</v>
      </c>
      <c r="CT71" s="523">
        <v>90500</v>
      </c>
      <c r="CU71" s="523">
        <v>85500</v>
      </c>
      <c r="DB71" s="456"/>
      <c r="DC71" s="456"/>
      <c r="DD71" s="456"/>
      <c r="DE71" s="456"/>
      <c r="DF71" s="456"/>
      <c r="DG71" s="456"/>
      <c r="DH71" s="441"/>
      <c r="DI71" s="441"/>
      <c r="DJ71" s="943"/>
      <c r="DK71" s="943"/>
      <c r="DL71" s="943"/>
      <c r="DM71" s="943"/>
      <c r="DN71" s="943"/>
      <c r="DO71" s="943"/>
      <c r="DP71" s="943"/>
      <c r="DQ71" s="943"/>
      <c r="DR71" s="943"/>
      <c r="DS71" s="943"/>
      <c r="DT71" s="943"/>
      <c r="DU71" s="943"/>
      <c r="DV71" s="943"/>
      <c r="DW71" s="943"/>
      <c r="DX71" s="943"/>
      <c r="DY71" s="943"/>
      <c r="DZ71" s="943"/>
      <c r="EA71" s="441"/>
    </row>
    <row r="72" spans="1:131" s="441" customFormat="1" ht="20.100000000000001" customHeight="1" x14ac:dyDescent="0.35">
      <c r="A72" s="627" t="s">
        <v>455</v>
      </c>
      <c r="B72" s="440"/>
      <c r="C72" s="440"/>
      <c r="D72" s="619" t="s">
        <v>8</v>
      </c>
      <c r="E72" s="440"/>
      <c r="F72" s="440"/>
      <c r="G72" s="440"/>
      <c r="H72" s="619"/>
      <c r="I72" s="433"/>
      <c r="J72" s="993">
        <v>652</v>
      </c>
      <c r="K72" s="993" t="s">
        <v>136</v>
      </c>
      <c r="L72" s="993"/>
      <c r="M72" s="621">
        <f t="shared" ref="M72:S72" si="137">SUM(M73)</f>
        <v>490521.1</v>
      </c>
      <c r="N72" s="621">
        <f t="shared" si="137"/>
        <v>556459</v>
      </c>
      <c r="O72" s="621">
        <f t="shared" si="137"/>
        <v>408930.25</v>
      </c>
      <c r="P72" s="621">
        <f t="shared" si="137"/>
        <v>295449.34000000003</v>
      </c>
      <c r="Q72" s="621">
        <f t="shared" si="137"/>
        <v>498283.59</v>
      </c>
      <c r="R72" s="621">
        <f t="shared" si="137"/>
        <v>492704.46</v>
      </c>
      <c r="S72" s="621">
        <f t="shared" si="137"/>
        <v>294468.21000000002</v>
      </c>
      <c r="T72" s="621">
        <f>(S72/R72)*100</f>
        <v>59.765687933898548</v>
      </c>
      <c r="U72" s="621">
        <f t="shared" ref="U72:AA72" si="138">SUM(U73)</f>
        <v>-192704.46000000002</v>
      </c>
      <c r="V72" s="621">
        <f t="shared" si="138"/>
        <v>300000</v>
      </c>
      <c r="W72" s="621">
        <f t="shared" si="138"/>
        <v>300000</v>
      </c>
      <c r="X72" s="621">
        <f t="shared" si="138"/>
        <v>480560.06</v>
      </c>
      <c r="Y72" s="621">
        <f t="shared" si="138"/>
        <v>403366.04</v>
      </c>
      <c r="Z72" s="621">
        <f t="shared" si="138"/>
        <v>369572.21</v>
      </c>
      <c r="AA72" s="621">
        <f t="shared" si="138"/>
        <v>168164.74</v>
      </c>
      <c r="AB72" s="621">
        <f>(AA72/Z72)*100</f>
        <v>45.502539273718654</v>
      </c>
      <c r="AC72" s="621">
        <f>SUM(AC73)</f>
        <v>64308.849999999977</v>
      </c>
      <c r="AD72" s="621">
        <f>SUM(AD73)</f>
        <v>433881.06</v>
      </c>
      <c r="AE72" s="621"/>
      <c r="AF72" s="621"/>
      <c r="AG72" s="621">
        <f>SUM(AG73)</f>
        <v>433881.06</v>
      </c>
      <c r="AH72" s="621">
        <f>SUM(AH73)</f>
        <v>0</v>
      </c>
      <c r="AI72" s="621">
        <f>SUM(AI73)</f>
        <v>270582.84000000003</v>
      </c>
      <c r="AJ72" s="621">
        <f>SUM(AJ73)</f>
        <v>423088.81</v>
      </c>
      <c r="AK72" s="621">
        <f>SUM(AK73)</f>
        <v>425694.97</v>
      </c>
      <c r="AL72" s="621" t="e">
        <f>SUM(AL73)+#REF!</f>
        <v>#REF!</v>
      </c>
      <c r="AM72" s="621" t="e">
        <f>SUM(AM73)+#REF!</f>
        <v>#REF!</v>
      </c>
      <c r="AN72" s="621">
        <f t="shared" ref="AN72:AS72" si="139">SUM(AN73)</f>
        <v>139115.01</v>
      </c>
      <c r="AO72" s="621">
        <f t="shared" si="139"/>
        <v>135415.01</v>
      </c>
      <c r="AP72" s="621">
        <f t="shared" si="139"/>
        <v>159720</v>
      </c>
      <c r="AQ72" s="621">
        <f t="shared" si="139"/>
        <v>135415.01</v>
      </c>
      <c r="AR72" s="621">
        <f t="shared" si="139"/>
        <v>135000</v>
      </c>
      <c r="AS72" s="621">
        <f t="shared" si="139"/>
        <v>51249</v>
      </c>
      <c r="AT72" s="621">
        <f t="shared" si="133"/>
        <v>37.962222222222223</v>
      </c>
      <c r="AU72" s="621">
        <f t="shared" ref="AU72:CA72" si="140">SUM(AU73)</f>
        <v>2800</v>
      </c>
      <c r="AV72" s="621">
        <f t="shared" si="140"/>
        <v>137800</v>
      </c>
      <c r="AW72" s="621">
        <f t="shared" si="140"/>
        <v>135415.01</v>
      </c>
      <c r="AX72" s="621">
        <f t="shared" si="140"/>
        <v>135415.01</v>
      </c>
      <c r="AY72" s="621">
        <f t="shared" si="140"/>
        <v>106575</v>
      </c>
      <c r="AZ72" s="621">
        <f t="shared" si="140"/>
        <v>98125</v>
      </c>
      <c r="BA72" s="621">
        <f t="shared" si="16"/>
        <v>61.435637365389425</v>
      </c>
      <c r="BB72" s="621">
        <f t="shared" si="17"/>
        <v>92.071311283133937</v>
      </c>
      <c r="BC72" s="621">
        <v>148500</v>
      </c>
      <c r="BD72" s="621">
        <v>148500</v>
      </c>
      <c r="BE72" s="621">
        <f t="shared" si="140"/>
        <v>148500</v>
      </c>
      <c r="BF72" s="621">
        <f t="shared" si="140"/>
        <v>25172.2</v>
      </c>
      <c r="BG72" s="621">
        <f t="shared" si="102"/>
        <v>16.950976430976432</v>
      </c>
      <c r="BH72" s="621">
        <f t="shared" si="140"/>
        <v>-54500</v>
      </c>
      <c r="BI72" s="621">
        <f t="shared" si="140"/>
        <v>94000</v>
      </c>
      <c r="BJ72" s="621"/>
      <c r="BK72" s="621">
        <f t="shared" si="19"/>
        <v>0</v>
      </c>
      <c r="BL72" s="621">
        <f t="shared" si="140"/>
        <v>0</v>
      </c>
      <c r="BM72" s="621">
        <f t="shared" si="140"/>
        <v>94000</v>
      </c>
      <c r="BN72" s="621"/>
      <c r="BO72" s="621">
        <f t="shared" si="20"/>
        <v>0</v>
      </c>
      <c r="BP72" s="621">
        <f t="shared" si="140"/>
        <v>0</v>
      </c>
      <c r="BQ72" s="621">
        <f t="shared" si="140"/>
        <v>94000</v>
      </c>
      <c r="BR72" s="621">
        <f t="shared" si="140"/>
        <v>61210.2</v>
      </c>
      <c r="BS72" s="621">
        <f t="shared" si="2"/>
        <v>65.117234042553179</v>
      </c>
      <c r="BT72" s="621">
        <f t="shared" si="140"/>
        <v>-1000</v>
      </c>
      <c r="BU72" s="799">
        <f t="shared" si="140"/>
        <v>93000</v>
      </c>
      <c r="BV72" s="621">
        <f t="shared" si="140"/>
        <v>61210.2</v>
      </c>
      <c r="BW72" s="621">
        <f t="shared" si="3"/>
        <v>65.117234042553179</v>
      </c>
      <c r="BX72" s="621">
        <f t="shared" si="140"/>
        <v>-1677.8500000000058</v>
      </c>
      <c r="BY72" s="621">
        <f t="shared" si="140"/>
        <v>91322.15</v>
      </c>
      <c r="BZ72" s="919">
        <f t="shared" si="140"/>
        <v>99000</v>
      </c>
      <c r="CA72" s="919">
        <f t="shared" si="140"/>
        <v>99000</v>
      </c>
      <c r="CB72" s="621">
        <f>SUM(CB73)</f>
        <v>52460.2</v>
      </c>
      <c r="CC72" s="919">
        <f>SUM(CC73)</f>
        <v>55870</v>
      </c>
      <c r="CD72" s="621">
        <f t="shared" si="103"/>
        <v>106.49978459861001</v>
      </c>
      <c r="CE72" s="621">
        <f t="shared" si="104"/>
        <v>54.774509803921568</v>
      </c>
      <c r="CF72" s="621">
        <f>SUM(CF73)</f>
        <v>99000</v>
      </c>
      <c r="CG72" s="621">
        <f>SUM(CG73)</f>
        <v>24685</v>
      </c>
      <c r="CH72" s="621">
        <f t="shared" si="105"/>
        <v>24.934343434343432</v>
      </c>
      <c r="CI72" s="621">
        <f t="shared" ref="CI72" si="141">SUM(CI73)</f>
        <v>3000</v>
      </c>
      <c r="CJ72" s="919">
        <f>SUM(CJ73)</f>
        <v>102000</v>
      </c>
      <c r="CK72" s="621">
        <f>SUM(CK73)</f>
        <v>0</v>
      </c>
      <c r="CL72" s="621">
        <f t="shared" si="10"/>
        <v>0</v>
      </c>
      <c r="CM72" s="621">
        <f t="shared" ref="CM72" si="142">SUM(CM73)</f>
        <v>0</v>
      </c>
      <c r="CN72" s="919">
        <f>SUM(CN73)</f>
        <v>102000</v>
      </c>
      <c r="CO72" s="621">
        <f>SUM(CO73)</f>
        <v>0</v>
      </c>
      <c r="CP72" s="621">
        <f t="shared" si="12"/>
        <v>0</v>
      </c>
      <c r="CQ72" s="621">
        <f t="shared" ref="CQ72" si="143">SUM(CQ73)</f>
        <v>2000</v>
      </c>
      <c r="CR72" s="919">
        <f>SUM(CR73)</f>
        <v>104000</v>
      </c>
      <c r="CS72" s="919">
        <f t="shared" ref="CS72:CU72" si="144">SUM(CS73)</f>
        <v>104000</v>
      </c>
      <c r="CT72" s="919">
        <f t="shared" si="144"/>
        <v>0</v>
      </c>
      <c r="CU72" s="919">
        <f t="shared" si="144"/>
        <v>0</v>
      </c>
      <c r="DB72" s="456"/>
      <c r="DC72" s="456"/>
      <c r="DD72" s="456"/>
      <c r="DE72" s="456"/>
      <c r="DF72" s="456"/>
      <c r="DG72" s="456"/>
      <c r="DH72" s="119"/>
      <c r="DI72" s="119"/>
      <c r="DJ72" s="943"/>
      <c r="DK72" s="943"/>
      <c r="DL72" s="943"/>
      <c r="DM72" s="943"/>
      <c r="DN72" s="943"/>
      <c r="DO72" s="943"/>
      <c r="DP72" s="943"/>
      <c r="DQ72" s="943"/>
      <c r="DR72" s="943"/>
      <c r="DS72" s="943"/>
      <c r="DT72" s="943"/>
      <c r="DU72" s="943"/>
      <c r="DV72" s="943"/>
      <c r="DW72" s="943"/>
      <c r="DX72" s="943"/>
      <c r="DY72" s="943"/>
      <c r="DZ72" s="943"/>
      <c r="EA72" s="119"/>
    </row>
    <row r="73" spans="1:131" ht="20.100000000000001" customHeight="1" x14ac:dyDescent="0.35">
      <c r="A73" s="556"/>
      <c r="B73" s="442"/>
      <c r="C73" s="442"/>
      <c r="D73" s="442"/>
      <c r="E73" s="442"/>
      <c r="F73" s="443"/>
      <c r="G73" s="443"/>
      <c r="H73" s="1006"/>
      <c r="I73" s="1006"/>
      <c r="J73" s="431"/>
      <c r="K73" s="431">
        <v>6526</v>
      </c>
      <c r="L73" s="431" t="s">
        <v>137</v>
      </c>
      <c r="M73" s="623">
        <v>490521.1</v>
      </c>
      <c r="N73" s="623">
        <v>556459</v>
      </c>
      <c r="O73" s="623">
        <v>408930.25</v>
      </c>
      <c r="P73" s="623">
        <v>295449.34000000003</v>
      </c>
      <c r="Q73" s="623">
        <v>498283.59</v>
      </c>
      <c r="R73" s="623">
        <v>492704.46</v>
      </c>
      <c r="S73" s="623">
        <v>294468.21000000002</v>
      </c>
      <c r="T73" s="623">
        <f>(S73/R73)*100</f>
        <v>59.765687933898548</v>
      </c>
      <c r="U73" s="623">
        <f>(V73-R73)</f>
        <v>-192704.46000000002</v>
      </c>
      <c r="V73" s="623">
        <v>300000</v>
      </c>
      <c r="W73" s="623">
        <v>300000</v>
      </c>
      <c r="X73" s="623">
        <v>480560.06</v>
      </c>
      <c r="Y73" s="623">
        <v>403366.04</v>
      </c>
      <c r="Z73" s="623">
        <v>369572.21</v>
      </c>
      <c r="AA73" s="623">
        <v>168164.74</v>
      </c>
      <c r="AB73" s="623">
        <f>(AA73/Z73)*100</f>
        <v>45.502539273718654</v>
      </c>
      <c r="AC73" s="623">
        <f>(AD73-Z73)</f>
        <v>64308.849999999977</v>
      </c>
      <c r="AD73" s="623">
        <v>433881.06</v>
      </c>
      <c r="AE73" s="623"/>
      <c r="AF73" s="623"/>
      <c r="AG73" s="623">
        <v>433881.06</v>
      </c>
      <c r="AH73" s="623"/>
      <c r="AI73" s="623">
        <v>270582.84000000003</v>
      </c>
      <c r="AJ73" s="623">
        <v>423088.81</v>
      </c>
      <c r="AK73" s="623">
        <v>425694.97</v>
      </c>
      <c r="AL73" s="623">
        <v>399240.37</v>
      </c>
      <c r="AM73" s="623">
        <v>283350</v>
      </c>
      <c r="AN73" s="623">
        <v>139115.01</v>
      </c>
      <c r="AO73" s="623">
        <v>135415.01</v>
      </c>
      <c r="AP73" s="623">
        <v>159720</v>
      </c>
      <c r="AQ73" s="623">
        <v>135415.01</v>
      </c>
      <c r="AR73" s="623">
        <v>135000</v>
      </c>
      <c r="AS73" s="623">
        <v>51249</v>
      </c>
      <c r="AT73" s="623">
        <f t="shared" si="133"/>
        <v>37.962222222222223</v>
      </c>
      <c r="AU73" s="623">
        <f>AV73-AR73</f>
        <v>2800</v>
      </c>
      <c r="AV73" s="623">
        <v>137800</v>
      </c>
      <c r="AW73" s="430">
        <v>135415.01</v>
      </c>
      <c r="AX73" s="430">
        <v>135415.01</v>
      </c>
      <c r="AY73" s="623">
        <v>106575</v>
      </c>
      <c r="AZ73" s="623">
        <v>98125</v>
      </c>
      <c r="BA73" s="623">
        <f t="shared" si="16"/>
        <v>61.435637365389425</v>
      </c>
      <c r="BB73" s="623">
        <f t="shared" si="17"/>
        <v>92.071311283133937</v>
      </c>
      <c r="BC73" s="623"/>
      <c r="BD73" s="623"/>
      <c r="BE73" s="623">
        <v>148500</v>
      </c>
      <c r="BF73" s="623">
        <v>25172.2</v>
      </c>
      <c r="BG73" s="623">
        <f t="shared" si="102"/>
        <v>16.950976430976432</v>
      </c>
      <c r="BH73" s="623">
        <f>BI73-BE73</f>
        <v>-54500</v>
      </c>
      <c r="BI73" s="623">
        <v>94000</v>
      </c>
      <c r="BJ73" s="623"/>
      <c r="BK73" s="623">
        <f t="shared" si="19"/>
        <v>0</v>
      </c>
      <c r="BL73" s="623">
        <f>BM73-BI73</f>
        <v>0</v>
      </c>
      <c r="BM73" s="623">
        <v>94000</v>
      </c>
      <c r="BN73" s="623"/>
      <c r="BO73" s="623">
        <f t="shared" si="20"/>
        <v>0</v>
      </c>
      <c r="BP73" s="623">
        <f>BQ73-BI73</f>
        <v>0</v>
      </c>
      <c r="BQ73" s="623">
        <v>94000</v>
      </c>
      <c r="BR73" s="623">
        <v>61210.2</v>
      </c>
      <c r="BS73" s="623">
        <f t="shared" si="2"/>
        <v>65.117234042553179</v>
      </c>
      <c r="BT73" s="623">
        <f>BU73-BM73</f>
        <v>-1000</v>
      </c>
      <c r="BU73" s="720">
        <v>93000</v>
      </c>
      <c r="BV73" s="623">
        <v>61210.2</v>
      </c>
      <c r="BW73" s="623">
        <f t="shared" si="3"/>
        <v>65.117234042553179</v>
      </c>
      <c r="BX73" s="623">
        <f>BY73-BU73</f>
        <v>-1677.8500000000058</v>
      </c>
      <c r="BY73" s="623">
        <v>91322.15</v>
      </c>
      <c r="BZ73" s="918">
        <v>99000</v>
      </c>
      <c r="CA73" s="918">
        <v>99000</v>
      </c>
      <c r="CB73" s="623">
        <v>52460.2</v>
      </c>
      <c r="CC73" s="918">
        <v>55870</v>
      </c>
      <c r="CD73" s="623">
        <f t="shared" si="103"/>
        <v>106.49978459861001</v>
      </c>
      <c r="CE73" s="623">
        <f t="shared" si="104"/>
        <v>54.774509803921568</v>
      </c>
      <c r="CF73" s="623">
        <v>99000</v>
      </c>
      <c r="CG73" s="623">
        <v>24685</v>
      </c>
      <c r="CH73" s="623">
        <f t="shared" si="105"/>
        <v>24.934343434343432</v>
      </c>
      <c r="CI73" s="623">
        <f>CJ73-CF73</f>
        <v>3000</v>
      </c>
      <c r="CJ73" s="918">
        <v>102000</v>
      </c>
      <c r="CK73" s="623"/>
      <c r="CL73" s="623">
        <f t="shared" si="10"/>
        <v>0</v>
      </c>
      <c r="CM73" s="623">
        <f>CN73-CJ73</f>
        <v>0</v>
      </c>
      <c r="CN73" s="918">
        <v>102000</v>
      </c>
      <c r="CO73" s="623"/>
      <c r="CP73" s="623">
        <f t="shared" si="12"/>
        <v>0</v>
      </c>
      <c r="CQ73" s="623">
        <f>CR73-CN73</f>
        <v>2000</v>
      </c>
      <c r="CR73" s="918">
        <v>104000</v>
      </c>
      <c r="CS73" s="918">
        <v>104000</v>
      </c>
      <c r="CT73" s="918"/>
      <c r="CU73" s="918"/>
      <c r="DB73" s="456"/>
      <c r="DC73" s="456"/>
      <c r="DD73" s="456"/>
      <c r="DE73" s="456"/>
      <c r="DF73" s="456"/>
      <c r="DG73" s="456"/>
      <c r="DJ73" s="943"/>
      <c r="DK73" s="943"/>
      <c r="DL73" s="943"/>
      <c r="DM73" s="943"/>
      <c r="DN73" s="943"/>
      <c r="DO73" s="943"/>
      <c r="DP73" s="943"/>
      <c r="DQ73" s="943"/>
      <c r="DR73" s="943"/>
      <c r="DS73" s="943"/>
      <c r="DT73" s="943"/>
      <c r="DU73" s="943"/>
      <c r="DV73" s="943"/>
      <c r="DW73" s="943"/>
      <c r="DX73" s="943"/>
      <c r="DY73" s="943"/>
      <c r="DZ73" s="943"/>
    </row>
    <row r="74" spans="1:131" ht="19.5" hidden="1" customHeight="1" thickBot="1" x14ac:dyDescent="0.4">
      <c r="A74" s="444"/>
      <c r="B74" s="445"/>
      <c r="C74" s="445"/>
      <c r="D74" s="445"/>
      <c r="E74" s="445"/>
      <c r="F74" s="446"/>
      <c r="G74" s="446"/>
      <c r="H74" s="447"/>
      <c r="I74" s="447"/>
      <c r="J74" s="486"/>
      <c r="K74" s="486"/>
      <c r="L74" s="448"/>
      <c r="M74" s="616"/>
      <c r="N74" s="616"/>
      <c r="O74" s="616"/>
      <c r="P74" s="616"/>
      <c r="Q74" s="616"/>
      <c r="R74" s="616"/>
      <c r="S74" s="616"/>
      <c r="T74" s="616"/>
      <c r="U74" s="616"/>
      <c r="V74" s="616"/>
      <c r="W74" s="616"/>
      <c r="X74" s="616"/>
      <c r="Y74" s="616"/>
      <c r="Z74" s="616"/>
      <c r="AA74" s="616"/>
      <c r="AB74" s="616"/>
      <c r="AC74" s="616"/>
      <c r="AD74" s="616"/>
      <c r="AE74" s="616"/>
      <c r="AF74" s="616"/>
      <c r="AG74" s="616"/>
      <c r="AH74" s="616"/>
      <c r="AI74" s="616"/>
      <c r="AJ74" s="616"/>
      <c r="AK74" s="616"/>
      <c r="AL74" s="616"/>
      <c r="AM74" s="616"/>
      <c r="AN74" s="616"/>
      <c r="AO74" s="616"/>
      <c r="AP74" s="616"/>
      <c r="AQ74" s="616"/>
      <c r="AR74" s="616"/>
      <c r="AS74" s="616"/>
      <c r="AT74" s="616">
        <f t="shared" si="133"/>
        <v>0</v>
      </c>
      <c r="AU74" s="616"/>
      <c r="AV74" s="616"/>
      <c r="AW74" s="449"/>
      <c r="AX74" s="449"/>
      <c r="AY74" s="616"/>
      <c r="AZ74" s="616"/>
      <c r="BA74" s="616">
        <f t="shared" si="16"/>
        <v>0</v>
      </c>
      <c r="BB74" s="616">
        <f t="shared" si="17"/>
        <v>0</v>
      </c>
      <c r="BC74" s="616"/>
      <c r="BD74" s="616"/>
      <c r="BE74" s="616"/>
      <c r="BF74" s="616"/>
      <c r="BG74" s="616">
        <f t="shared" si="102"/>
        <v>0</v>
      </c>
      <c r="BH74" s="616"/>
      <c r="BI74" s="616"/>
      <c r="BJ74" s="616"/>
      <c r="BK74" s="616">
        <f t="shared" si="19"/>
        <v>0</v>
      </c>
      <c r="BL74" s="616"/>
      <c r="BM74" s="616"/>
      <c r="BN74" s="616"/>
      <c r="BO74" s="616">
        <f t="shared" si="20"/>
        <v>0</v>
      </c>
      <c r="BP74" s="616"/>
      <c r="BQ74" s="616"/>
      <c r="BR74" s="616"/>
      <c r="BS74" s="616">
        <f t="shared" si="2"/>
        <v>0</v>
      </c>
      <c r="BT74" s="616"/>
      <c r="BU74" s="812"/>
      <c r="BV74" s="616"/>
      <c r="BW74" s="616">
        <f t="shared" si="3"/>
        <v>0</v>
      </c>
      <c r="BX74" s="616"/>
      <c r="BY74" s="616"/>
      <c r="BZ74" s="921"/>
      <c r="CA74" s="921"/>
      <c r="CB74" s="616"/>
      <c r="CC74" s="921"/>
      <c r="CD74" s="616">
        <f t="shared" si="103"/>
        <v>0</v>
      </c>
      <c r="CE74" s="616">
        <f t="shared" si="104"/>
        <v>0</v>
      </c>
      <c r="CF74" s="616"/>
      <c r="CG74" s="616">
        <v>0</v>
      </c>
      <c r="CH74" s="616">
        <f t="shared" si="105"/>
        <v>0</v>
      </c>
      <c r="CI74" s="616"/>
      <c r="CJ74" s="921"/>
      <c r="CK74" s="616"/>
      <c r="CL74" s="616">
        <f t="shared" si="10"/>
        <v>0</v>
      </c>
      <c r="CM74" s="616"/>
      <c r="CN74" s="921"/>
      <c r="CO74" s="616"/>
      <c r="CP74" s="616">
        <f t="shared" si="12"/>
        <v>0</v>
      </c>
      <c r="CQ74" s="616"/>
      <c r="CR74" s="921"/>
      <c r="CS74" s="921"/>
      <c r="CT74" s="921"/>
      <c r="CU74" s="921"/>
      <c r="DB74" s="456"/>
      <c r="DC74" s="456"/>
      <c r="DD74" s="456"/>
      <c r="DE74" s="456"/>
      <c r="DF74" s="456"/>
      <c r="DG74" s="456"/>
      <c r="DJ74" s="943"/>
      <c r="DK74" s="943"/>
      <c r="DL74" s="943"/>
      <c r="DM74" s="943"/>
      <c r="DN74" s="943"/>
      <c r="DO74" s="943"/>
      <c r="DP74" s="943"/>
      <c r="DQ74" s="943"/>
      <c r="DR74" s="943"/>
      <c r="DS74" s="943"/>
      <c r="DT74" s="943"/>
      <c r="DU74" s="943"/>
      <c r="DV74" s="943"/>
      <c r="DW74" s="943"/>
      <c r="DX74" s="943"/>
      <c r="DY74" s="943"/>
      <c r="DZ74" s="943"/>
    </row>
    <row r="75" spans="1:131" ht="20.100000000000001" hidden="1" customHeight="1" thickBot="1" x14ac:dyDescent="0.4">
      <c r="A75" s="436"/>
      <c r="B75" s="450"/>
      <c r="C75" s="450"/>
      <c r="D75" s="450"/>
      <c r="E75" s="450"/>
      <c r="F75" s="450"/>
      <c r="G75" s="450"/>
      <c r="H75" s="437"/>
      <c r="I75" s="437"/>
      <c r="J75" s="437"/>
      <c r="K75" s="437"/>
      <c r="L75" s="625"/>
      <c r="M75" s="628"/>
      <c r="N75" s="628"/>
      <c r="O75" s="628"/>
      <c r="P75" s="628"/>
      <c r="Q75" s="628"/>
      <c r="R75" s="628"/>
      <c r="S75" s="628"/>
      <c r="T75" s="628"/>
      <c r="U75" s="628"/>
      <c r="V75" s="628"/>
      <c r="W75" s="628"/>
      <c r="X75" s="628"/>
      <c r="Y75" s="628"/>
      <c r="Z75" s="628"/>
      <c r="AA75" s="628"/>
      <c r="AB75" s="628"/>
      <c r="AC75" s="628"/>
      <c r="AD75" s="628"/>
      <c r="AE75" s="628"/>
      <c r="AF75" s="628"/>
      <c r="AG75" s="628"/>
      <c r="AH75" s="628"/>
      <c r="AI75" s="628"/>
      <c r="AJ75" s="628"/>
      <c r="AK75" s="628"/>
      <c r="AL75" s="628"/>
      <c r="AM75" s="628"/>
      <c r="AN75" s="628"/>
      <c r="AO75" s="628"/>
      <c r="AP75" s="628"/>
      <c r="AQ75" s="628"/>
      <c r="AR75" s="628"/>
      <c r="AS75" s="628"/>
      <c r="AT75" s="628">
        <f t="shared" si="133"/>
        <v>0</v>
      </c>
      <c r="AU75" s="628"/>
      <c r="AV75" s="628"/>
      <c r="AW75" s="451"/>
      <c r="AX75" s="451"/>
      <c r="AY75" s="628"/>
      <c r="AZ75" s="628"/>
      <c r="BA75" s="628">
        <f t="shared" si="16"/>
        <v>0</v>
      </c>
      <c r="BB75" s="628">
        <f t="shared" si="17"/>
        <v>0</v>
      </c>
      <c r="BC75" s="628"/>
      <c r="BD75" s="628"/>
      <c r="BE75" s="628"/>
      <c r="BF75" s="628"/>
      <c r="BG75" s="628">
        <f t="shared" si="102"/>
        <v>0</v>
      </c>
      <c r="BH75" s="628"/>
      <c r="BI75" s="628"/>
      <c r="BJ75" s="628"/>
      <c r="BK75" s="628">
        <f t="shared" si="19"/>
        <v>0</v>
      </c>
      <c r="BL75" s="628"/>
      <c r="BM75" s="628"/>
      <c r="BN75" s="628"/>
      <c r="BO75" s="628">
        <f t="shared" si="20"/>
        <v>0</v>
      </c>
      <c r="BP75" s="628"/>
      <c r="BQ75" s="628"/>
      <c r="BR75" s="628"/>
      <c r="BS75" s="628">
        <f t="shared" si="2"/>
        <v>0</v>
      </c>
      <c r="BT75" s="628"/>
      <c r="BU75" s="813"/>
      <c r="BV75" s="628"/>
      <c r="BW75" s="628">
        <f t="shared" si="3"/>
        <v>0</v>
      </c>
      <c r="BX75" s="628"/>
      <c r="BY75" s="628"/>
      <c r="BZ75" s="922"/>
      <c r="CA75" s="922"/>
      <c r="CB75" s="628"/>
      <c r="CC75" s="922"/>
      <c r="CD75" s="628">
        <f t="shared" si="103"/>
        <v>0</v>
      </c>
      <c r="CE75" s="628">
        <f t="shared" si="104"/>
        <v>0</v>
      </c>
      <c r="CF75" s="628"/>
      <c r="CG75" s="628">
        <v>0</v>
      </c>
      <c r="CH75" s="628">
        <f t="shared" si="105"/>
        <v>0</v>
      </c>
      <c r="CI75" s="628"/>
      <c r="CJ75" s="922"/>
      <c r="CK75" s="628"/>
      <c r="CL75" s="628">
        <f t="shared" si="10"/>
        <v>0</v>
      </c>
      <c r="CM75" s="628"/>
      <c r="CN75" s="922"/>
      <c r="CO75" s="628"/>
      <c r="CP75" s="628">
        <f t="shared" si="12"/>
        <v>0</v>
      </c>
      <c r="CQ75" s="628"/>
      <c r="CR75" s="922"/>
      <c r="CS75" s="922"/>
      <c r="CT75" s="922"/>
      <c r="CU75" s="922"/>
      <c r="DB75" s="456"/>
      <c r="DC75" s="456"/>
      <c r="DD75" s="456"/>
      <c r="DE75" s="456"/>
      <c r="DF75" s="456"/>
      <c r="DG75" s="456"/>
      <c r="DJ75" s="943"/>
      <c r="DK75" s="943"/>
      <c r="DL75" s="943"/>
      <c r="DM75" s="943"/>
      <c r="DN75" s="943"/>
      <c r="DO75" s="943"/>
      <c r="DP75" s="943"/>
      <c r="DQ75" s="943"/>
      <c r="DR75" s="943"/>
      <c r="DS75" s="943"/>
      <c r="DT75" s="943"/>
      <c r="DU75" s="943"/>
      <c r="DV75" s="943"/>
      <c r="DW75" s="943"/>
      <c r="DX75" s="943"/>
      <c r="DY75" s="943"/>
      <c r="DZ75" s="943"/>
    </row>
    <row r="76" spans="1:131" ht="20.100000000000001" hidden="1" customHeight="1" thickBot="1" x14ac:dyDescent="0.4">
      <c r="A76" s="436"/>
      <c r="B76" s="450"/>
      <c r="C76" s="450"/>
      <c r="D76" s="450"/>
      <c r="E76" s="450"/>
      <c r="F76" s="450"/>
      <c r="G76" s="450"/>
      <c r="H76" s="625"/>
      <c r="I76" s="625"/>
      <c r="J76" s="625"/>
      <c r="K76" s="625"/>
      <c r="L76" s="628"/>
      <c r="M76" s="628"/>
      <c r="N76" s="628"/>
      <c r="O76" s="628"/>
      <c r="P76" s="628"/>
      <c r="Q76" s="628"/>
      <c r="R76" s="628"/>
      <c r="S76" s="628"/>
      <c r="T76" s="628"/>
      <c r="U76" s="628"/>
      <c r="V76" s="628"/>
      <c r="W76" s="628"/>
      <c r="X76" s="628"/>
      <c r="Y76" s="628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628"/>
      <c r="AL76" s="628"/>
      <c r="AM76" s="628"/>
      <c r="AN76" s="628"/>
      <c r="AO76" s="628"/>
      <c r="AP76" s="628"/>
      <c r="AQ76" s="628"/>
      <c r="AR76" s="628"/>
      <c r="AS76" s="628"/>
      <c r="AT76" s="628">
        <f t="shared" si="133"/>
        <v>0</v>
      </c>
      <c r="AU76" s="628"/>
      <c r="AV76" s="628"/>
      <c r="AW76" s="451"/>
      <c r="AX76" s="451"/>
      <c r="AY76" s="628"/>
      <c r="AZ76" s="628"/>
      <c r="BA76" s="628">
        <f t="shared" si="16"/>
        <v>0</v>
      </c>
      <c r="BB76" s="628">
        <f t="shared" si="17"/>
        <v>0</v>
      </c>
      <c r="BC76" s="628"/>
      <c r="BD76" s="628"/>
      <c r="BE76" s="628"/>
      <c r="BF76" s="628"/>
      <c r="BG76" s="628">
        <f t="shared" si="102"/>
        <v>0</v>
      </c>
      <c r="BH76" s="628"/>
      <c r="BI76" s="628"/>
      <c r="BJ76" s="628"/>
      <c r="BK76" s="628">
        <f t="shared" si="19"/>
        <v>0</v>
      </c>
      <c r="BL76" s="628"/>
      <c r="BM76" s="628"/>
      <c r="BN76" s="628"/>
      <c r="BO76" s="628">
        <f t="shared" si="20"/>
        <v>0</v>
      </c>
      <c r="BP76" s="628"/>
      <c r="BQ76" s="628"/>
      <c r="BR76" s="628"/>
      <c r="BS76" s="628">
        <f t="shared" si="2"/>
        <v>0</v>
      </c>
      <c r="BT76" s="628"/>
      <c r="BU76" s="813"/>
      <c r="BV76" s="628"/>
      <c r="BW76" s="628">
        <f t="shared" si="3"/>
        <v>0</v>
      </c>
      <c r="BX76" s="628"/>
      <c r="BY76" s="628"/>
      <c r="BZ76" s="922"/>
      <c r="CA76" s="922"/>
      <c r="CB76" s="628"/>
      <c r="CC76" s="922"/>
      <c r="CD76" s="628">
        <f t="shared" si="103"/>
        <v>0</v>
      </c>
      <c r="CE76" s="628">
        <f t="shared" si="104"/>
        <v>0</v>
      </c>
      <c r="CF76" s="628"/>
      <c r="CG76" s="628">
        <v>0</v>
      </c>
      <c r="CH76" s="628">
        <f t="shared" si="105"/>
        <v>0</v>
      </c>
      <c r="CI76" s="628"/>
      <c r="CJ76" s="922"/>
      <c r="CK76" s="628"/>
      <c r="CL76" s="628">
        <f t="shared" si="10"/>
        <v>0</v>
      </c>
      <c r="CM76" s="628"/>
      <c r="CN76" s="922"/>
      <c r="CO76" s="628"/>
      <c r="CP76" s="628">
        <f t="shared" si="12"/>
        <v>0</v>
      </c>
      <c r="CQ76" s="628"/>
      <c r="CR76" s="922"/>
      <c r="CS76" s="922"/>
      <c r="CT76" s="922"/>
      <c r="CU76" s="922"/>
      <c r="DB76" s="456"/>
      <c r="DC76" s="456"/>
      <c r="DD76" s="456"/>
      <c r="DE76" s="456"/>
      <c r="DF76" s="456"/>
      <c r="DG76" s="456"/>
      <c r="DJ76" s="943"/>
      <c r="DK76" s="943"/>
      <c r="DL76" s="943"/>
      <c r="DM76" s="943"/>
      <c r="DN76" s="943"/>
      <c r="DO76" s="943"/>
      <c r="DP76" s="943"/>
      <c r="DQ76" s="943"/>
      <c r="DR76" s="943"/>
      <c r="DS76" s="943"/>
      <c r="DT76" s="943"/>
      <c r="DU76" s="943"/>
      <c r="DV76" s="943"/>
      <c r="DW76" s="943"/>
      <c r="DX76" s="943"/>
      <c r="DY76" s="943"/>
      <c r="DZ76" s="943"/>
    </row>
    <row r="77" spans="1:131" s="441" customFormat="1" ht="20.100000000000001" hidden="1" customHeight="1" x14ac:dyDescent="0.35">
      <c r="A77" s="627"/>
      <c r="B77" s="440"/>
      <c r="C77" s="440"/>
      <c r="D77" s="619" t="s">
        <v>8</v>
      </c>
      <c r="E77" s="440"/>
      <c r="F77" s="440"/>
      <c r="G77" s="440"/>
      <c r="H77" s="619"/>
      <c r="I77" s="433"/>
      <c r="J77" s="990">
        <v>652</v>
      </c>
      <c r="K77" s="990" t="s">
        <v>136</v>
      </c>
      <c r="L77" s="990"/>
      <c r="M77" s="620">
        <f t="shared" ref="M77:S77" si="145">SUM(M78)</f>
        <v>490521.1</v>
      </c>
      <c r="N77" s="620">
        <f t="shared" si="145"/>
        <v>556459</v>
      </c>
      <c r="O77" s="620">
        <f t="shared" si="145"/>
        <v>408930.25</v>
      </c>
      <c r="P77" s="620">
        <f t="shared" si="145"/>
        <v>295449.34000000003</v>
      </c>
      <c r="Q77" s="620">
        <f t="shared" si="145"/>
        <v>498283.59</v>
      </c>
      <c r="R77" s="620">
        <f t="shared" si="145"/>
        <v>492704.46</v>
      </c>
      <c r="S77" s="620">
        <f t="shared" si="145"/>
        <v>294468.21000000002</v>
      </c>
      <c r="T77" s="620">
        <f t="shared" ref="T77:T83" si="146">(S77/R77)*100</f>
        <v>59.765687933898548</v>
      </c>
      <c r="U77" s="620">
        <f t="shared" ref="U77:AA77" si="147">SUM(U78)</f>
        <v>-192704.46000000002</v>
      </c>
      <c r="V77" s="620">
        <f t="shared" si="147"/>
        <v>300000</v>
      </c>
      <c r="W77" s="620">
        <f t="shared" si="147"/>
        <v>300000</v>
      </c>
      <c r="X77" s="620">
        <f t="shared" si="147"/>
        <v>480560.06</v>
      </c>
      <c r="Y77" s="620">
        <f t="shared" si="147"/>
        <v>403366.04</v>
      </c>
      <c r="Z77" s="620">
        <f t="shared" si="147"/>
        <v>369572.21</v>
      </c>
      <c r="AA77" s="620">
        <f t="shared" si="147"/>
        <v>168164.74</v>
      </c>
      <c r="AB77" s="620">
        <f t="shared" ref="AB77:AB83" si="148">(AA77/Z77)*100</f>
        <v>45.502539273718654</v>
      </c>
      <c r="AC77" s="620">
        <f>SUM(AC78)</f>
        <v>64308.849999999977</v>
      </c>
      <c r="AD77" s="620">
        <f>SUM(AD78)</f>
        <v>433881.06</v>
      </c>
      <c r="AE77" s="620"/>
      <c r="AF77" s="620"/>
      <c r="AG77" s="620">
        <f>SUM(AG78)</f>
        <v>433881.06</v>
      </c>
      <c r="AH77" s="620">
        <f>SUM(AH78)</f>
        <v>0</v>
      </c>
      <c r="AI77" s="620">
        <f>SUM(AI78)</f>
        <v>270582.84000000003</v>
      </c>
      <c r="AJ77" s="620">
        <f>SUM(AJ78)</f>
        <v>423088.81</v>
      </c>
      <c r="AK77" s="620">
        <f>SUM(AK78)</f>
        <v>425694.97</v>
      </c>
      <c r="AL77" s="620" t="e">
        <f>SUM(AL78)+#REF!</f>
        <v>#REF!</v>
      </c>
      <c r="AM77" s="620" t="e">
        <f>SUM(AM78)+#REF!</f>
        <v>#REF!</v>
      </c>
      <c r="AN77" s="620">
        <f t="shared" ref="AN77:AS77" si="149">SUM(AN78)</f>
        <v>0</v>
      </c>
      <c r="AO77" s="620">
        <f t="shared" si="149"/>
        <v>0</v>
      </c>
      <c r="AP77" s="620">
        <f t="shared" si="149"/>
        <v>0</v>
      </c>
      <c r="AQ77" s="620">
        <f t="shared" si="149"/>
        <v>0</v>
      </c>
      <c r="AR77" s="620">
        <f t="shared" si="149"/>
        <v>0</v>
      </c>
      <c r="AS77" s="620">
        <f t="shared" si="149"/>
        <v>0</v>
      </c>
      <c r="AT77" s="620">
        <f t="shared" si="133"/>
        <v>0</v>
      </c>
      <c r="AU77" s="620">
        <f t="shared" ref="AU77:CA77" si="150">SUM(AU78)</f>
        <v>0</v>
      </c>
      <c r="AV77" s="620">
        <f t="shared" si="150"/>
        <v>0</v>
      </c>
      <c r="AW77" s="620">
        <f t="shared" si="150"/>
        <v>0</v>
      </c>
      <c r="AX77" s="620">
        <f t="shared" si="150"/>
        <v>0</v>
      </c>
      <c r="AY77" s="620">
        <f t="shared" si="150"/>
        <v>0</v>
      </c>
      <c r="AZ77" s="620">
        <f t="shared" si="150"/>
        <v>0</v>
      </c>
      <c r="BA77" s="620">
        <f t="shared" si="16"/>
        <v>0</v>
      </c>
      <c r="BB77" s="620">
        <f t="shared" si="17"/>
        <v>0</v>
      </c>
      <c r="BC77" s="620">
        <f>SUM(BC78)</f>
        <v>0</v>
      </c>
      <c r="BD77" s="620">
        <f>SUM(BD78)</f>
        <v>0</v>
      </c>
      <c r="BE77" s="620">
        <f t="shared" si="150"/>
        <v>0</v>
      </c>
      <c r="BF77" s="620">
        <f t="shared" si="150"/>
        <v>0</v>
      </c>
      <c r="BG77" s="620">
        <f t="shared" si="102"/>
        <v>0</v>
      </c>
      <c r="BH77" s="620">
        <f t="shared" si="150"/>
        <v>0</v>
      </c>
      <c r="BI77" s="620">
        <f t="shared" si="150"/>
        <v>0</v>
      </c>
      <c r="BJ77" s="620"/>
      <c r="BK77" s="620">
        <f t="shared" si="19"/>
        <v>0</v>
      </c>
      <c r="BL77" s="620">
        <f t="shared" si="150"/>
        <v>0</v>
      </c>
      <c r="BM77" s="620">
        <f t="shared" si="150"/>
        <v>0</v>
      </c>
      <c r="BN77" s="620"/>
      <c r="BO77" s="620">
        <f t="shared" si="20"/>
        <v>0</v>
      </c>
      <c r="BP77" s="620">
        <f t="shared" si="150"/>
        <v>0</v>
      </c>
      <c r="BQ77" s="620">
        <f t="shared" si="150"/>
        <v>0</v>
      </c>
      <c r="BR77" s="620">
        <f t="shared" si="150"/>
        <v>0</v>
      </c>
      <c r="BS77" s="620">
        <f t="shared" si="2"/>
        <v>0</v>
      </c>
      <c r="BT77" s="620">
        <f t="shared" si="150"/>
        <v>0</v>
      </c>
      <c r="BU77" s="748">
        <f t="shared" si="150"/>
        <v>0</v>
      </c>
      <c r="BV77" s="620">
        <f t="shared" si="150"/>
        <v>0</v>
      </c>
      <c r="BW77" s="620">
        <f t="shared" si="3"/>
        <v>0</v>
      </c>
      <c r="BX77" s="620">
        <f t="shared" si="150"/>
        <v>0</v>
      </c>
      <c r="BY77" s="620">
        <f t="shared" si="150"/>
        <v>0</v>
      </c>
      <c r="BZ77" s="523">
        <f t="shared" si="150"/>
        <v>0</v>
      </c>
      <c r="CA77" s="523">
        <f t="shared" si="150"/>
        <v>0</v>
      </c>
      <c r="CB77" s="620">
        <f>SUM(CB78)</f>
        <v>0</v>
      </c>
      <c r="CC77" s="523">
        <f>SUM(CC78)</f>
        <v>0</v>
      </c>
      <c r="CD77" s="620">
        <f t="shared" si="103"/>
        <v>0</v>
      </c>
      <c r="CE77" s="620">
        <f t="shared" si="104"/>
        <v>0</v>
      </c>
      <c r="CF77" s="620">
        <f>SUM(CF78)</f>
        <v>0</v>
      </c>
      <c r="CG77" s="620">
        <f>SUM(CG78)</f>
        <v>0</v>
      </c>
      <c r="CH77" s="620">
        <f t="shared" si="105"/>
        <v>0</v>
      </c>
      <c r="CI77" s="620">
        <f t="shared" ref="CI77" si="151">SUM(CI78)</f>
        <v>0</v>
      </c>
      <c r="CJ77" s="523">
        <f>SUM(CJ78)</f>
        <v>0</v>
      </c>
      <c r="CK77" s="620">
        <f>SUM(CK78)</f>
        <v>0</v>
      </c>
      <c r="CL77" s="620">
        <f t="shared" si="10"/>
        <v>0</v>
      </c>
      <c r="CM77" s="620">
        <f t="shared" ref="CM77" si="152">SUM(CM78)</f>
        <v>0</v>
      </c>
      <c r="CN77" s="523">
        <f>SUM(CN78)</f>
        <v>0</v>
      </c>
      <c r="CO77" s="620">
        <f>SUM(CO78)</f>
        <v>0</v>
      </c>
      <c r="CP77" s="620">
        <f t="shared" si="12"/>
        <v>0</v>
      </c>
      <c r="CQ77" s="620">
        <f t="shared" ref="CQ77" si="153">SUM(CQ78)</f>
        <v>0</v>
      </c>
      <c r="CR77" s="523">
        <f>SUM(CR78)</f>
        <v>0</v>
      </c>
      <c r="CS77" s="523">
        <f t="shared" ref="CS77:CU77" si="154">SUM(CS78)</f>
        <v>0</v>
      </c>
      <c r="CT77" s="523">
        <f t="shared" si="154"/>
        <v>0</v>
      </c>
      <c r="CU77" s="523">
        <f t="shared" si="154"/>
        <v>0</v>
      </c>
      <c r="DB77" s="456"/>
      <c r="DC77" s="456"/>
      <c r="DD77" s="456"/>
      <c r="DE77" s="456"/>
      <c r="DF77" s="456"/>
      <c r="DG77" s="456"/>
      <c r="DH77" s="119"/>
      <c r="DI77" s="119"/>
      <c r="DJ77" s="943"/>
      <c r="DK77" s="943"/>
      <c r="DL77" s="943"/>
      <c r="DM77" s="943"/>
      <c r="DN77" s="943"/>
      <c r="DO77" s="943"/>
      <c r="DP77" s="943"/>
      <c r="DQ77" s="943"/>
      <c r="DR77" s="943"/>
      <c r="DS77" s="943"/>
      <c r="DT77" s="943"/>
      <c r="DU77" s="943"/>
      <c r="DV77" s="943"/>
      <c r="DW77" s="943"/>
      <c r="DX77" s="943"/>
      <c r="DY77" s="943"/>
      <c r="DZ77" s="943"/>
      <c r="EA77" s="119"/>
    </row>
    <row r="78" spans="1:131" ht="20.100000000000001" hidden="1" customHeight="1" x14ac:dyDescent="0.35">
      <c r="A78" s="556"/>
      <c r="B78" s="442"/>
      <c r="C78" s="442"/>
      <c r="D78" s="442"/>
      <c r="E78" s="442"/>
      <c r="F78" s="443"/>
      <c r="G78" s="443"/>
      <c r="H78" s="1006"/>
      <c r="I78" s="1006"/>
      <c r="J78" s="431"/>
      <c r="K78" s="431">
        <v>6526</v>
      </c>
      <c r="L78" s="431" t="s">
        <v>137</v>
      </c>
      <c r="M78" s="623">
        <v>490521.1</v>
      </c>
      <c r="N78" s="623">
        <v>556459</v>
      </c>
      <c r="O78" s="623">
        <v>408930.25</v>
      </c>
      <c r="P78" s="623">
        <v>295449.34000000003</v>
      </c>
      <c r="Q78" s="623">
        <v>498283.59</v>
      </c>
      <c r="R78" s="623">
        <v>492704.46</v>
      </c>
      <c r="S78" s="623">
        <v>294468.21000000002</v>
      </c>
      <c r="T78" s="623">
        <f t="shared" si="146"/>
        <v>59.765687933898548</v>
      </c>
      <c r="U78" s="623">
        <f>(V78-R78)</f>
        <v>-192704.46000000002</v>
      </c>
      <c r="V78" s="623">
        <v>300000</v>
      </c>
      <c r="W78" s="623">
        <v>300000</v>
      </c>
      <c r="X78" s="623">
        <v>480560.06</v>
      </c>
      <c r="Y78" s="623">
        <v>403366.04</v>
      </c>
      <c r="Z78" s="623">
        <v>369572.21</v>
      </c>
      <c r="AA78" s="623">
        <v>168164.74</v>
      </c>
      <c r="AB78" s="623">
        <f t="shared" si="148"/>
        <v>45.502539273718654</v>
      </c>
      <c r="AC78" s="623">
        <f>(AD78-Z78)</f>
        <v>64308.849999999977</v>
      </c>
      <c r="AD78" s="623">
        <v>433881.06</v>
      </c>
      <c r="AE78" s="623"/>
      <c r="AF78" s="623"/>
      <c r="AG78" s="623">
        <v>433881.06</v>
      </c>
      <c r="AH78" s="623"/>
      <c r="AI78" s="623">
        <v>270582.84000000003</v>
      </c>
      <c r="AJ78" s="623">
        <v>423088.81</v>
      </c>
      <c r="AK78" s="623">
        <v>425694.97</v>
      </c>
      <c r="AL78" s="623">
        <v>399240.37</v>
      </c>
      <c r="AM78" s="623">
        <v>283350</v>
      </c>
      <c r="AN78" s="623"/>
      <c r="AO78" s="623"/>
      <c r="AP78" s="623"/>
      <c r="AQ78" s="623"/>
      <c r="AR78" s="623"/>
      <c r="AS78" s="623"/>
      <c r="AT78" s="623">
        <f t="shared" si="133"/>
        <v>0</v>
      </c>
      <c r="AU78" s="623"/>
      <c r="AV78" s="623"/>
      <c r="AW78" s="430"/>
      <c r="AX78" s="430"/>
      <c r="AY78" s="623"/>
      <c r="AZ78" s="623"/>
      <c r="BA78" s="623">
        <f t="shared" si="16"/>
        <v>0</v>
      </c>
      <c r="BB78" s="623">
        <f t="shared" si="17"/>
        <v>0</v>
      </c>
      <c r="BC78" s="623"/>
      <c r="BD78" s="623"/>
      <c r="BE78" s="623"/>
      <c r="BF78" s="623"/>
      <c r="BG78" s="623">
        <f t="shared" si="102"/>
        <v>0</v>
      </c>
      <c r="BH78" s="623"/>
      <c r="BI78" s="623"/>
      <c r="BJ78" s="623"/>
      <c r="BK78" s="623">
        <f t="shared" si="19"/>
        <v>0</v>
      </c>
      <c r="BL78" s="623"/>
      <c r="BM78" s="623"/>
      <c r="BN78" s="623"/>
      <c r="BO78" s="623">
        <f t="shared" si="20"/>
        <v>0</v>
      </c>
      <c r="BP78" s="623"/>
      <c r="BQ78" s="623"/>
      <c r="BR78" s="623"/>
      <c r="BS78" s="623">
        <f t="shared" si="2"/>
        <v>0</v>
      </c>
      <c r="BT78" s="623"/>
      <c r="BU78" s="720"/>
      <c r="BV78" s="623"/>
      <c r="BW78" s="623">
        <f t="shared" si="3"/>
        <v>0</v>
      </c>
      <c r="BX78" s="623"/>
      <c r="BY78" s="623"/>
      <c r="BZ78" s="918"/>
      <c r="CA78" s="918"/>
      <c r="CB78" s="623"/>
      <c r="CC78" s="918"/>
      <c r="CD78" s="623">
        <f t="shared" si="103"/>
        <v>0</v>
      </c>
      <c r="CE78" s="623">
        <f t="shared" si="104"/>
        <v>0</v>
      </c>
      <c r="CF78" s="623"/>
      <c r="CG78" s="623">
        <v>0</v>
      </c>
      <c r="CH78" s="623">
        <f t="shared" si="105"/>
        <v>0</v>
      </c>
      <c r="CI78" s="623"/>
      <c r="CJ78" s="918"/>
      <c r="CK78" s="623"/>
      <c r="CL78" s="623">
        <f t="shared" si="10"/>
        <v>0</v>
      </c>
      <c r="CM78" s="623"/>
      <c r="CN78" s="918"/>
      <c r="CO78" s="623"/>
      <c r="CP78" s="623">
        <f t="shared" si="12"/>
        <v>0</v>
      </c>
      <c r="CQ78" s="623"/>
      <c r="CR78" s="918"/>
      <c r="CS78" s="918"/>
      <c r="CT78" s="918"/>
      <c r="CU78" s="918"/>
      <c r="DB78" s="456"/>
      <c r="DC78" s="456"/>
      <c r="DD78" s="456"/>
      <c r="DE78" s="456"/>
      <c r="DF78" s="456"/>
      <c r="DG78" s="456"/>
      <c r="DJ78" s="943"/>
      <c r="DK78" s="943"/>
      <c r="DL78" s="943"/>
      <c r="DM78" s="943"/>
      <c r="DN78" s="943"/>
      <c r="DO78" s="943"/>
      <c r="DP78" s="943"/>
      <c r="DQ78" s="943"/>
      <c r="DR78" s="943"/>
      <c r="DS78" s="943"/>
      <c r="DT78" s="943"/>
      <c r="DU78" s="943"/>
      <c r="DV78" s="943"/>
      <c r="DW78" s="943"/>
      <c r="DX78" s="943"/>
      <c r="DY78" s="943"/>
      <c r="DZ78" s="943"/>
    </row>
    <row r="79" spans="1:131" ht="20.100000000000001" customHeight="1" x14ac:dyDescent="0.35">
      <c r="A79" s="556"/>
      <c r="B79" s="556"/>
      <c r="C79" s="556" t="s">
        <v>7</v>
      </c>
      <c r="D79" s="556" t="s">
        <v>8</v>
      </c>
      <c r="E79" s="556"/>
      <c r="F79" s="556"/>
      <c r="G79" s="556"/>
      <c r="H79" s="1006"/>
      <c r="I79" s="990" t="s">
        <v>138</v>
      </c>
      <c r="J79" s="1066" t="s">
        <v>208</v>
      </c>
      <c r="K79" s="1066"/>
      <c r="L79" s="1066"/>
      <c r="M79" s="620">
        <f t="shared" ref="M79:S79" si="155">SUM(M80+M84)</f>
        <v>3861047.3</v>
      </c>
      <c r="N79" s="620">
        <f t="shared" si="155"/>
        <v>10262000</v>
      </c>
      <c r="O79" s="620">
        <f t="shared" si="155"/>
        <v>16487000</v>
      </c>
      <c r="P79" s="620">
        <f t="shared" si="155"/>
        <v>17390282.940000001</v>
      </c>
      <c r="Q79" s="620">
        <f t="shared" si="155"/>
        <v>18208716.41</v>
      </c>
      <c r="R79" s="620">
        <f t="shared" si="155"/>
        <v>19828423.739999998</v>
      </c>
      <c r="S79" s="620">
        <f t="shared" si="155"/>
        <v>14349669.380000001</v>
      </c>
      <c r="T79" s="620">
        <f t="shared" si="146"/>
        <v>72.369188636272312</v>
      </c>
      <c r="U79" s="620">
        <f>SUM(U80+U84)</f>
        <v>-528423.73999999836</v>
      </c>
      <c r="V79" s="620">
        <f>SUM(V80+V84)</f>
        <v>19300000</v>
      </c>
      <c r="W79" s="620">
        <f>SUM(W80+W84)</f>
        <v>19300000</v>
      </c>
      <c r="X79" s="620">
        <f>SUM(X80+X84)</f>
        <v>20263889.789999999</v>
      </c>
      <c r="Y79" s="620" t="e">
        <f>SUM(Y80+Y84+Y93)</f>
        <v>#REF!</v>
      </c>
      <c r="Z79" s="620" t="e">
        <f>SUM(Z80+Z84+Z93)</f>
        <v>#REF!</v>
      </c>
      <c r="AA79" s="620" t="e">
        <f>SUM(AA80+AA84+AA93)</f>
        <v>#REF!</v>
      </c>
      <c r="AB79" s="620" t="e">
        <f t="shared" si="148"/>
        <v>#REF!</v>
      </c>
      <c r="AC79" s="620" t="e">
        <f>SUM(AC80+AC84+AC93)</f>
        <v>#REF!</v>
      </c>
      <c r="AD79" s="620" t="e">
        <f>SUM(AD80+AD84+AD93)</f>
        <v>#REF!</v>
      </c>
      <c r="AE79" s="620">
        <v>19725000</v>
      </c>
      <c r="AF79" s="620">
        <v>19725000</v>
      </c>
      <c r="AG79" s="620" t="e">
        <f t="shared" ref="AG79:AM79" si="156">SUM(AG80+AG84+AG93)</f>
        <v>#REF!</v>
      </c>
      <c r="AH79" s="620" t="e">
        <f t="shared" si="156"/>
        <v>#REF!</v>
      </c>
      <c r="AI79" s="620" t="e">
        <f t="shared" si="156"/>
        <v>#REF!</v>
      </c>
      <c r="AJ79" s="620" t="e">
        <f t="shared" si="156"/>
        <v>#REF!</v>
      </c>
      <c r="AK79" s="620" t="e">
        <f t="shared" si="156"/>
        <v>#REF!</v>
      </c>
      <c r="AL79" s="620" t="e">
        <f t="shared" si="156"/>
        <v>#REF!</v>
      </c>
      <c r="AM79" s="620" t="e">
        <f t="shared" si="156"/>
        <v>#REF!</v>
      </c>
      <c r="AN79" s="620">
        <f t="shared" ref="AN79:AS79" si="157">AN80+AN89+AN93</f>
        <v>130000</v>
      </c>
      <c r="AO79" s="620">
        <f t="shared" si="157"/>
        <v>130000</v>
      </c>
      <c r="AP79" s="620">
        <f t="shared" si="157"/>
        <v>0</v>
      </c>
      <c r="AQ79" s="620">
        <f t="shared" si="157"/>
        <v>130000</v>
      </c>
      <c r="AR79" s="620">
        <f t="shared" si="157"/>
        <v>130000</v>
      </c>
      <c r="AS79" s="620">
        <f t="shared" si="157"/>
        <v>2000</v>
      </c>
      <c r="AT79" s="620">
        <f t="shared" si="133"/>
        <v>1.5384615384615385</v>
      </c>
      <c r="AU79" s="620">
        <f t="shared" ref="AU79:AZ79" si="158">AU80+AU89+AU93</f>
        <v>-125000</v>
      </c>
      <c r="AV79" s="620">
        <f t="shared" si="158"/>
        <v>5000</v>
      </c>
      <c r="AW79" s="427">
        <f t="shared" si="158"/>
        <v>130000</v>
      </c>
      <c r="AX79" s="427">
        <f t="shared" si="158"/>
        <v>130000</v>
      </c>
      <c r="AY79" s="620">
        <f t="shared" si="158"/>
        <v>15900</v>
      </c>
      <c r="AZ79" s="620">
        <f t="shared" si="158"/>
        <v>2900</v>
      </c>
      <c r="BA79" s="620">
        <f t="shared" si="16"/>
        <v>0</v>
      </c>
      <c r="BB79" s="620">
        <f t="shared" si="17"/>
        <v>18.238993710691823</v>
      </c>
      <c r="BC79" s="620">
        <f>BC80+BC89+BC93</f>
        <v>7000</v>
      </c>
      <c r="BD79" s="620">
        <f>BD80+BD89+BD93</f>
        <v>7000</v>
      </c>
      <c r="BE79" s="620">
        <f>BE80+BE89+BE93</f>
        <v>7000</v>
      </c>
      <c r="BF79" s="620">
        <f>BF80+BF89+BF93</f>
        <v>0</v>
      </c>
      <c r="BG79" s="620">
        <f t="shared" si="102"/>
        <v>0</v>
      </c>
      <c r="BH79" s="620">
        <f>BH80+BH89+BH93</f>
        <v>27000</v>
      </c>
      <c r="BI79" s="620">
        <f>BI80+BI89+BI93</f>
        <v>34000</v>
      </c>
      <c r="BJ79" s="620"/>
      <c r="BK79" s="620">
        <f t="shared" si="19"/>
        <v>0</v>
      </c>
      <c r="BL79" s="620">
        <f t="shared" ref="BL79:BR79" si="159">BL80+BL89+BL93</f>
        <v>0</v>
      </c>
      <c r="BM79" s="620">
        <f t="shared" si="159"/>
        <v>34000</v>
      </c>
      <c r="BN79" s="620"/>
      <c r="BO79" s="620">
        <f t="shared" si="20"/>
        <v>0</v>
      </c>
      <c r="BP79" s="620">
        <f>BP80+BP89+BP93</f>
        <v>0</v>
      </c>
      <c r="BQ79" s="620">
        <f>BQ80+BQ89+BQ93</f>
        <v>34000</v>
      </c>
      <c r="BR79" s="620">
        <f t="shared" si="159"/>
        <v>900</v>
      </c>
      <c r="BS79" s="620">
        <f t="shared" si="2"/>
        <v>2.6470588235294117</v>
      </c>
      <c r="BT79" s="620">
        <f>BT80+BT89+BT93</f>
        <v>-2100</v>
      </c>
      <c r="BU79" s="748">
        <f>BU80+BU89+BU93</f>
        <v>31900</v>
      </c>
      <c r="BV79" s="620">
        <f t="shared" ref="BV79" si="160">BV80+BV89+BV93</f>
        <v>900</v>
      </c>
      <c r="BW79" s="620">
        <f t="shared" si="3"/>
        <v>2.6470588235294117</v>
      </c>
      <c r="BX79" s="620">
        <f>BX80+BX89+BX93</f>
        <v>39304</v>
      </c>
      <c r="BY79" s="620">
        <f t="shared" ref="BY79" si="161">BY80+BY89+BY93</f>
        <v>71204</v>
      </c>
      <c r="BZ79" s="523">
        <f>BZ80+BZ89+BZ93</f>
        <v>23000</v>
      </c>
      <c r="CA79" s="523">
        <f>CA80+CA89+CA93</f>
        <v>23000</v>
      </c>
      <c r="CB79" s="620">
        <f>CB80+CB89+CB93</f>
        <v>0</v>
      </c>
      <c r="CC79" s="523">
        <f>CC80+CC89+CC93</f>
        <v>304</v>
      </c>
      <c r="CD79" s="620">
        <f t="shared" si="103"/>
        <v>0</v>
      </c>
      <c r="CE79" s="620">
        <f t="shared" si="104"/>
        <v>0.15414101875044367</v>
      </c>
      <c r="CF79" s="620">
        <f>CF80+CF89+CF93</f>
        <v>23000</v>
      </c>
      <c r="CG79" s="620">
        <f>CG80+CG89+CG93</f>
        <v>304</v>
      </c>
      <c r="CH79" s="620">
        <f t="shared" si="105"/>
        <v>1.3217391304347827</v>
      </c>
      <c r="CI79" s="620">
        <f>CI80+CI89+CI93</f>
        <v>174222</v>
      </c>
      <c r="CJ79" s="523">
        <f>CJ80+CJ89+CJ93</f>
        <v>197222</v>
      </c>
      <c r="CK79" s="620">
        <f>CK80+CK89+CK93</f>
        <v>0</v>
      </c>
      <c r="CL79" s="620">
        <f t="shared" si="10"/>
        <v>0</v>
      </c>
      <c r="CM79" s="620">
        <f>CM80+CM89+CM93</f>
        <v>0</v>
      </c>
      <c r="CN79" s="523">
        <f>CN80+CN89+CN93</f>
        <v>197222</v>
      </c>
      <c r="CO79" s="620">
        <f>CO80+CO89+CO93</f>
        <v>0</v>
      </c>
      <c r="CP79" s="620">
        <f t="shared" si="12"/>
        <v>0</v>
      </c>
      <c r="CQ79" s="620">
        <f>CQ80+CQ89+CQ93</f>
        <v>5755.0899999999965</v>
      </c>
      <c r="CR79" s="523">
        <f>CR80+CR89+CR93</f>
        <v>202977.09</v>
      </c>
      <c r="CS79" s="523">
        <f t="shared" ref="CS79" si="162">CS80+CS89+CS93</f>
        <v>0</v>
      </c>
      <c r="CT79" s="523">
        <v>10000</v>
      </c>
      <c r="CU79" s="523">
        <v>10000</v>
      </c>
      <c r="DB79" s="456"/>
      <c r="DC79" s="456"/>
      <c r="DD79" s="456"/>
      <c r="DE79" s="456"/>
      <c r="DF79" s="456"/>
      <c r="DG79" s="456"/>
      <c r="DJ79" s="943"/>
      <c r="DK79" s="943"/>
      <c r="DL79" s="943"/>
      <c r="DM79" s="943"/>
      <c r="DN79" s="943"/>
      <c r="DO79" s="943"/>
      <c r="DP79" s="943"/>
      <c r="DQ79" s="943"/>
      <c r="DR79" s="943"/>
      <c r="DS79" s="943"/>
      <c r="DT79" s="943"/>
      <c r="DU79" s="943"/>
      <c r="DV79" s="943"/>
      <c r="DW79" s="943"/>
      <c r="DX79" s="943"/>
      <c r="DY79" s="943"/>
      <c r="DZ79" s="943"/>
    </row>
    <row r="80" spans="1:131" ht="20.100000000000001" customHeight="1" x14ac:dyDescent="0.35">
      <c r="A80" s="619" t="s">
        <v>7</v>
      </c>
      <c r="B80" s="619"/>
      <c r="C80" s="619" t="s">
        <v>7</v>
      </c>
      <c r="D80" s="619" t="s">
        <v>8</v>
      </c>
      <c r="E80" s="619"/>
      <c r="F80" s="619"/>
      <c r="G80" s="619"/>
      <c r="H80" s="433"/>
      <c r="I80" s="1006"/>
      <c r="J80" s="990">
        <v>661</v>
      </c>
      <c r="K80" s="984" t="s">
        <v>210</v>
      </c>
      <c r="L80" s="984"/>
      <c r="M80" s="621">
        <f t="shared" ref="M80:S80" si="163">SUM(M81:M83)</f>
        <v>3861047.3</v>
      </c>
      <c r="N80" s="621">
        <f t="shared" si="163"/>
        <v>10262000</v>
      </c>
      <c r="O80" s="621">
        <f t="shared" si="163"/>
        <v>16487000</v>
      </c>
      <c r="P80" s="621">
        <f t="shared" si="163"/>
        <v>17333282.940000001</v>
      </c>
      <c r="Q80" s="621">
        <f t="shared" si="163"/>
        <v>18208716.41</v>
      </c>
      <c r="R80" s="621">
        <f t="shared" si="163"/>
        <v>19828423.739999998</v>
      </c>
      <c r="S80" s="621">
        <f t="shared" si="163"/>
        <v>14349669.380000001</v>
      </c>
      <c r="T80" s="621">
        <f t="shared" si="146"/>
        <v>72.369188636272312</v>
      </c>
      <c r="U80" s="621">
        <f t="shared" ref="U80:AA80" si="164">SUM(U81:U83)</f>
        <v>-528423.73999999836</v>
      </c>
      <c r="V80" s="621">
        <f t="shared" si="164"/>
        <v>19300000</v>
      </c>
      <c r="W80" s="621">
        <f t="shared" si="164"/>
        <v>19300000</v>
      </c>
      <c r="X80" s="621">
        <f t="shared" si="164"/>
        <v>20263889.789999999</v>
      </c>
      <c r="Y80" s="621">
        <f t="shared" si="164"/>
        <v>20417340.800000001</v>
      </c>
      <c r="Z80" s="621">
        <f t="shared" si="164"/>
        <v>19672389.789999999</v>
      </c>
      <c r="AA80" s="621">
        <f t="shared" si="164"/>
        <v>6355387.4500000002</v>
      </c>
      <c r="AB80" s="621">
        <f t="shared" si="148"/>
        <v>32.306128120898734</v>
      </c>
      <c r="AC80" s="621">
        <f>SUM(AC81:AC83)</f>
        <v>730856.99000000209</v>
      </c>
      <c r="AD80" s="621">
        <f>SUM(AD81:AD83)</f>
        <v>20403246.780000001</v>
      </c>
      <c r="AE80" s="621"/>
      <c r="AF80" s="621"/>
      <c r="AG80" s="621">
        <f t="shared" ref="AG80:AM80" si="165">SUM(AG81:AG83)</f>
        <v>20403246.780000001</v>
      </c>
      <c r="AH80" s="621">
        <f t="shared" si="165"/>
        <v>0</v>
      </c>
      <c r="AI80" s="621">
        <f t="shared" si="165"/>
        <v>19738488.920000002</v>
      </c>
      <c r="AJ80" s="621">
        <f t="shared" si="165"/>
        <v>21485302.190000001</v>
      </c>
      <c r="AK80" s="621">
        <f t="shared" si="165"/>
        <v>21341325.120000001</v>
      </c>
      <c r="AL80" s="621">
        <f t="shared" si="165"/>
        <v>21542274.41</v>
      </c>
      <c r="AM80" s="621">
        <f t="shared" si="165"/>
        <v>21347000</v>
      </c>
      <c r="AN80" s="621">
        <f t="shared" ref="AN80:AS80" si="166">AN83</f>
        <v>0</v>
      </c>
      <c r="AO80" s="621">
        <f t="shared" si="166"/>
        <v>0</v>
      </c>
      <c r="AP80" s="621">
        <f t="shared" si="166"/>
        <v>0</v>
      </c>
      <c r="AQ80" s="621">
        <f t="shared" si="166"/>
        <v>0</v>
      </c>
      <c r="AR80" s="621">
        <f t="shared" si="166"/>
        <v>0</v>
      </c>
      <c r="AS80" s="621">
        <f t="shared" si="166"/>
        <v>0</v>
      </c>
      <c r="AT80" s="621">
        <f t="shared" si="133"/>
        <v>0</v>
      </c>
      <c r="AU80" s="621">
        <f t="shared" ref="AU80:AZ80" si="167">AU83</f>
        <v>0</v>
      </c>
      <c r="AV80" s="621">
        <f t="shared" si="167"/>
        <v>0</v>
      </c>
      <c r="AW80" s="429">
        <f t="shared" si="167"/>
        <v>0</v>
      </c>
      <c r="AX80" s="429">
        <f t="shared" si="167"/>
        <v>0</v>
      </c>
      <c r="AY80" s="621">
        <f t="shared" si="167"/>
        <v>0</v>
      </c>
      <c r="AZ80" s="621">
        <f t="shared" si="167"/>
        <v>0</v>
      </c>
      <c r="BA80" s="621">
        <f t="shared" si="16"/>
        <v>0</v>
      </c>
      <c r="BB80" s="621">
        <f t="shared" si="17"/>
        <v>0</v>
      </c>
      <c r="BC80" s="621">
        <f>BC83</f>
        <v>0</v>
      </c>
      <c r="BD80" s="621">
        <f>BD83</f>
        <v>0</v>
      </c>
      <c r="BE80" s="621">
        <f>BE83</f>
        <v>0</v>
      </c>
      <c r="BF80" s="621">
        <f>BF83</f>
        <v>0</v>
      </c>
      <c r="BG80" s="621">
        <f t="shared" si="102"/>
        <v>0</v>
      </c>
      <c r="BH80" s="621">
        <f>BH83</f>
        <v>1000</v>
      </c>
      <c r="BI80" s="621">
        <f>BI83</f>
        <v>1000</v>
      </c>
      <c r="BJ80" s="621"/>
      <c r="BK80" s="621">
        <f t="shared" si="19"/>
        <v>0</v>
      </c>
      <c r="BL80" s="621">
        <f t="shared" ref="BL80:BR80" si="168">BL83</f>
        <v>0</v>
      </c>
      <c r="BM80" s="621">
        <f t="shared" si="168"/>
        <v>1000</v>
      </c>
      <c r="BN80" s="621"/>
      <c r="BO80" s="621">
        <f t="shared" si="20"/>
        <v>0</v>
      </c>
      <c r="BP80" s="621">
        <f>BP83</f>
        <v>0</v>
      </c>
      <c r="BQ80" s="621">
        <f>BQ83</f>
        <v>1000</v>
      </c>
      <c r="BR80" s="621">
        <f t="shared" si="168"/>
        <v>0</v>
      </c>
      <c r="BS80" s="621">
        <f t="shared" si="2"/>
        <v>0</v>
      </c>
      <c r="BT80" s="621">
        <f>BT83</f>
        <v>18000</v>
      </c>
      <c r="BU80" s="799">
        <f>BU83</f>
        <v>19000</v>
      </c>
      <c r="BV80" s="621">
        <f t="shared" ref="BV80" si="169">BV83</f>
        <v>0</v>
      </c>
      <c r="BW80" s="621">
        <f t="shared" si="3"/>
        <v>0</v>
      </c>
      <c r="BX80" s="621">
        <f>BX83</f>
        <v>-18696</v>
      </c>
      <c r="BY80" s="621">
        <f t="shared" ref="BY80" si="170">BY83</f>
        <v>304</v>
      </c>
      <c r="BZ80" s="621">
        <f>BZ83</f>
        <v>1000</v>
      </c>
      <c r="CA80" s="621">
        <f>CA83</f>
        <v>1000</v>
      </c>
      <c r="CB80" s="621">
        <f>SUM(CB82:CB83)</f>
        <v>0</v>
      </c>
      <c r="CC80" s="621">
        <f>SUM(CC82:CC83)</f>
        <v>304</v>
      </c>
      <c r="CD80" s="621">
        <f t="shared" si="103"/>
        <v>0</v>
      </c>
      <c r="CE80" s="621">
        <f t="shared" si="104"/>
        <v>0.23030303030303029</v>
      </c>
      <c r="CF80" s="621">
        <f>SUM(CF82:CF83)</f>
        <v>1000</v>
      </c>
      <c r="CG80" s="621">
        <f>SUM(CG82:CG83)</f>
        <v>304</v>
      </c>
      <c r="CH80" s="621">
        <f t="shared" si="105"/>
        <v>30.4</v>
      </c>
      <c r="CI80" s="621">
        <f>SUM(CI82:CI83)</f>
        <v>131000</v>
      </c>
      <c r="CJ80" s="621">
        <f>SUM(CJ82:CJ83)</f>
        <v>132000</v>
      </c>
      <c r="CK80" s="621">
        <f>SUM(CK82:CK83)</f>
        <v>0</v>
      </c>
      <c r="CL80" s="621">
        <f t="shared" si="10"/>
        <v>0</v>
      </c>
      <c r="CM80" s="621">
        <f>SUM(CM82:CM83)</f>
        <v>0</v>
      </c>
      <c r="CN80" s="621">
        <f>SUM(CN82:CN83)</f>
        <v>132000</v>
      </c>
      <c r="CO80" s="621">
        <f>SUM(CO82:CO83)</f>
        <v>0</v>
      </c>
      <c r="CP80" s="621">
        <f t="shared" si="12"/>
        <v>0</v>
      </c>
      <c r="CQ80" s="621">
        <f>SUM(CQ82:CQ83)</f>
        <v>10000</v>
      </c>
      <c r="CR80" s="621">
        <f>SUM(CR82:CR83)</f>
        <v>142000</v>
      </c>
      <c r="CS80" s="621">
        <f t="shared" ref="CS80:CU80" si="171">SUM(CS82:CS83)</f>
        <v>0</v>
      </c>
      <c r="CT80" s="621">
        <f t="shared" si="171"/>
        <v>0</v>
      </c>
      <c r="CU80" s="621">
        <f t="shared" si="171"/>
        <v>0</v>
      </c>
      <c r="DB80" s="456"/>
      <c r="DC80" s="456"/>
      <c r="DD80" s="456"/>
      <c r="DE80" s="456"/>
      <c r="DF80" s="456"/>
      <c r="DG80" s="456"/>
      <c r="DJ80" s="943"/>
      <c r="DK80" s="943"/>
      <c r="DL80" s="943"/>
      <c r="DM80" s="943"/>
      <c r="DN80" s="943"/>
      <c r="DO80" s="943"/>
      <c r="DP80" s="943"/>
      <c r="DQ80" s="943"/>
      <c r="DR80" s="943"/>
      <c r="DS80" s="943"/>
      <c r="DT80" s="943"/>
      <c r="DU80" s="943"/>
      <c r="DV80" s="943"/>
      <c r="DW80" s="943"/>
      <c r="DX80" s="943"/>
      <c r="DY80" s="943"/>
      <c r="DZ80" s="943"/>
    </row>
    <row r="81" spans="1:131" ht="20.100000000000001" hidden="1" customHeight="1" x14ac:dyDescent="0.35">
      <c r="A81" s="426"/>
      <c r="B81" s="619"/>
      <c r="C81" s="619"/>
      <c r="D81" s="619"/>
      <c r="E81" s="619"/>
      <c r="F81" s="619"/>
      <c r="G81" s="619"/>
      <c r="H81" s="434"/>
      <c r="I81" s="431"/>
      <c r="J81" s="431"/>
      <c r="K81" s="431" t="s">
        <v>139</v>
      </c>
      <c r="L81" s="626" t="s">
        <v>140</v>
      </c>
      <c r="M81" s="629">
        <v>0</v>
      </c>
      <c r="N81" s="629">
        <v>0</v>
      </c>
      <c r="O81" s="629">
        <v>0</v>
      </c>
      <c r="P81" s="629">
        <v>0</v>
      </c>
      <c r="Q81" s="629">
        <v>0</v>
      </c>
      <c r="R81" s="629">
        <v>0</v>
      </c>
      <c r="S81" s="629">
        <v>0</v>
      </c>
      <c r="T81" s="629" t="e">
        <f t="shared" si="146"/>
        <v>#DIV/0!</v>
      </c>
      <c r="U81" s="629">
        <v>0</v>
      </c>
      <c r="V81" s="629">
        <v>0</v>
      </c>
      <c r="W81" s="629">
        <v>0</v>
      </c>
      <c r="X81" s="629">
        <v>0</v>
      </c>
      <c r="Y81" s="629">
        <v>0</v>
      </c>
      <c r="Z81" s="629">
        <v>0</v>
      </c>
      <c r="AA81" s="629"/>
      <c r="AB81" s="629" t="e">
        <f t="shared" si="148"/>
        <v>#DIV/0!</v>
      </c>
      <c r="AC81" s="629">
        <v>0</v>
      </c>
      <c r="AD81" s="629"/>
      <c r="AE81" s="623">
        <v>0</v>
      </c>
      <c r="AF81" s="623">
        <v>0</v>
      </c>
      <c r="AG81" s="629"/>
      <c r="AH81" s="629"/>
      <c r="AI81" s="629"/>
      <c r="AJ81" s="629"/>
      <c r="AK81" s="629"/>
      <c r="AL81" s="629"/>
      <c r="AM81" s="629"/>
      <c r="AN81" s="629"/>
      <c r="AO81" s="629"/>
      <c r="AP81" s="629"/>
      <c r="AQ81" s="629"/>
      <c r="AR81" s="629"/>
      <c r="AS81" s="629"/>
      <c r="AT81" s="629">
        <f t="shared" si="133"/>
        <v>0</v>
      </c>
      <c r="AU81" s="623">
        <f>AV81-AR81</f>
        <v>0</v>
      </c>
      <c r="AV81" s="629"/>
      <c r="AW81" s="452"/>
      <c r="AX81" s="452"/>
      <c r="AY81" s="629"/>
      <c r="AZ81" s="629"/>
      <c r="BA81" s="629">
        <f t="shared" si="16"/>
        <v>0</v>
      </c>
      <c r="BB81" s="629">
        <f t="shared" si="17"/>
        <v>0</v>
      </c>
      <c r="BC81" s="629"/>
      <c r="BD81" s="629"/>
      <c r="BE81" s="629"/>
      <c r="BF81" s="629"/>
      <c r="BG81" s="629">
        <f t="shared" si="102"/>
        <v>0</v>
      </c>
      <c r="BH81" s="629">
        <f>BI81-BE81</f>
        <v>0</v>
      </c>
      <c r="BI81" s="629"/>
      <c r="BJ81" s="629"/>
      <c r="BK81" s="629">
        <f t="shared" si="19"/>
        <v>0</v>
      </c>
      <c r="BL81" s="629">
        <f>BM81-BI81</f>
        <v>0</v>
      </c>
      <c r="BM81" s="629"/>
      <c r="BN81" s="629"/>
      <c r="BO81" s="629">
        <f t="shared" si="20"/>
        <v>0</v>
      </c>
      <c r="BP81" s="629">
        <f>BQ81-BI81</f>
        <v>0</v>
      </c>
      <c r="BQ81" s="629"/>
      <c r="BR81" s="629"/>
      <c r="BS81" s="629">
        <f t="shared" si="2"/>
        <v>0</v>
      </c>
      <c r="BT81" s="629">
        <f>BU81-BM81</f>
        <v>0</v>
      </c>
      <c r="BU81" s="803"/>
      <c r="BV81" s="629"/>
      <c r="BW81" s="629">
        <f t="shared" si="3"/>
        <v>0</v>
      </c>
      <c r="BX81" s="629">
        <f>BY81-BU81</f>
        <v>0</v>
      </c>
      <c r="BY81" s="629"/>
      <c r="BZ81" s="918"/>
      <c r="CA81" s="918"/>
      <c r="CB81" s="629"/>
      <c r="CC81" s="918"/>
      <c r="CD81" s="629">
        <f t="shared" si="103"/>
        <v>0</v>
      </c>
      <c r="CE81" s="629">
        <f t="shared" si="104"/>
        <v>0</v>
      </c>
      <c r="CF81" s="629"/>
      <c r="CG81" s="629">
        <v>0</v>
      </c>
      <c r="CH81" s="629">
        <f t="shared" si="105"/>
        <v>0</v>
      </c>
      <c r="CI81" s="629">
        <f>CJ81-CF81</f>
        <v>0</v>
      </c>
      <c r="CJ81" s="918"/>
      <c r="CK81" s="629"/>
      <c r="CL81" s="629">
        <f t="shared" si="10"/>
        <v>0</v>
      </c>
      <c r="CM81" s="629">
        <f>CN81-CJ81</f>
        <v>0</v>
      </c>
      <c r="CN81" s="918"/>
      <c r="CO81" s="629"/>
      <c r="CP81" s="629">
        <f t="shared" si="12"/>
        <v>0</v>
      </c>
      <c r="CQ81" s="629">
        <f>CR81-CN81</f>
        <v>0</v>
      </c>
      <c r="CR81" s="918"/>
      <c r="CS81" s="918"/>
      <c r="CT81" s="918"/>
      <c r="CU81" s="918"/>
      <c r="DB81" s="456"/>
      <c r="DC81" s="456"/>
      <c r="DD81" s="456"/>
      <c r="DE81" s="456"/>
      <c r="DF81" s="456"/>
      <c r="DG81" s="456"/>
      <c r="DJ81" s="943"/>
      <c r="DK81" s="943"/>
      <c r="DL81" s="943"/>
      <c r="DM81" s="943"/>
      <c r="DN81" s="943"/>
      <c r="DO81" s="943"/>
      <c r="DP81" s="943"/>
      <c r="DQ81" s="943"/>
      <c r="DR81" s="943"/>
      <c r="DS81" s="943"/>
      <c r="DT81" s="943"/>
      <c r="DU81" s="943"/>
      <c r="DV81" s="943"/>
      <c r="DW81" s="943"/>
      <c r="DX81" s="943"/>
      <c r="DY81" s="943"/>
      <c r="DZ81" s="943"/>
    </row>
    <row r="82" spans="1:131" ht="23.25" x14ac:dyDescent="0.35">
      <c r="A82" s="556"/>
      <c r="B82" s="556"/>
      <c r="C82" s="556"/>
      <c r="D82" s="556"/>
      <c r="E82" s="556"/>
      <c r="F82" s="556"/>
      <c r="G82" s="556"/>
      <c r="H82" s="431"/>
      <c r="I82" s="431"/>
      <c r="J82" s="431"/>
      <c r="K82" s="431" t="s">
        <v>219</v>
      </c>
      <c r="L82" s="626" t="s">
        <v>221</v>
      </c>
      <c r="M82" s="623">
        <v>0</v>
      </c>
      <c r="N82" s="623">
        <v>0</v>
      </c>
      <c r="O82" s="623">
        <v>0</v>
      </c>
      <c r="P82" s="623">
        <v>0</v>
      </c>
      <c r="Q82" s="623">
        <v>0</v>
      </c>
      <c r="R82" s="623">
        <v>0</v>
      </c>
      <c r="S82" s="623">
        <v>0</v>
      </c>
      <c r="T82" s="623" t="e">
        <f t="shared" si="146"/>
        <v>#DIV/0!</v>
      </c>
      <c r="U82" s="623">
        <v>0</v>
      </c>
      <c r="V82" s="623">
        <v>0</v>
      </c>
      <c r="W82" s="623">
        <v>0</v>
      </c>
      <c r="X82" s="623">
        <v>0</v>
      </c>
      <c r="Y82" s="623">
        <v>0</v>
      </c>
      <c r="Z82" s="623">
        <v>0</v>
      </c>
      <c r="AA82" s="623"/>
      <c r="AB82" s="623" t="e">
        <f t="shared" si="148"/>
        <v>#DIV/0!</v>
      </c>
      <c r="AC82" s="623">
        <v>0</v>
      </c>
      <c r="AD82" s="623"/>
      <c r="AE82" s="623">
        <v>0</v>
      </c>
      <c r="AF82" s="623">
        <v>0</v>
      </c>
      <c r="AG82" s="623"/>
      <c r="AH82" s="623"/>
      <c r="AI82" s="623"/>
      <c r="AJ82" s="623"/>
      <c r="AK82" s="623"/>
      <c r="AL82" s="623"/>
      <c r="AM82" s="623"/>
      <c r="AN82" s="623"/>
      <c r="AO82" s="623"/>
      <c r="AP82" s="623"/>
      <c r="AQ82" s="623"/>
      <c r="AR82" s="623"/>
      <c r="AS82" s="623"/>
      <c r="AT82" s="623">
        <f t="shared" si="133"/>
        <v>0</v>
      </c>
      <c r="AU82" s="623">
        <f>AV82-AR82</f>
        <v>0</v>
      </c>
      <c r="AV82" s="623"/>
      <c r="AW82" s="430"/>
      <c r="AX82" s="430"/>
      <c r="AY82" s="623"/>
      <c r="AZ82" s="623"/>
      <c r="BA82" s="623">
        <f t="shared" si="16"/>
        <v>0</v>
      </c>
      <c r="BB82" s="623">
        <f t="shared" si="17"/>
        <v>0</v>
      </c>
      <c r="BC82" s="623"/>
      <c r="BD82" s="623"/>
      <c r="BE82" s="623"/>
      <c r="BF82" s="623"/>
      <c r="BG82" s="623">
        <f t="shared" si="102"/>
        <v>0</v>
      </c>
      <c r="BH82" s="623">
        <f>BI82-BE82</f>
        <v>0</v>
      </c>
      <c r="BI82" s="623"/>
      <c r="BJ82" s="623"/>
      <c r="BK82" s="623">
        <f t="shared" si="19"/>
        <v>0</v>
      </c>
      <c r="BL82" s="623">
        <f>BM82-BI82</f>
        <v>0</v>
      </c>
      <c r="BM82" s="623"/>
      <c r="BN82" s="623"/>
      <c r="BO82" s="623">
        <f t="shared" si="20"/>
        <v>0</v>
      </c>
      <c r="BP82" s="623">
        <f>BQ82-BI82</f>
        <v>0</v>
      </c>
      <c r="BQ82" s="623"/>
      <c r="BR82" s="623"/>
      <c r="BS82" s="623">
        <f t="shared" si="2"/>
        <v>0</v>
      </c>
      <c r="BT82" s="623">
        <f>BU82-BM82</f>
        <v>0</v>
      </c>
      <c r="BU82" s="720"/>
      <c r="BV82" s="623"/>
      <c r="BW82" s="623">
        <f t="shared" si="3"/>
        <v>0</v>
      </c>
      <c r="BX82" s="623">
        <f>BY82-BU82</f>
        <v>0</v>
      </c>
      <c r="BY82" s="623"/>
      <c r="BZ82" s="918"/>
      <c r="CA82" s="918"/>
      <c r="CB82" s="623"/>
      <c r="CC82" s="918">
        <v>304</v>
      </c>
      <c r="CD82" s="623">
        <f t="shared" si="103"/>
        <v>0</v>
      </c>
      <c r="CE82" s="623">
        <f t="shared" si="104"/>
        <v>0</v>
      </c>
      <c r="CF82" s="623">
        <v>0</v>
      </c>
      <c r="CG82" s="623">
        <v>304</v>
      </c>
      <c r="CH82" s="623">
        <f t="shared" si="105"/>
        <v>0</v>
      </c>
      <c r="CI82" s="623">
        <f>CJ82-CF82</f>
        <v>0</v>
      </c>
      <c r="CJ82" s="918"/>
      <c r="CK82" s="623"/>
      <c r="CL82" s="623">
        <f t="shared" si="10"/>
        <v>0</v>
      </c>
      <c r="CM82" s="623">
        <f>CN82-CJ82</f>
        <v>0</v>
      </c>
      <c r="CN82" s="918"/>
      <c r="CO82" s="623"/>
      <c r="CP82" s="623">
        <f t="shared" si="12"/>
        <v>0</v>
      </c>
      <c r="CQ82" s="623">
        <f>CR82-CN82</f>
        <v>0</v>
      </c>
      <c r="CR82" s="918">
        <v>0</v>
      </c>
      <c r="CS82" s="918">
        <v>0</v>
      </c>
      <c r="CT82" s="918"/>
      <c r="CU82" s="918"/>
      <c r="DB82" s="456"/>
      <c r="DC82" s="456"/>
      <c r="DD82" s="456"/>
      <c r="DE82" s="456"/>
      <c r="DF82" s="456"/>
      <c r="DG82" s="456"/>
      <c r="DJ82" s="943"/>
      <c r="DK82" s="943"/>
      <c r="DL82" s="943"/>
      <c r="DM82" s="943"/>
      <c r="DN82" s="943"/>
      <c r="DO82" s="943"/>
      <c r="DP82" s="943"/>
      <c r="DQ82" s="943"/>
      <c r="DR82" s="943"/>
      <c r="DS82" s="943"/>
      <c r="DT82" s="943"/>
      <c r="DU82" s="943"/>
      <c r="DV82" s="943"/>
      <c r="DW82" s="943"/>
      <c r="DX82" s="943"/>
      <c r="DY82" s="943"/>
      <c r="DZ82" s="943"/>
    </row>
    <row r="83" spans="1:131" ht="20.100000000000001" customHeight="1" x14ac:dyDescent="0.35">
      <c r="A83" s="556"/>
      <c r="B83" s="556"/>
      <c r="C83" s="556"/>
      <c r="D83" s="556" t="s">
        <v>8</v>
      </c>
      <c r="E83" s="556"/>
      <c r="F83" s="556"/>
      <c r="G83" s="556"/>
      <c r="H83" s="431"/>
      <c r="I83" s="431"/>
      <c r="J83" s="431"/>
      <c r="K83" s="431" t="s">
        <v>220</v>
      </c>
      <c r="L83" s="626" t="s">
        <v>222</v>
      </c>
      <c r="M83" s="623">
        <v>3861047.3</v>
      </c>
      <c r="N83" s="623">
        <v>10262000</v>
      </c>
      <c r="O83" s="623">
        <v>16487000</v>
      </c>
      <c r="P83" s="623">
        <v>17333282.940000001</v>
      </c>
      <c r="Q83" s="623">
        <v>18208716.41</v>
      </c>
      <c r="R83" s="623">
        <v>19828423.739999998</v>
      </c>
      <c r="S83" s="623">
        <v>14349669.380000001</v>
      </c>
      <c r="T83" s="623">
        <f t="shared" si="146"/>
        <v>72.369188636272312</v>
      </c>
      <c r="U83" s="623">
        <f>(V83-R83)</f>
        <v>-528423.73999999836</v>
      </c>
      <c r="V83" s="623">
        <v>19300000</v>
      </c>
      <c r="W83" s="623">
        <v>19300000</v>
      </c>
      <c r="X83" s="623">
        <v>20263889.789999999</v>
      </c>
      <c r="Y83" s="623">
        <v>20417340.800000001</v>
      </c>
      <c r="Z83" s="623">
        <v>19672389.789999999</v>
      </c>
      <c r="AA83" s="623">
        <v>6355387.4500000002</v>
      </c>
      <c r="AB83" s="623">
        <f t="shared" si="148"/>
        <v>32.306128120898734</v>
      </c>
      <c r="AC83" s="623">
        <f>(AD83-Z83)</f>
        <v>730856.99000000209</v>
      </c>
      <c r="AD83" s="623">
        <v>20403246.780000001</v>
      </c>
      <c r="AE83" s="623"/>
      <c r="AF83" s="623"/>
      <c r="AG83" s="623">
        <v>20403246.780000001</v>
      </c>
      <c r="AH83" s="623"/>
      <c r="AI83" s="623">
        <v>19738488.920000002</v>
      </c>
      <c r="AJ83" s="623">
        <v>21485302.190000001</v>
      </c>
      <c r="AK83" s="623">
        <v>21341325.120000001</v>
      </c>
      <c r="AL83" s="623">
        <v>21542274.41</v>
      </c>
      <c r="AM83" s="623">
        <v>21347000</v>
      </c>
      <c r="AN83" s="623">
        <v>0</v>
      </c>
      <c r="AO83" s="623">
        <v>0</v>
      </c>
      <c r="AP83" s="623"/>
      <c r="AQ83" s="623">
        <v>0</v>
      </c>
      <c r="AR83" s="623"/>
      <c r="AS83" s="623"/>
      <c r="AT83" s="623">
        <f t="shared" si="133"/>
        <v>0</v>
      </c>
      <c r="AU83" s="623">
        <f>AV83-AR83</f>
        <v>0</v>
      </c>
      <c r="AV83" s="623"/>
      <c r="AW83" s="430"/>
      <c r="AX83" s="430"/>
      <c r="AY83" s="623"/>
      <c r="AZ83" s="623"/>
      <c r="BA83" s="623">
        <f t="shared" si="16"/>
        <v>0</v>
      </c>
      <c r="BB83" s="623">
        <f t="shared" si="17"/>
        <v>0</v>
      </c>
      <c r="BC83" s="623"/>
      <c r="BD83" s="623"/>
      <c r="BE83" s="623">
        <v>0</v>
      </c>
      <c r="BF83" s="623">
        <v>0</v>
      </c>
      <c r="BG83" s="623">
        <f t="shared" si="102"/>
        <v>0</v>
      </c>
      <c r="BH83" s="623">
        <f>BI83-BE83</f>
        <v>1000</v>
      </c>
      <c r="BI83" s="629">
        <v>1000</v>
      </c>
      <c r="BJ83" s="623"/>
      <c r="BK83" s="623">
        <f t="shared" si="19"/>
        <v>0</v>
      </c>
      <c r="BL83" s="623">
        <f>BM83-BI83</f>
        <v>0</v>
      </c>
      <c r="BM83" s="629">
        <v>1000</v>
      </c>
      <c r="BN83" s="623"/>
      <c r="BO83" s="623">
        <f t="shared" si="20"/>
        <v>0</v>
      </c>
      <c r="BP83" s="623">
        <f>BQ83-BI83</f>
        <v>0</v>
      </c>
      <c r="BQ83" s="629">
        <v>1000</v>
      </c>
      <c r="BR83" s="623">
        <v>0</v>
      </c>
      <c r="BS83" s="623">
        <f t="shared" si="2"/>
        <v>0</v>
      </c>
      <c r="BT83" s="623">
        <f>BU83-BM83</f>
        <v>18000</v>
      </c>
      <c r="BU83" s="803">
        <v>19000</v>
      </c>
      <c r="BV83" s="623">
        <v>0</v>
      </c>
      <c r="BW83" s="623">
        <f t="shared" si="3"/>
        <v>0</v>
      </c>
      <c r="BX83" s="623">
        <f>BY83-BU83</f>
        <v>-18696</v>
      </c>
      <c r="BY83" s="629">
        <v>304</v>
      </c>
      <c r="BZ83" s="918">
        <v>1000</v>
      </c>
      <c r="CA83" s="918">
        <v>1000</v>
      </c>
      <c r="CB83" s="629"/>
      <c r="CC83" s="918"/>
      <c r="CD83" s="623">
        <f t="shared" si="103"/>
        <v>0</v>
      </c>
      <c r="CE83" s="623">
        <f t="shared" si="104"/>
        <v>0</v>
      </c>
      <c r="CF83" s="629">
        <v>1000</v>
      </c>
      <c r="CG83" s="629">
        <v>0</v>
      </c>
      <c r="CH83" s="623">
        <f t="shared" si="105"/>
        <v>0</v>
      </c>
      <c r="CI83" s="623">
        <f>CJ83-CF83</f>
        <v>131000</v>
      </c>
      <c r="CJ83" s="918">
        <v>132000</v>
      </c>
      <c r="CK83" s="629"/>
      <c r="CL83" s="623">
        <f t="shared" si="10"/>
        <v>0</v>
      </c>
      <c r="CM83" s="623">
        <f>CN83-CJ83</f>
        <v>0</v>
      </c>
      <c r="CN83" s="918">
        <v>132000</v>
      </c>
      <c r="CO83" s="629"/>
      <c r="CP83" s="623">
        <f t="shared" si="12"/>
        <v>0</v>
      </c>
      <c r="CQ83" s="623">
        <f>CR83-CN83</f>
        <v>10000</v>
      </c>
      <c r="CR83" s="918">
        <v>142000</v>
      </c>
      <c r="CS83" s="918">
        <v>0</v>
      </c>
      <c r="CT83" s="918"/>
      <c r="CU83" s="918"/>
      <c r="DB83" s="456"/>
      <c r="DC83" s="456"/>
      <c r="DD83" s="456"/>
      <c r="DE83" s="456"/>
      <c r="DF83" s="456"/>
      <c r="DG83" s="456"/>
      <c r="DJ83" s="943"/>
      <c r="DK83" s="943"/>
      <c r="DL83" s="943"/>
      <c r="DM83" s="943"/>
      <c r="DN83" s="943"/>
      <c r="DO83" s="943"/>
      <c r="DP83" s="943"/>
      <c r="DQ83" s="943"/>
      <c r="DR83" s="943"/>
      <c r="DS83" s="943"/>
      <c r="DT83" s="943"/>
      <c r="DU83" s="943"/>
      <c r="DV83" s="943"/>
      <c r="DW83" s="943"/>
      <c r="DX83" s="943"/>
      <c r="DY83" s="943"/>
      <c r="DZ83" s="943"/>
    </row>
    <row r="84" spans="1:131" ht="20.100000000000001" hidden="1" customHeight="1" x14ac:dyDescent="0.35">
      <c r="A84" s="556"/>
      <c r="B84" s="556"/>
      <c r="C84" s="556"/>
      <c r="D84" s="556"/>
      <c r="E84" s="556"/>
      <c r="F84" s="556"/>
      <c r="G84" s="556"/>
      <c r="H84" s="1006"/>
      <c r="I84" s="1006"/>
      <c r="J84" s="990">
        <v>663</v>
      </c>
      <c r="K84" s="990" t="s">
        <v>312</v>
      </c>
      <c r="L84" s="990"/>
      <c r="M84" s="621">
        <f>SUM(M85:M88)</f>
        <v>0</v>
      </c>
      <c r="N84" s="621">
        <f>SUM(N85:N88)</f>
        <v>0</v>
      </c>
      <c r="O84" s="621">
        <f>SUM(O85:O88)</f>
        <v>0</v>
      </c>
      <c r="P84" s="620">
        <f>SUM(P85:P88)</f>
        <v>57000</v>
      </c>
      <c r="Q84" s="620">
        <f>SUM(Q85)</f>
        <v>0</v>
      </c>
      <c r="R84" s="620">
        <f>SUM(R85)</f>
        <v>0</v>
      </c>
      <c r="S84" s="620">
        <f>SUM(S85)</f>
        <v>0</v>
      </c>
      <c r="T84" s="620">
        <v>0</v>
      </c>
      <c r="U84" s="620">
        <f>SUM(U85)</f>
        <v>0</v>
      </c>
      <c r="V84" s="620">
        <f>SUM(V85)</f>
        <v>0</v>
      </c>
      <c r="W84" s="620">
        <f>SUM(W85)</f>
        <v>0</v>
      </c>
      <c r="X84" s="620">
        <f>SUM(X85)</f>
        <v>0</v>
      </c>
      <c r="Y84" s="620">
        <f>SUM(AC85)</f>
        <v>0</v>
      </c>
      <c r="Z84" s="620">
        <f>SUM(AD85)</f>
        <v>0</v>
      </c>
      <c r="AA84" s="620">
        <f>SUM(AA85)</f>
        <v>0</v>
      </c>
      <c r="AB84" s="620">
        <v>0</v>
      </c>
      <c r="AC84" s="620">
        <f>SUM(AC85)</f>
        <v>0</v>
      </c>
      <c r="AD84" s="620">
        <f>SUM(AD85)</f>
        <v>0</v>
      </c>
      <c r="AE84" s="620"/>
      <c r="AF84" s="620"/>
      <c r="AG84" s="620">
        <f t="shared" ref="AG84:AS84" si="172">SUM(AG85)</f>
        <v>0</v>
      </c>
      <c r="AH84" s="620">
        <f t="shared" si="172"/>
        <v>0</v>
      </c>
      <c r="AI84" s="620">
        <f t="shared" si="172"/>
        <v>0</v>
      </c>
      <c r="AJ84" s="620">
        <f t="shared" si="172"/>
        <v>0</v>
      </c>
      <c r="AK84" s="620">
        <f t="shared" si="172"/>
        <v>0</v>
      </c>
      <c r="AL84" s="620">
        <f t="shared" si="172"/>
        <v>0</v>
      </c>
      <c r="AM84" s="620">
        <f t="shared" si="172"/>
        <v>0</v>
      </c>
      <c r="AN84" s="620">
        <f t="shared" si="172"/>
        <v>0</v>
      </c>
      <c r="AO84" s="620">
        <f t="shared" si="172"/>
        <v>0</v>
      </c>
      <c r="AP84" s="620">
        <f t="shared" si="172"/>
        <v>0</v>
      </c>
      <c r="AQ84" s="620">
        <f t="shared" si="172"/>
        <v>0</v>
      </c>
      <c r="AR84" s="620">
        <f t="shared" si="172"/>
        <v>0</v>
      </c>
      <c r="AS84" s="620">
        <f t="shared" si="172"/>
        <v>0</v>
      </c>
      <c r="AT84" s="620">
        <f t="shared" si="133"/>
        <v>0</v>
      </c>
      <c r="AU84" s="620">
        <f t="shared" ref="AU84:CA84" si="173">SUM(AU85)</f>
        <v>0</v>
      </c>
      <c r="AV84" s="620">
        <f t="shared" si="173"/>
        <v>0</v>
      </c>
      <c r="AW84" s="427">
        <f t="shared" si="173"/>
        <v>0</v>
      </c>
      <c r="AX84" s="427">
        <f t="shared" si="173"/>
        <v>0</v>
      </c>
      <c r="AY84" s="620">
        <f t="shared" si="173"/>
        <v>0</v>
      </c>
      <c r="AZ84" s="620">
        <f t="shared" si="173"/>
        <v>0</v>
      </c>
      <c r="BA84" s="620">
        <f t="shared" si="16"/>
        <v>0</v>
      </c>
      <c r="BB84" s="620">
        <f t="shared" si="17"/>
        <v>0</v>
      </c>
      <c r="BC84" s="620">
        <f>SUM(BC85)</f>
        <v>0</v>
      </c>
      <c r="BD84" s="620">
        <f>SUM(BD85)</f>
        <v>0</v>
      </c>
      <c r="BE84" s="620">
        <f t="shared" si="173"/>
        <v>0</v>
      </c>
      <c r="BF84" s="620">
        <f t="shared" si="173"/>
        <v>0</v>
      </c>
      <c r="BG84" s="620">
        <f t="shared" si="102"/>
        <v>0</v>
      </c>
      <c r="BH84" s="620">
        <f t="shared" si="173"/>
        <v>0</v>
      </c>
      <c r="BI84" s="620">
        <f t="shared" si="173"/>
        <v>0</v>
      </c>
      <c r="BJ84" s="620"/>
      <c r="BK84" s="620">
        <f t="shared" si="19"/>
        <v>0</v>
      </c>
      <c r="BL84" s="620">
        <f t="shared" si="173"/>
        <v>0</v>
      </c>
      <c r="BM84" s="620">
        <f t="shared" si="173"/>
        <v>0</v>
      </c>
      <c r="BN84" s="620"/>
      <c r="BO84" s="620">
        <f t="shared" si="20"/>
        <v>0</v>
      </c>
      <c r="BP84" s="620">
        <f t="shared" si="173"/>
        <v>0</v>
      </c>
      <c r="BQ84" s="620">
        <f t="shared" si="173"/>
        <v>0</v>
      </c>
      <c r="BR84" s="620">
        <f t="shared" si="173"/>
        <v>0</v>
      </c>
      <c r="BS84" s="620">
        <f t="shared" si="2"/>
        <v>0</v>
      </c>
      <c r="BT84" s="620">
        <f t="shared" si="173"/>
        <v>0</v>
      </c>
      <c r="BU84" s="748">
        <f t="shared" si="173"/>
        <v>0</v>
      </c>
      <c r="BV84" s="620">
        <f t="shared" si="173"/>
        <v>0</v>
      </c>
      <c r="BW84" s="620">
        <f t="shared" si="3"/>
        <v>0</v>
      </c>
      <c r="BX84" s="620">
        <f t="shared" si="173"/>
        <v>0</v>
      </c>
      <c r="BY84" s="620">
        <f t="shared" si="173"/>
        <v>0</v>
      </c>
      <c r="BZ84" s="523">
        <f t="shared" si="173"/>
        <v>0</v>
      </c>
      <c r="CA84" s="523">
        <f t="shared" si="173"/>
        <v>0</v>
      </c>
      <c r="CB84" s="620">
        <f>SUM(CB85)</f>
        <v>0</v>
      </c>
      <c r="CC84" s="523">
        <f>SUM(CC85)</f>
        <v>0</v>
      </c>
      <c r="CD84" s="620">
        <f t="shared" si="103"/>
        <v>0</v>
      </c>
      <c r="CE84" s="620">
        <f t="shared" si="104"/>
        <v>0</v>
      </c>
      <c r="CF84" s="620">
        <f>SUM(CF85)</f>
        <v>0</v>
      </c>
      <c r="CG84" s="620">
        <f>SUM(CG85)</f>
        <v>0</v>
      </c>
      <c r="CH84" s="620">
        <f t="shared" si="105"/>
        <v>0</v>
      </c>
      <c r="CI84" s="620">
        <f t="shared" ref="CI84" si="174">SUM(CI85)</f>
        <v>0</v>
      </c>
      <c r="CJ84" s="523">
        <f>SUM(CJ85)</f>
        <v>0</v>
      </c>
      <c r="CK84" s="620">
        <f>SUM(CK85)</f>
        <v>0</v>
      </c>
      <c r="CL84" s="620">
        <f t="shared" si="10"/>
        <v>0</v>
      </c>
      <c r="CM84" s="620">
        <f t="shared" ref="CM84" si="175">SUM(CM85)</f>
        <v>0</v>
      </c>
      <c r="CN84" s="523">
        <f>SUM(CN85)</f>
        <v>0</v>
      </c>
      <c r="CO84" s="620">
        <f>SUM(CO85)</f>
        <v>0</v>
      </c>
      <c r="CP84" s="620">
        <f t="shared" si="12"/>
        <v>0</v>
      </c>
      <c r="CQ84" s="620">
        <f t="shared" ref="CQ84" si="176">SUM(CQ85)</f>
        <v>0</v>
      </c>
      <c r="CR84" s="523">
        <f>SUM(CR85)</f>
        <v>0</v>
      </c>
      <c r="CS84" s="523">
        <f t="shared" ref="CS84:CU84" si="177">SUM(CS85)</f>
        <v>0</v>
      </c>
      <c r="CT84" s="523">
        <f t="shared" si="177"/>
        <v>0</v>
      </c>
      <c r="CU84" s="523">
        <f t="shared" si="177"/>
        <v>0</v>
      </c>
      <c r="DB84" s="456"/>
      <c r="DC84" s="456"/>
      <c r="DD84" s="456"/>
      <c r="DE84" s="456"/>
      <c r="DF84" s="456"/>
      <c r="DG84" s="456"/>
      <c r="DJ84" s="943"/>
      <c r="DK84" s="943"/>
      <c r="DL84" s="943"/>
      <c r="DM84" s="943"/>
      <c r="DN84" s="943"/>
      <c r="DO84" s="943"/>
      <c r="DP84" s="943"/>
      <c r="DQ84" s="943"/>
      <c r="DR84" s="943"/>
      <c r="DS84" s="943"/>
      <c r="DT84" s="943"/>
      <c r="DU84" s="943"/>
      <c r="DV84" s="943"/>
      <c r="DW84" s="943"/>
      <c r="DX84" s="943"/>
      <c r="DY84" s="943"/>
      <c r="DZ84" s="943"/>
    </row>
    <row r="85" spans="1:131" ht="20.100000000000001" hidden="1" customHeight="1" x14ac:dyDescent="0.35">
      <c r="A85" s="556"/>
      <c r="B85" s="556"/>
      <c r="C85" s="556"/>
      <c r="D85" s="556"/>
      <c r="E85" s="556"/>
      <c r="F85" s="556"/>
      <c r="G85" s="556"/>
      <c r="H85" s="431"/>
      <c r="I85" s="431"/>
      <c r="J85" s="431"/>
      <c r="K85" s="431">
        <v>6632</v>
      </c>
      <c r="L85" s="431" t="s">
        <v>182</v>
      </c>
      <c r="M85" s="623">
        <v>0</v>
      </c>
      <c r="N85" s="623">
        <v>0</v>
      </c>
      <c r="O85" s="623">
        <v>0</v>
      </c>
      <c r="P85" s="623">
        <v>57000</v>
      </c>
      <c r="Q85" s="623">
        <v>0</v>
      </c>
      <c r="R85" s="623">
        <v>0</v>
      </c>
      <c r="S85" s="623">
        <v>0</v>
      </c>
      <c r="T85" s="623">
        <v>0</v>
      </c>
      <c r="U85" s="623">
        <f>(R85-Q85)</f>
        <v>0</v>
      </c>
      <c r="V85" s="623">
        <v>0</v>
      </c>
      <c r="W85" s="623">
        <v>0</v>
      </c>
      <c r="X85" s="623">
        <v>0</v>
      </c>
      <c r="Y85" s="623">
        <v>0</v>
      </c>
      <c r="Z85" s="623">
        <v>0</v>
      </c>
      <c r="AA85" s="623">
        <v>0</v>
      </c>
      <c r="AB85" s="623">
        <v>0</v>
      </c>
      <c r="AC85" s="623">
        <f>(AD85-Z85)</f>
        <v>0</v>
      </c>
      <c r="AD85" s="623">
        <v>0</v>
      </c>
      <c r="AE85" s="623"/>
      <c r="AF85" s="623"/>
      <c r="AG85" s="623">
        <v>0</v>
      </c>
      <c r="AH85" s="623">
        <v>0</v>
      </c>
      <c r="AI85" s="623">
        <v>0</v>
      </c>
      <c r="AJ85" s="623">
        <v>0</v>
      </c>
      <c r="AK85" s="623">
        <v>0</v>
      </c>
      <c r="AL85" s="623">
        <v>0</v>
      </c>
      <c r="AM85" s="623">
        <v>0</v>
      </c>
      <c r="AN85" s="623">
        <v>0</v>
      </c>
      <c r="AO85" s="623">
        <v>0</v>
      </c>
      <c r="AP85" s="623"/>
      <c r="AQ85" s="623">
        <v>0</v>
      </c>
      <c r="AR85" s="623"/>
      <c r="AS85" s="623"/>
      <c r="AT85" s="623">
        <f t="shared" si="133"/>
        <v>0</v>
      </c>
      <c r="AU85" s="623">
        <f>AV85-AR85</f>
        <v>0</v>
      </c>
      <c r="AV85" s="623"/>
      <c r="AW85" s="430"/>
      <c r="AX85" s="430"/>
      <c r="AY85" s="623"/>
      <c r="AZ85" s="623"/>
      <c r="BA85" s="623">
        <f t="shared" si="16"/>
        <v>0</v>
      </c>
      <c r="BB85" s="623">
        <f t="shared" si="17"/>
        <v>0</v>
      </c>
      <c r="BC85" s="623"/>
      <c r="BD85" s="623"/>
      <c r="BE85" s="623"/>
      <c r="BF85" s="623"/>
      <c r="BG85" s="623">
        <f t="shared" si="102"/>
        <v>0</v>
      </c>
      <c r="BH85" s="623">
        <f>BI85-BE85</f>
        <v>0</v>
      </c>
      <c r="BI85" s="623"/>
      <c r="BJ85" s="623"/>
      <c r="BK85" s="623">
        <f t="shared" si="19"/>
        <v>0</v>
      </c>
      <c r="BL85" s="623">
        <f>BM85-BI85</f>
        <v>0</v>
      </c>
      <c r="BM85" s="623"/>
      <c r="BN85" s="623"/>
      <c r="BO85" s="623">
        <f t="shared" si="20"/>
        <v>0</v>
      </c>
      <c r="BP85" s="623">
        <f>BQ85-BI85</f>
        <v>0</v>
      </c>
      <c r="BQ85" s="623"/>
      <c r="BR85" s="623"/>
      <c r="BS85" s="623">
        <f t="shared" si="2"/>
        <v>0</v>
      </c>
      <c r="BT85" s="623">
        <f>BU85-BM85</f>
        <v>0</v>
      </c>
      <c r="BU85" s="720"/>
      <c r="BV85" s="623"/>
      <c r="BW85" s="623">
        <f t="shared" si="3"/>
        <v>0</v>
      </c>
      <c r="BX85" s="623">
        <f>BY85-BU85</f>
        <v>0</v>
      </c>
      <c r="BY85" s="623"/>
      <c r="BZ85" s="918"/>
      <c r="CA85" s="918"/>
      <c r="CB85" s="623"/>
      <c r="CC85" s="918"/>
      <c r="CD85" s="623">
        <f t="shared" si="103"/>
        <v>0</v>
      </c>
      <c r="CE85" s="623">
        <f t="shared" si="104"/>
        <v>0</v>
      </c>
      <c r="CF85" s="623"/>
      <c r="CG85" s="623">
        <v>0</v>
      </c>
      <c r="CH85" s="623">
        <f t="shared" si="105"/>
        <v>0</v>
      </c>
      <c r="CI85" s="623">
        <f>CJ85-CF85</f>
        <v>0</v>
      </c>
      <c r="CJ85" s="918"/>
      <c r="CK85" s="623"/>
      <c r="CL85" s="623">
        <f t="shared" si="10"/>
        <v>0</v>
      </c>
      <c r="CM85" s="623">
        <f>CN85-CJ85</f>
        <v>0</v>
      </c>
      <c r="CN85" s="918"/>
      <c r="CO85" s="623"/>
      <c r="CP85" s="623">
        <f t="shared" si="12"/>
        <v>0</v>
      </c>
      <c r="CQ85" s="623">
        <f>CR85-CN85</f>
        <v>0</v>
      </c>
      <c r="CR85" s="918"/>
      <c r="CS85" s="918"/>
      <c r="CT85" s="918"/>
      <c r="CU85" s="918"/>
      <c r="DB85" s="456"/>
      <c r="DC85" s="456"/>
      <c r="DD85" s="456"/>
      <c r="DE85" s="456"/>
      <c r="DF85" s="456"/>
      <c r="DG85" s="456"/>
      <c r="DJ85" s="943"/>
      <c r="DK85" s="943"/>
      <c r="DL85" s="943"/>
      <c r="DM85" s="943"/>
      <c r="DN85" s="943"/>
      <c r="DO85" s="943"/>
      <c r="DP85" s="943"/>
      <c r="DQ85" s="943"/>
      <c r="DR85" s="943"/>
      <c r="DS85" s="943"/>
      <c r="DT85" s="943"/>
      <c r="DU85" s="943"/>
      <c r="DV85" s="943"/>
      <c r="DW85" s="943"/>
      <c r="DX85" s="943"/>
      <c r="DY85" s="943"/>
      <c r="DZ85" s="943"/>
    </row>
    <row r="86" spans="1:131" ht="20.100000000000001" hidden="1" customHeight="1" x14ac:dyDescent="0.35">
      <c r="A86" s="556"/>
      <c r="B86" s="556"/>
      <c r="C86" s="556"/>
      <c r="D86" s="556"/>
      <c r="E86" s="556"/>
      <c r="F86" s="556"/>
      <c r="G86" s="556"/>
      <c r="H86" s="431"/>
      <c r="I86" s="431"/>
      <c r="J86" s="431"/>
      <c r="K86" s="431">
        <v>6624</v>
      </c>
      <c r="L86" s="431" t="s">
        <v>143</v>
      </c>
      <c r="M86" s="623"/>
      <c r="N86" s="623"/>
      <c r="O86" s="623"/>
      <c r="P86" s="623"/>
      <c r="Q86" s="623"/>
      <c r="R86" s="623"/>
      <c r="S86" s="623"/>
      <c r="T86" s="623" t="e">
        <f t="shared" ref="T86:T92" si="178">(S86/R86)*100</f>
        <v>#DIV/0!</v>
      </c>
      <c r="U86" s="623"/>
      <c r="V86" s="623"/>
      <c r="W86" s="623"/>
      <c r="X86" s="623"/>
      <c r="Y86" s="623"/>
      <c r="Z86" s="623"/>
      <c r="AA86" s="623"/>
      <c r="AB86" s="623" t="e">
        <f t="shared" ref="AB86:AB92" si="179">(AA86/Z86)*100</f>
        <v>#DIV/0!</v>
      </c>
      <c r="AC86" s="623"/>
      <c r="AD86" s="623"/>
      <c r="AE86" s="623"/>
      <c r="AF86" s="623"/>
      <c r="AG86" s="623"/>
      <c r="AH86" s="623"/>
      <c r="AI86" s="623"/>
      <c r="AJ86" s="623"/>
      <c r="AK86" s="623"/>
      <c r="AL86" s="623"/>
      <c r="AM86" s="623"/>
      <c r="AN86" s="623"/>
      <c r="AO86" s="623"/>
      <c r="AP86" s="623"/>
      <c r="AQ86" s="623"/>
      <c r="AR86" s="623"/>
      <c r="AS86" s="623"/>
      <c r="AT86" s="623">
        <f t="shared" si="133"/>
        <v>0</v>
      </c>
      <c r="AU86" s="623">
        <f>AV86-AR86</f>
        <v>0</v>
      </c>
      <c r="AV86" s="623"/>
      <c r="AW86" s="430"/>
      <c r="AX86" s="430"/>
      <c r="AY86" s="623"/>
      <c r="AZ86" s="623"/>
      <c r="BA86" s="623">
        <f t="shared" si="16"/>
        <v>0</v>
      </c>
      <c r="BB86" s="623">
        <f t="shared" si="17"/>
        <v>0</v>
      </c>
      <c r="BC86" s="623"/>
      <c r="BD86" s="623"/>
      <c r="BE86" s="623"/>
      <c r="BF86" s="623"/>
      <c r="BG86" s="623">
        <f t="shared" si="102"/>
        <v>0</v>
      </c>
      <c r="BH86" s="623">
        <f>BI86-BE86</f>
        <v>0</v>
      </c>
      <c r="BI86" s="623"/>
      <c r="BJ86" s="623"/>
      <c r="BK86" s="623">
        <f t="shared" si="19"/>
        <v>0</v>
      </c>
      <c r="BL86" s="623">
        <f>BM86-BI86</f>
        <v>0</v>
      </c>
      <c r="BM86" s="623"/>
      <c r="BN86" s="623"/>
      <c r="BO86" s="623">
        <f t="shared" si="20"/>
        <v>0</v>
      </c>
      <c r="BP86" s="623">
        <f>BQ86-BI86</f>
        <v>0</v>
      </c>
      <c r="BQ86" s="623"/>
      <c r="BR86" s="623"/>
      <c r="BS86" s="623">
        <f t="shared" si="2"/>
        <v>0</v>
      </c>
      <c r="BT86" s="623">
        <f>BU86-BM86</f>
        <v>0</v>
      </c>
      <c r="BU86" s="720"/>
      <c r="BV86" s="623"/>
      <c r="BW86" s="623">
        <f t="shared" si="3"/>
        <v>0</v>
      </c>
      <c r="BX86" s="623">
        <f>BY86-BU86</f>
        <v>0</v>
      </c>
      <c r="BY86" s="623"/>
      <c r="BZ86" s="918"/>
      <c r="CA86" s="918"/>
      <c r="CB86" s="623"/>
      <c r="CC86" s="918"/>
      <c r="CD86" s="623">
        <f t="shared" si="103"/>
        <v>0</v>
      </c>
      <c r="CE86" s="623">
        <f t="shared" si="104"/>
        <v>0</v>
      </c>
      <c r="CF86" s="623"/>
      <c r="CG86" s="623">
        <v>0</v>
      </c>
      <c r="CH86" s="623">
        <f t="shared" si="105"/>
        <v>0</v>
      </c>
      <c r="CI86" s="623">
        <f>CJ86-CF86</f>
        <v>0</v>
      </c>
      <c r="CJ86" s="918"/>
      <c r="CK86" s="623"/>
      <c r="CL86" s="623">
        <f t="shared" si="10"/>
        <v>0</v>
      </c>
      <c r="CM86" s="623">
        <f>CN86-CJ86</f>
        <v>0</v>
      </c>
      <c r="CN86" s="918"/>
      <c r="CO86" s="623"/>
      <c r="CP86" s="623">
        <f t="shared" si="12"/>
        <v>0</v>
      </c>
      <c r="CQ86" s="623">
        <f>CR86-CN86</f>
        <v>0</v>
      </c>
      <c r="CR86" s="918"/>
      <c r="CS86" s="918"/>
      <c r="CT86" s="918"/>
      <c r="CU86" s="918"/>
      <c r="DB86" s="456"/>
      <c r="DC86" s="456"/>
      <c r="DD86" s="456"/>
      <c r="DE86" s="456"/>
      <c r="DF86" s="456"/>
      <c r="DG86" s="456"/>
      <c r="DJ86" s="943"/>
      <c r="DK86" s="943"/>
      <c r="DL86" s="943"/>
      <c r="DM86" s="943"/>
      <c r="DN86" s="943"/>
      <c r="DO86" s="943"/>
      <c r="DP86" s="943"/>
      <c r="DQ86" s="943"/>
      <c r="DR86" s="943"/>
      <c r="DS86" s="943"/>
      <c r="DT86" s="943"/>
      <c r="DU86" s="943"/>
      <c r="DV86" s="943"/>
      <c r="DW86" s="943"/>
      <c r="DX86" s="943"/>
      <c r="DY86" s="943"/>
      <c r="DZ86" s="943"/>
    </row>
    <row r="87" spans="1:131" ht="20.100000000000001" hidden="1" customHeight="1" x14ac:dyDescent="0.35">
      <c r="A87" s="556"/>
      <c r="B87" s="556"/>
      <c r="C87" s="556"/>
      <c r="D87" s="556"/>
      <c r="E87" s="556"/>
      <c r="F87" s="556"/>
      <c r="G87" s="556"/>
      <c r="H87" s="431"/>
      <c r="I87" s="431"/>
      <c r="J87" s="431"/>
      <c r="K87" s="431"/>
      <c r="L87" s="431" t="s">
        <v>144</v>
      </c>
      <c r="M87" s="623">
        <v>0</v>
      </c>
      <c r="N87" s="623">
        <v>0</v>
      </c>
      <c r="O87" s="623">
        <v>0</v>
      </c>
      <c r="P87" s="623">
        <v>0</v>
      </c>
      <c r="Q87" s="623">
        <v>0</v>
      </c>
      <c r="R87" s="623">
        <v>0</v>
      </c>
      <c r="S87" s="623">
        <v>0</v>
      </c>
      <c r="T87" s="623" t="e">
        <f t="shared" si="178"/>
        <v>#DIV/0!</v>
      </c>
      <c r="U87" s="623">
        <v>0</v>
      </c>
      <c r="V87" s="623">
        <v>0</v>
      </c>
      <c r="W87" s="623">
        <v>0</v>
      </c>
      <c r="X87" s="623">
        <v>0</v>
      </c>
      <c r="Y87" s="623">
        <v>0</v>
      </c>
      <c r="Z87" s="623">
        <v>0</v>
      </c>
      <c r="AA87" s="623"/>
      <c r="AB87" s="623" t="e">
        <f t="shared" si="179"/>
        <v>#DIV/0!</v>
      </c>
      <c r="AC87" s="623">
        <v>0</v>
      </c>
      <c r="AD87" s="623"/>
      <c r="AE87" s="623">
        <v>0</v>
      </c>
      <c r="AF87" s="623">
        <v>0</v>
      </c>
      <c r="AG87" s="623"/>
      <c r="AH87" s="623"/>
      <c r="AI87" s="623"/>
      <c r="AJ87" s="623"/>
      <c r="AK87" s="623"/>
      <c r="AL87" s="623"/>
      <c r="AM87" s="623"/>
      <c r="AN87" s="623"/>
      <c r="AO87" s="623"/>
      <c r="AP87" s="623"/>
      <c r="AQ87" s="623"/>
      <c r="AR87" s="623"/>
      <c r="AS87" s="623"/>
      <c r="AT87" s="623">
        <f t="shared" si="133"/>
        <v>0</v>
      </c>
      <c r="AU87" s="623">
        <f>AV87-AR87</f>
        <v>0</v>
      </c>
      <c r="AV87" s="623"/>
      <c r="AW87" s="430"/>
      <c r="AX87" s="430"/>
      <c r="AY87" s="623"/>
      <c r="AZ87" s="623"/>
      <c r="BA87" s="623">
        <f t="shared" si="16"/>
        <v>0</v>
      </c>
      <c r="BB87" s="623">
        <f t="shared" si="17"/>
        <v>0</v>
      </c>
      <c r="BC87" s="623"/>
      <c r="BD87" s="623"/>
      <c r="BE87" s="623"/>
      <c r="BF87" s="623"/>
      <c r="BG87" s="623">
        <f t="shared" si="102"/>
        <v>0</v>
      </c>
      <c r="BH87" s="623">
        <f>BI87-BE87</f>
        <v>0</v>
      </c>
      <c r="BI87" s="623"/>
      <c r="BJ87" s="623"/>
      <c r="BK87" s="623">
        <f t="shared" si="19"/>
        <v>0</v>
      </c>
      <c r="BL87" s="623">
        <f>BM87-BI87</f>
        <v>0</v>
      </c>
      <c r="BM87" s="623"/>
      <c r="BN87" s="623"/>
      <c r="BO87" s="623">
        <f t="shared" si="20"/>
        <v>0</v>
      </c>
      <c r="BP87" s="623">
        <f>BQ87-BI87</f>
        <v>0</v>
      </c>
      <c r="BQ87" s="623"/>
      <c r="BR87" s="623"/>
      <c r="BS87" s="623">
        <f t="shared" si="2"/>
        <v>0</v>
      </c>
      <c r="BT87" s="623">
        <f>BU87-BM87</f>
        <v>0</v>
      </c>
      <c r="BU87" s="720"/>
      <c r="BV87" s="623"/>
      <c r="BW87" s="623">
        <f t="shared" si="3"/>
        <v>0</v>
      </c>
      <c r="BX87" s="623">
        <f>BY87-BU87</f>
        <v>0</v>
      </c>
      <c r="BY87" s="623"/>
      <c r="BZ87" s="918"/>
      <c r="CA87" s="918"/>
      <c r="CB87" s="623"/>
      <c r="CC87" s="918"/>
      <c r="CD87" s="623">
        <f t="shared" si="103"/>
        <v>0</v>
      </c>
      <c r="CE87" s="623">
        <f t="shared" si="104"/>
        <v>0</v>
      </c>
      <c r="CF87" s="623"/>
      <c r="CG87" s="623">
        <v>0</v>
      </c>
      <c r="CH87" s="623">
        <f t="shared" si="105"/>
        <v>0</v>
      </c>
      <c r="CI87" s="623">
        <f>CJ87-CF87</f>
        <v>0</v>
      </c>
      <c r="CJ87" s="918"/>
      <c r="CK87" s="623"/>
      <c r="CL87" s="623">
        <f t="shared" si="10"/>
        <v>0</v>
      </c>
      <c r="CM87" s="623">
        <f>CN87-CJ87</f>
        <v>0</v>
      </c>
      <c r="CN87" s="918"/>
      <c r="CO87" s="623"/>
      <c r="CP87" s="623">
        <f t="shared" si="12"/>
        <v>0</v>
      </c>
      <c r="CQ87" s="623">
        <f>CR87-CN87</f>
        <v>0</v>
      </c>
      <c r="CR87" s="918"/>
      <c r="CS87" s="918"/>
      <c r="CT87" s="918"/>
      <c r="CU87" s="918"/>
      <c r="DB87" s="456"/>
      <c r="DC87" s="456"/>
      <c r="DD87" s="456"/>
      <c r="DE87" s="456"/>
      <c r="DF87" s="456"/>
      <c r="DG87" s="456"/>
      <c r="DJ87" s="943"/>
      <c r="DK87" s="943"/>
      <c r="DL87" s="943"/>
      <c r="DM87" s="943"/>
      <c r="DN87" s="943"/>
      <c r="DO87" s="943"/>
      <c r="DP87" s="943"/>
      <c r="DQ87" s="943"/>
      <c r="DR87" s="943"/>
      <c r="DS87" s="943"/>
      <c r="DT87" s="943"/>
      <c r="DU87" s="943"/>
      <c r="DV87" s="943"/>
      <c r="DW87" s="943"/>
      <c r="DX87" s="943"/>
      <c r="DY87" s="943"/>
      <c r="DZ87" s="943"/>
    </row>
    <row r="88" spans="1:131" ht="20.100000000000001" hidden="1" customHeight="1" x14ac:dyDescent="0.35">
      <c r="A88" s="556"/>
      <c r="B88" s="556"/>
      <c r="C88" s="556"/>
      <c r="D88" s="556"/>
      <c r="E88" s="556"/>
      <c r="F88" s="556"/>
      <c r="G88" s="556"/>
      <c r="H88" s="431"/>
      <c r="I88" s="431"/>
      <c r="J88" s="431"/>
      <c r="K88" s="431">
        <v>6627</v>
      </c>
      <c r="L88" s="431" t="s">
        <v>145</v>
      </c>
      <c r="M88" s="623">
        <v>0</v>
      </c>
      <c r="N88" s="623">
        <v>0</v>
      </c>
      <c r="O88" s="623">
        <v>0</v>
      </c>
      <c r="P88" s="623">
        <v>0</v>
      </c>
      <c r="Q88" s="623">
        <v>0</v>
      </c>
      <c r="R88" s="623">
        <v>0</v>
      </c>
      <c r="S88" s="623">
        <v>0</v>
      </c>
      <c r="T88" s="623" t="e">
        <f t="shared" si="178"/>
        <v>#DIV/0!</v>
      </c>
      <c r="U88" s="623">
        <v>0</v>
      </c>
      <c r="V88" s="623">
        <v>0</v>
      </c>
      <c r="W88" s="623">
        <v>0</v>
      </c>
      <c r="X88" s="623">
        <v>0</v>
      </c>
      <c r="Y88" s="623">
        <v>0</v>
      </c>
      <c r="Z88" s="623">
        <v>0</v>
      </c>
      <c r="AA88" s="623"/>
      <c r="AB88" s="623" t="e">
        <f t="shared" si="179"/>
        <v>#DIV/0!</v>
      </c>
      <c r="AC88" s="623">
        <v>0</v>
      </c>
      <c r="AD88" s="623"/>
      <c r="AE88" s="623">
        <v>0</v>
      </c>
      <c r="AF88" s="623">
        <v>0</v>
      </c>
      <c r="AG88" s="623"/>
      <c r="AH88" s="623"/>
      <c r="AI88" s="623"/>
      <c r="AJ88" s="623"/>
      <c r="AK88" s="623"/>
      <c r="AL88" s="623"/>
      <c r="AM88" s="623"/>
      <c r="AN88" s="623"/>
      <c r="AO88" s="623"/>
      <c r="AP88" s="623"/>
      <c r="AQ88" s="623"/>
      <c r="AR88" s="623"/>
      <c r="AS88" s="623"/>
      <c r="AT88" s="623">
        <f t="shared" si="133"/>
        <v>0</v>
      </c>
      <c r="AU88" s="623">
        <f>AV88-AR88</f>
        <v>0</v>
      </c>
      <c r="AV88" s="623"/>
      <c r="AW88" s="430"/>
      <c r="AX88" s="430"/>
      <c r="AY88" s="623"/>
      <c r="AZ88" s="623"/>
      <c r="BA88" s="623">
        <f t="shared" si="16"/>
        <v>0</v>
      </c>
      <c r="BB88" s="623">
        <f t="shared" si="17"/>
        <v>0</v>
      </c>
      <c r="BC88" s="623"/>
      <c r="BD88" s="623"/>
      <c r="BE88" s="623"/>
      <c r="BF88" s="623"/>
      <c r="BG88" s="623">
        <f t="shared" si="102"/>
        <v>0</v>
      </c>
      <c r="BH88" s="623">
        <f>BI88-BE88</f>
        <v>0</v>
      </c>
      <c r="BI88" s="623"/>
      <c r="BJ88" s="623"/>
      <c r="BK88" s="623">
        <f t="shared" si="19"/>
        <v>0</v>
      </c>
      <c r="BL88" s="623">
        <f>BM88-BI88</f>
        <v>0</v>
      </c>
      <c r="BM88" s="623"/>
      <c r="BN88" s="623"/>
      <c r="BO88" s="623">
        <f t="shared" si="20"/>
        <v>0</v>
      </c>
      <c r="BP88" s="623">
        <f>BQ88-BI88</f>
        <v>0</v>
      </c>
      <c r="BQ88" s="623"/>
      <c r="BR88" s="623"/>
      <c r="BS88" s="623">
        <f t="shared" si="2"/>
        <v>0</v>
      </c>
      <c r="BT88" s="623">
        <f>BU88-BM88</f>
        <v>0</v>
      </c>
      <c r="BU88" s="720"/>
      <c r="BV88" s="623"/>
      <c r="BW88" s="623">
        <f t="shared" si="3"/>
        <v>0</v>
      </c>
      <c r="BX88" s="623">
        <f>BY88-BU88</f>
        <v>0</v>
      </c>
      <c r="BY88" s="623"/>
      <c r="BZ88" s="918"/>
      <c r="CA88" s="918"/>
      <c r="CB88" s="623"/>
      <c r="CC88" s="918"/>
      <c r="CD88" s="623">
        <f t="shared" si="103"/>
        <v>0</v>
      </c>
      <c r="CE88" s="623">
        <f t="shared" si="104"/>
        <v>0</v>
      </c>
      <c r="CF88" s="623"/>
      <c r="CG88" s="623">
        <v>0</v>
      </c>
      <c r="CH88" s="623">
        <f t="shared" si="105"/>
        <v>0</v>
      </c>
      <c r="CI88" s="623">
        <f>CJ88-CF88</f>
        <v>0</v>
      </c>
      <c r="CJ88" s="918"/>
      <c r="CK88" s="623"/>
      <c r="CL88" s="623">
        <f t="shared" si="10"/>
        <v>0</v>
      </c>
      <c r="CM88" s="623">
        <f>CN88-CJ88</f>
        <v>0</v>
      </c>
      <c r="CN88" s="918"/>
      <c r="CO88" s="623"/>
      <c r="CP88" s="623">
        <f t="shared" si="12"/>
        <v>0</v>
      </c>
      <c r="CQ88" s="623">
        <f>CR88-CN88</f>
        <v>0</v>
      </c>
      <c r="CR88" s="918"/>
      <c r="CS88" s="918"/>
      <c r="CT88" s="918"/>
      <c r="CU88" s="918"/>
      <c r="DB88" s="456"/>
      <c r="DC88" s="456"/>
      <c r="DD88" s="456"/>
      <c r="DE88" s="456"/>
      <c r="DF88" s="456"/>
      <c r="DG88" s="456"/>
      <c r="DJ88" s="943"/>
      <c r="DK88" s="943"/>
      <c r="DL88" s="943"/>
      <c r="DM88" s="943"/>
      <c r="DN88" s="943"/>
      <c r="DO88" s="943"/>
      <c r="DP88" s="943"/>
      <c r="DQ88" s="943"/>
      <c r="DR88" s="943"/>
      <c r="DS88" s="943"/>
      <c r="DT88" s="943"/>
      <c r="DU88" s="943"/>
      <c r="DV88" s="943"/>
      <c r="DW88" s="943"/>
      <c r="DX88" s="943"/>
      <c r="DY88" s="943"/>
      <c r="DZ88" s="943"/>
    </row>
    <row r="89" spans="1:131" ht="20.100000000000001" hidden="1" customHeight="1" x14ac:dyDescent="0.35">
      <c r="A89" s="619"/>
      <c r="B89" s="619"/>
      <c r="C89" s="619" t="s">
        <v>7</v>
      </c>
      <c r="D89" s="619" t="s">
        <v>8</v>
      </c>
      <c r="E89" s="619"/>
      <c r="F89" s="619"/>
      <c r="G89" s="619"/>
      <c r="H89" s="433"/>
      <c r="I89" s="1006"/>
      <c r="J89" s="990">
        <v>661</v>
      </c>
      <c r="K89" s="984" t="s">
        <v>210</v>
      </c>
      <c r="L89" s="984"/>
      <c r="M89" s="621">
        <f t="shared" ref="M89:S89" si="180">SUM(M90:M92)</f>
        <v>3861047.3</v>
      </c>
      <c r="N89" s="621">
        <f t="shared" si="180"/>
        <v>10262000</v>
      </c>
      <c r="O89" s="621">
        <f t="shared" si="180"/>
        <v>16487000</v>
      </c>
      <c r="P89" s="621">
        <f t="shared" si="180"/>
        <v>17333282.940000001</v>
      </c>
      <c r="Q89" s="621">
        <f t="shared" si="180"/>
        <v>18208716.41</v>
      </c>
      <c r="R89" s="621">
        <f t="shared" si="180"/>
        <v>19828423.739999998</v>
      </c>
      <c r="S89" s="621">
        <f t="shared" si="180"/>
        <v>14349669.380000001</v>
      </c>
      <c r="T89" s="621">
        <f t="shared" si="178"/>
        <v>72.369188636272312</v>
      </c>
      <c r="U89" s="621">
        <f t="shared" ref="U89:AA89" si="181">SUM(U90:U92)</f>
        <v>-528423.73999999836</v>
      </c>
      <c r="V89" s="621">
        <f t="shared" si="181"/>
        <v>19300000</v>
      </c>
      <c r="W89" s="621">
        <f t="shared" si="181"/>
        <v>19300000</v>
      </c>
      <c r="X89" s="621">
        <f t="shared" si="181"/>
        <v>20263889.789999999</v>
      </c>
      <c r="Y89" s="621">
        <f t="shared" si="181"/>
        <v>20417340.800000001</v>
      </c>
      <c r="Z89" s="621">
        <f t="shared" si="181"/>
        <v>19672389.789999999</v>
      </c>
      <c r="AA89" s="621">
        <f t="shared" si="181"/>
        <v>6355387.4500000002</v>
      </c>
      <c r="AB89" s="621">
        <f t="shared" si="179"/>
        <v>32.306128120898734</v>
      </c>
      <c r="AC89" s="621">
        <f>SUM(AC90:AC92)</f>
        <v>730856.99000000209</v>
      </c>
      <c r="AD89" s="621">
        <f>SUM(AD90:AD92)</f>
        <v>20403246.780000001</v>
      </c>
      <c r="AE89" s="621"/>
      <c r="AF89" s="621"/>
      <c r="AG89" s="621">
        <f t="shared" ref="AG89:AM89" si="182">SUM(AG90:AG92)</f>
        <v>20403246.780000001</v>
      </c>
      <c r="AH89" s="621">
        <f t="shared" si="182"/>
        <v>0</v>
      </c>
      <c r="AI89" s="621">
        <f t="shared" si="182"/>
        <v>19738488.920000002</v>
      </c>
      <c r="AJ89" s="621">
        <f t="shared" si="182"/>
        <v>21485302.190000001</v>
      </c>
      <c r="AK89" s="621">
        <f t="shared" si="182"/>
        <v>21341325.120000001</v>
      </c>
      <c r="AL89" s="621">
        <f t="shared" si="182"/>
        <v>21542274.41</v>
      </c>
      <c r="AM89" s="621">
        <f t="shared" si="182"/>
        <v>21347000</v>
      </c>
      <c r="AN89" s="620">
        <f t="shared" ref="AN89:AS89" si="183">SUM(AN92)</f>
        <v>0</v>
      </c>
      <c r="AO89" s="620">
        <f t="shared" si="183"/>
        <v>0</v>
      </c>
      <c r="AP89" s="620">
        <f t="shared" si="183"/>
        <v>0</v>
      </c>
      <c r="AQ89" s="620">
        <f t="shared" si="183"/>
        <v>0</v>
      </c>
      <c r="AR89" s="620">
        <f t="shared" si="183"/>
        <v>0</v>
      </c>
      <c r="AS89" s="620">
        <f t="shared" si="183"/>
        <v>0</v>
      </c>
      <c r="AT89" s="620">
        <f t="shared" si="133"/>
        <v>0</v>
      </c>
      <c r="AU89" s="620">
        <f t="shared" ref="AU89:AZ89" si="184">SUM(AU92)</f>
        <v>0</v>
      </c>
      <c r="AV89" s="620">
        <f t="shared" si="184"/>
        <v>0</v>
      </c>
      <c r="AW89" s="427">
        <f t="shared" si="184"/>
        <v>0</v>
      </c>
      <c r="AX89" s="427">
        <f t="shared" si="184"/>
        <v>0</v>
      </c>
      <c r="AY89" s="620">
        <f t="shared" si="184"/>
        <v>0</v>
      </c>
      <c r="AZ89" s="620">
        <f t="shared" si="184"/>
        <v>0</v>
      </c>
      <c r="BA89" s="620">
        <f t="shared" si="16"/>
        <v>0</v>
      </c>
      <c r="BB89" s="620">
        <f t="shared" si="17"/>
        <v>0</v>
      </c>
      <c r="BC89" s="620">
        <f>SUM(BC92)</f>
        <v>0</v>
      </c>
      <c r="BD89" s="620">
        <f>SUM(BD92)</f>
        <v>0</v>
      </c>
      <c r="BE89" s="620">
        <f>SUM(BE92)</f>
        <v>0</v>
      </c>
      <c r="BF89" s="620">
        <f>SUM(BF92)</f>
        <v>0</v>
      </c>
      <c r="BG89" s="620">
        <f t="shared" si="102"/>
        <v>0</v>
      </c>
      <c r="BH89" s="620">
        <f>SUM(BH92)</f>
        <v>0</v>
      </c>
      <c r="BI89" s="620">
        <f>SUM(BI92)</f>
        <v>0</v>
      </c>
      <c r="BJ89" s="620"/>
      <c r="BK89" s="620">
        <f t="shared" si="19"/>
        <v>0</v>
      </c>
      <c r="BL89" s="620">
        <f t="shared" ref="BL89:BR89" si="185">SUM(BL92)</f>
        <v>0</v>
      </c>
      <c r="BM89" s="620">
        <f t="shared" si="185"/>
        <v>0</v>
      </c>
      <c r="BN89" s="620"/>
      <c r="BO89" s="620">
        <f t="shared" si="20"/>
        <v>0</v>
      </c>
      <c r="BP89" s="620">
        <f>SUM(BP92)</f>
        <v>0</v>
      </c>
      <c r="BQ89" s="620">
        <f>SUM(BQ92)</f>
        <v>0</v>
      </c>
      <c r="BR89" s="620">
        <f t="shared" si="185"/>
        <v>0</v>
      </c>
      <c r="BS89" s="620">
        <f t="shared" si="2"/>
        <v>0</v>
      </c>
      <c r="BT89" s="620">
        <f>SUM(BT92)</f>
        <v>0</v>
      </c>
      <c r="BU89" s="748">
        <f>SUM(BU92)</f>
        <v>0</v>
      </c>
      <c r="BV89" s="620">
        <f t="shared" ref="BV89" si="186">SUM(BV92)</f>
        <v>0</v>
      </c>
      <c r="BW89" s="620">
        <f t="shared" si="3"/>
        <v>0</v>
      </c>
      <c r="BX89" s="620">
        <f>SUM(BX92)</f>
        <v>0</v>
      </c>
      <c r="BY89" s="620">
        <f t="shared" ref="BY89" si="187">SUM(BY92)</f>
        <v>0</v>
      </c>
      <c r="BZ89" s="523">
        <f>SUM(BZ92)</f>
        <v>0</v>
      </c>
      <c r="CA89" s="523">
        <f>SUM(CA92)</f>
        <v>0</v>
      </c>
      <c r="CB89" s="620">
        <f>SUM(CB92)</f>
        <v>0</v>
      </c>
      <c r="CC89" s="523">
        <f>SUM(CC92)</f>
        <v>0</v>
      </c>
      <c r="CD89" s="620">
        <f t="shared" si="103"/>
        <v>0</v>
      </c>
      <c r="CE89" s="620">
        <f t="shared" si="104"/>
        <v>0</v>
      </c>
      <c r="CF89" s="620">
        <f>SUM(CF92)</f>
        <v>0</v>
      </c>
      <c r="CG89" s="620">
        <f>SUM(CG92)</f>
        <v>0</v>
      </c>
      <c r="CH89" s="620">
        <f t="shared" si="105"/>
        <v>0</v>
      </c>
      <c r="CI89" s="620">
        <f>SUM(CI92)</f>
        <v>0</v>
      </c>
      <c r="CJ89" s="523">
        <f>SUM(CJ92)</f>
        <v>0</v>
      </c>
      <c r="CK89" s="620">
        <f>SUM(CK92)</f>
        <v>0</v>
      </c>
      <c r="CL89" s="620">
        <f t="shared" si="10"/>
        <v>0</v>
      </c>
      <c r="CM89" s="620">
        <f>SUM(CM92)</f>
        <v>0</v>
      </c>
      <c r="CN89" s="523">
        <f>SUM(CN92)</f>
        <v>0</v>
      </c>
      <c r="CO89" s="620">
        <f>SUM(CO92)</f>
        <v>0</v>
      </c>
      <c r="CP89" s="620">
        <f t="shared" si="12"/>
        <v>0</v>
      </c>
      <c r="CQ89" s="620">
        <f>SUM(CQ92)</f>
        <v>0</v>
      </c>
      <c r="CR89" s="523">
        <f>SUM(CR92)</f>
        <v>0</v>
      </c>
      <c r="CS89" s="523">
        <f t="shared" ref="CS89:CU89" si="188">SUM(CS92)</f>
        <v>0</v>
      </c>
      <c r="CT89" s="523">
        <f t="shared" si="188"/>
        <v>0</v>
      </c>
      <c r="CU89" s="523">
        <f t="shared" si="188"/>
        <v>0</v>
      </c>
      <c r="DB89" s="456"/>
      <c r="DC89" s="456"/>
      <c r="DD89" s="456"/>
      <c r="DE89" s="456"/>
      <c r="DF89" s="456"/>
      <c r="DG89" s="456"/>
      <c r="DH89" s="441"/>
      <c r="DI89" s="441"/>
      <c r="DJ89" s="943"/>
      <c r="DK89" s="943"/>
      <c r="DL89" s="943"/>
      <c r="DM89" s="943"/>
      <c r="DN89" s="943"/>
      <c r="DO89" s="943"/>
      <c r="DP89" s="943"/>
      <c r="DQ89" s="943"/>
      <c r="DR89" s="943"/>
      <c r="DS89" s="943"/>
      <c r="DT89" s="943"/>
      <c r="DU89" s="943"/>
      <c r="DV89" s="943"/>
      <c r="DW89" s="943"/>
      <c r="DX89" s="943"/>
      <c r="DY89" s="943"/>
      <c r="DZ89" s="943"/>
      <c r="EA89" s="441"/>
    </row>
    <row r="90" spans="1:131" ht="20.100000000000001" hidden="1" customHeight="1" x14ac:dyDescent="0.35">
      <c r="A90" s="426"/>
      <c r="B90" s="619"/>
      <c r="C90" s="619"/>
      <c r="D90" s="619"/>
      <c r="E90" s="619"/>
      <c r="F90" s="619"/>
      <c r="G90" s="619"/>
      <c r="H90" s="434"/>
      <c r="I90" s="431"/>
      <c r="J90" s="431"/>
      <c r="K90" s="431" t="s">
        <v>139</v>
      </c>
      <c r="L90" s="626" t="s">
        <v>140</v>
      </c>
      <c r="M90" s="629">
        <v>0</v>
      </c>
      <c r="N90" s="629">
        <v>0</v>
      </c>
      <c r="O90" s="629">
        <v>0</v>
      </c>
      <c r="P90" s="629">
        <v>0</v>
      </c>
      <c r="Q90" s="629">
        <v>0</v>
      </c>
      <c r="R90" s="629">
        <v>0</v>
      </c>
      <c r="S90" s="629">
        <v>0</v>
      </c>
      <c r="T90" s="629" t="e">
        <f t="shared" si="178"/>
        <v>#DIV/0!</v>
      </c>
      <c r="U90" s="629">
        <v>0</v>
      </c>
      <c r="V90" s="629">
        <v>0</v>
      </c>
      <c r="W90" s="629">
        <v>0</v>
      </c>
      <c r="X90" s="629">
        <v>0</v>
      </c>
      <c r="Y90" s="629">
        <v>0</v>
      </c>
      <c r="Z90" s="629">
        <v>0</v>
      </c>
      <c r="AA90" s="629"/>
      <c r="AB90" s="629" t="e">
        <f t="shared" si="179"/>
        <v>#DIV/0!</v>
      </c>
      <c r="AC90" s="629">
        <v>0</v>
      </c>
      <c r="AD90" s="629"/>
      <c r="AE90" s="623">
        <v>0</v>
      </c>
      <c r="AF90" s="623">
        <v>0</v>
      </c>
      <c r="AG90" s="629"/>
      <c r="AH90" s="629"/>
      <c r="AI90" s="629"/>
      <c r="AJ90" s="629"/>
      <c r="AK90" s="629"/>
      <c r="AL90" s="629"/>
      <c r="AM90" s="629"/>
      <c r="AN90" s="629"/>
      <c r="AO90" s="629"/>
      <c r="AP90" s="629"/>
      <c r="AQ90" s="629"/>
      <c r="AR90" s="629"/>
      <c r="AS90" s="629"/>
      <c r="AT90" s="629">
        <f t="shared" si="133"/>
        <v>0</v>
      </c>
      <c r="AU90" s="623">
        <f>AV90-AR90</f>
        <v>0</v>
      </c>
      <c r="AV90" s="629"/>
      <c r="AW90" s="452"/>
      <c r="AX90" s="452"/>
      <c r="AY90" s="629"/>
      <c r="AZ90" s="629"/>
      <c r="BA90" s="629">
        <f t="shared" ref="BA90:BA96" si="189">IFERROR(AZ90/AP90*100,)</f>
        <v>0</v>
      </c>
      <c r="BB90" s="629">
        <f t="shared" ref="BB90:BB96" si="190">IFERROR(AZ90/AY90*100,)</f>
        <v>0</v>
      </c>
      <c r="BC90" s="629"/>
      <c r="BD90" s="629"/>
      <c r="BE90" s="629"/>
      <c r="BF90" s="629"/>
      <c r="BG90" s="629">
        <f t="shared" ref="BG90:BG96" si="191">IFERROR(BF90/BE90*100,)</f>
        <v>0</v>
      </c>
      <c r="BH90" s="629">
        <f>BI90-BE90</f>
        <v>0</v>
      </c>
      <c r="BI90" s="629"/>
      <c r="BJ90" s="629"/>
      <c r="BK90" s="629">
        <f t="shared" ref="BK90:BK96" si="192">IFERROR(BJ90/BI90*100,)</f>
        <v>0</v>
      </c>
      <c r="BL90" s="629">
        <f>BM90-BI90</f>
        <v>0</v>
      </c>
      <c r="BM90" s="629"/>
      <c r="BN90" s="629"/>
      <c r="BO90" s="629">
        <f t="shared" ref="BO90:BO96" si="193">IFERROR(BN90/BI90*100,)</f>
        <v>0</v>
      </c>
      <c r="BP90" s="629">
        <f>BQ90-BI90</f>
        <v>0</v>
      </c>
      <c r="BQ90" s="629"/>
      <c r="BR90" s="629"/>
      <c r="BS90" s="629">
        <f t="shared" ref="BS90:BS96" si="194">IFERROR(BR90/BM90*100,)</f>
        <v>0</v>
      </c>
      <c r="BT90" s="629">
        <f>BU90-BM90</f>
        <v>0</v>
      </c>
      <c r="BU90" s="803"/>
      <c r="BV90" s="629"/>
      <c r="BW90" s="629">
        <f t="shared" ref="BW90:BW96" si="195">IFERROR(BV90/BQ90*100,)</f>
        <v>0</v>
      </c>
      <c r="BX90" s="629">
        <f>BY90-BU90</f>
        <v>0</v>
      </c>
      <c r="BY90" s="629"/>
      <c r="BZ90" s="918"/>
      <c r="CA90" s="918"/>
      <c r="CB90" s="629"/>
      <c r="CC90" s="918"/>
      <c r="CD90" s="629">
        <f t="shared" ref="CD90:CD96" si="196">IFERROR(CC90/CB90*100,0)</f>
        <v>0</v>
      </c>
      <c r="CE90" s="629">
        <f t="shared" ref="CE90:CE96" si="197">IFERROR(CC90/CJ90*100,0)</f>
        <v>0</v>
      </c>
      <c r="CF90" s="629"/>
      <c r="CG90" s="629">
        <v>0</v>
      </c>
      <c r="CH90" s="629">
        <f t="shared" ref="CH90:CH96" si="198">IFERROR(CG90/CF90*100,)</f>
        <v>0</v>
      </c>
      <c r="CI90" s="629">
        <f>CJ90-CF90</f>
        <v>0</v>
      </c>
      <c r="CJ90" s="918"/>
      <c r="CK90" s="629"/>
      <c r="CL90" s="629">
        <f t="shared" ref="CL90:CL96" si="199">IFERROR(CK90/CJ90*100,)</f>
        <v>0</v>
      </c>
      <c r="CM90" s="629">
        <f>CN90-CJ90</f>
        <v>0</v>
      </c>
      <c r="CN90" s="918"/>
      <c r="CO90" s="629"/>
      <c r="CP90" s="629">
        <f t="shared" ref="CP90:CP96" si="200">IFERROR(CO90/CN90*100,)</f>
        <v>0</v>
      </c>
      <c r="CQ90" s="629">
        <f>CR90-CN90</f>
        <v>0</v>
      </c>
      <c r="CR90" s="918"/>
      <c r="CS90" s="918"/>
      <c r="CT90" s="918"/>
      <c r="CU90" s="918"/>
      <c r="DB90" s="456"/>
      <c r="DC90" s="456"/>
      <c r="DD90" s="456"/>
      <c r="DE90" s="456"/>
      <c r="DF90" s="456"/>
      <c r="DG90" s="456"/>
      <c r="DJ90" s="943"/>
      <c r="DK90" s="943"/>
      <c r="DL90" s="943"/>
      <c r="DM90" s="943"/>
      <c r="DN90" s="943"/>
      <c r="DO90" s="943"/>
      <c r="DP90" s="943"/>
      <c r="DQ90" s="943"/>
      <c r="DR90" s="943"/>
      <c r="DS90" s="943"/>
      <c r="DT90" s="943"/>
      <c r="DU90" s="943"/>
      <c r="DV90" s="943"/>
      <c r="DW90" s="943"/>
      <c r="DX90" s="943"/>
      <c r="DY90" s="943"/>
      <c r="DZ90" s="943"/>
    </row>
    <row r="91" spans="1:131" ht="20.100000000000001" hidden="1" customHeight="1" x14ac:dyDescent="0.35">
      <c r="A91" s="556"/>
      <c r="B91" s="556"/>
      <c r="C91" s="556"/>
      <c r="D91" s="556"/>
      <c r="E91" s="556"/>
      <c r="F91" s="556"/>
      <c r="G91" s="556"/>
      <c r="H91" s="431"/>
      <c r="I91" s="431"/>
      <c r="J91" s="431"/>
      <c r="K91" s="431" t="s">
        <v>141</v>
      </c>
      <c r="L91" s="626" t="s">
        <v>142</v>
      </c>
      <c r="M91" s="623">
        <v>0</v>
      </c>
      <c r="N91" s="623">
        <v>0</v>
      </c>
      <c r="O91" s="623">
        <v>0</v>
      </c>
      <c r="P91" s="623">
        <v>0</v>
      </c>
      <c r="Q91" s="623">
        <v>0</v>
      </c>
      <c r="R91" s="623">
        <v>0</v>
      </c>
      <c r="S91" s="623">
        <v>0</v>
      </c>
      <c r="T91" s="623" t="e">
        <f t="shared" si="178"/>
        <v>#DIV/0!</v>
      </c>
      <c r="U91" s="623">
        <v>0</v>
      </c>
      <c r="V91" s="623">
        <v>0</v>
      </c>
      <c r="W91" s="623">
        <v>0</v>
      </c>
      <c r="X91" s="623">
        <v>0</v>
      </c>
      <c r="Y91" s="623">
        <v>0</v>
      </c>
      <c r="Z91" s="623">
        <v>0</v>
      </c>
      <c r="AA91" s="623"/>
      <c r="AB91" s="623" t="e">
        <f t="shared" si="179"/>
        <v>#DIV/0!</v>
      </c>
      <c r="AC91" s="623">
        <v>0</v>
      </c>
      <c r="AD91" s="623"/>
      <c r="AE91" s="623">
        <v>0</v>
      </c>
      <c r="AF91" s="623">
        <v>0</v>
      </c>
      <c r="AG91" s="623"/>
      <c r="AH91" s="623"/>
      <c r="AI91" s="623"/>
      <c r="AJ91" s="623"/>
      <c r="AK91" s="623"/>
      <c r="AL91" s="623"/>
      <c r="AM91" s="623"/>
      <c r="AN91" s="623"/>
      <c r="AO91" s="623"/>
      <c r="AP91" s="623"/>
      <c r="AQ91" s="623"/>
      <c r="AR91" s="623"/>
      <c r="AS91" s="623"/>
      <c r="AT91" s="623">
        <f t="shared" si="133"/>
        <v>0</v>
      </c>
      <c r="AU91" s="623">
        <f>AV91-AR91</f>
        <v>0</v>
      </c>
      <c r="AV91" s="623"/>
      <c r="AW91" s="430"/>
      <c r="AX91" s="430"/>
      <c r="AY91" s="623"/>
      <c r="AZ91" s="623"/>
      <c r="BA91" s="623">
        <f t="shared" si="189"/>
        <v>0</v>
      </c>
      <c r="BB91" s="623">
        <f t="shared" si="190"/>
        <v>0</v>
      </c>
      <c r="BC91" s="623"/>
      <c r="BD91" s="623"/>
      <c r="BE91" s="623"/>
      <c r="BF91" s="623"/>
      <c r="BG91" s="623">
        <f t="shared" si="191"/>
        <v>0</v>
      </c>
      <c r="BH91" s="623">
        <f>BI91-BE91</f>
        <v>0</v>
      </c>
      <c r="BI91" s="623"/>
      <c r="BJ91" s="623"/>
      <c r="BK91" s="623">
        <f t="shared" si="192"/>
        <v>0</v>
      </c>
      <c r="BL91" s="623">
        <f>BM91-BI91</f>
        <v>0</v>
      </c>
      <c r="BM91" s="623"/>
      <c r="BN91" s="623"/>
      <c r="BO91" s="623">
        <f t="shared" si="193"/>
        <v>0</v>
      </c>
      <c r="BP91" s="623">
        <f>BQ91-BI91</f>
        <v>0</v>
      </c>
      <c r="BQ91" s="623"/>
      <c r="BR91" s="623"/>
      <c r="BS91" s="623">
        <f t="shared" si="194"/>
        <v>0</v>
      </c>
      <c r="BT91" s="623">
        <f>BU91-BM91</f>
        <v>0</v>
      </c>
      <c r="BU91" s="720"/>
      <c r="BV91" s="623"/>
      <c r="BW91" s="623">
        <f t="shared" si="195"/>
        <v>0</v>
      </c>
      <c r="BX91" s="623">
        <f>BY91-BU91</f>
        <v>0</v>
      </c>
      <c r="BY91" s="623"/>
      <c r="BZ91" s="918"/>
      <c r="CA91" s="918"/>
      <c r="CB91" s="623"/>
      <c r="CC91" s="918"/>
      <c r="CD91" s="623">
        <f t="shared" si="196"/>
        <v>0</v>
      </c>
      <c r="CE91" s="623">
        <f t="shared" si="197"/>
        <v>0</v>
      </c>
      <c r="CF91" s="623"/>
      <c r="CG91" s="623">
        <v>0</v>
      </c>
      <c r="CH91" s="623">
        <f t="shared" si="198"/>
        <v>0</v>
      </c>
      <c r="CI91" s="623">
        <f>CJ91-CF91</f>
        <v>0</v>
      </c>
      <c r="CJ91" s="918"/>
      <c r="CK91" s="623"/>
      <c r="CL91" s="623">
        <f t="shared" si="199"/>
        <v>0</v>
      </c>
      <c r="CM91" s="623">
        <f>CN91-CJ91</f>
        <v>0</v>
      </c>
      <c r="CN91" s="918"/>
      <c r="CO91" s="623"/>
      <c r="CP91" s="623">
        <f t="shared" si="200"/>
        <v>0</v>
      </c>
      <c r="CQ91" s="623">
        <f>CR91-CN91</f>
        <v>0</v>
      </c>
      <c r="CR91" s="918"/>
      <c r="CS91" s="918"/>
      <c r="CT91" s="918"/>
      <c r="CU91" s="918"/>
      <c r="DB91" s="456"/>
      <c r="DC91" s="456"/>
      <c r="DD91" s="456"/>
      <c r="DE91" s="456"/>
      <c r="DF91" s="456"/>
      <c r="DG91" s="456"/>
      <c r="DJ91" s="943"/>
      <c r="DK91" s="943"/>
      <c r="DL91" s="943"/>
      <c r="DM91" s="943"/>
      <c r="DN91" s="943"/>
      <c r="DO91" s="943"/>
      <c r="DP91" s="943"/>
      <c r="DQ91" s="943"/>
      <c r="DR91" s="943"/>
      <c r="DS91" s="943"/>
      <c r="DT91" s="943"/>
      <c r="DU91" s="943"/>
      <c r="DV91" s="943"/>
      <c r="DW91" s="943"/>
      <c r="DX91" s="943"/>
      <c r="DY91" s="943"/>
      <c r="DZ91" s="943"/>
    </row>
    <row r="92" spans="1:131" ht="20.100000000000001" hidden="1" customHeight="1" x14ac:dyDescent="0.35">
      <c r="A92" s="556"/>
      <c r="B92" s="556"/>
      <c r="C92" s="556"/>
      <c r="D92" s="556" t="s">
        <v>8</v>
      </c>
      <c r="E92" s="556"/>
      <c r="F92" s="556"/>
      <c r="G92" s="556"/>
      <c r="H92" s="431"/>
      <c r="I92" s="431"/>
      <c r="J92" s="431"/>
      <c r="K92" s="431" t="s">
        <v>220</v>
      </c>
      <c r="L92" s="626" t="s">
        <v>222</v>
      </c>
      <c r="M92" s="623">
        <v>3861047.3</v>
      </c>
      <c r="N92" s="623">
        <v>10262000</v>
      </c>
      <c r="O92" s="623">
        <v>16487000</v>
      </c>
      <c r="P92" s="623">
        <v>17333282.940000001</v>
      </c>
      <c r="Q92" s="623">
        <v>18208716.41</v>
      </c>
      <c r="R92" s="623">
        <v>19828423.739999998</v>
      </c>
      <c r="S92" s="623">
        <v>14349669.380000001</v>
      </c>
      <c r="T92" s="623">
        <f t="shared" si="178"/>
        <v>72.369188636272312</v>
      </c>
      <c r="U92" s="623">
        <f>(V92-R92)</f>
        <v>-528423.73999999836</v>
      </c>
      <c r="V92" s="623">
        <v>19300000</v>
      </c>
      <c r="W92" s="623">
        <v>19300000</v>
      </c>
      <c r="X92" s="623">
        <v>20263889.789999999</v>
      </c>
      <c r="Y92" s="623">
        <v>20417340.800000001</v>
      </c>
      <c r="Z92" s="623">
        <v>19672389.789999999</v>
      </c>
      <c r="AA92" s="623">
        <v>6355387.4500000002</v>
      </c>
      <c r="AB92" s="623">
        <f t="shared" si="179"/>
        <v>32.306128120898734</v>
      </c>
      <c r="AC92" s="623">
        <f>(AD92-Z92)</f>
        <v>730856.99000000209</v>
      </c>
      <c r="AD92" s="623">
        <v>20403246.780000001</v>
      </c>
      <c r="AE92" s="623"/>
      <c r="AF92" s="623"/>
      <c r="AG92" s="623">
        <v>20403246.780000001</v>
      </c>
      <c r="AH92" s="623"/>
      <c r="AI92" s="623">
        <v>19738488.920000002</v>
      </c>
      <c r="AJ92" s="623">
        <v>21485302.190000001</v>
      </c>
      <c r="AK92" s="623">
        <v>21341325.120000001</v>
      </c>
      <c r="AL92" s="623">
        <v>21542274.41</v>
      </c>
      <c r="AM92" s="623">
        <v>21347000</v>
      </c>
      <c r="AN92" s="623"/>
      <c r="AO92" s="623"/>
      <c r="AP92" s="623"/>
      <c r="AQ92" s="623"/>
      <c r="AR92" s="623"/>
      <c r="AS92" s="623"/>
      <c r="AT92" s="623">
        <f t="shared" si="133"/>
        <v>0</v>
      </c>
      <c r="AU92" s="623">
        <f>AV92-AR92</f>
        <v>0</v>
      </c>
      <c r="AV92" s="623"/>
      <c r="AW92" s="430"/>
      <c r="AX92" s="430"/>
      <c r="AY92" s="623"/>
      <c r="AZ92" s="623"/>
      <c r="BA92" s="623">
        <f t="shared" si="189"/>
        <v>0</v>
      </c>
      <c r="BB92" s="623">
        <f t="shared" si="190"/>
        <v>0</v>
      </c>
      <c r="BC92" s="623"/>
      <c r="BD92" s="623"/>
      <c r="BE92" s="623"/>
      <c r="BF92" s="623"/>
      <c r="BG92" s="623">
        <f t="shared" si="191"/>
        <v>0</v>
      </c>
      <c r="BH92" s="623">
        <f>BI92-BE92</f>
        <v>0</v>
      </c>
      <c r="BI92" s="623"/>
      <c r="BJ92" s="623"/>
      <c r="BK92" s="623">
        <f t="shared" si="192"/>
        <v>0</v>
      </c>
      <c r="BL92" s="623">
        <f>BM92-BI92</f>
        <v>0</v>
      </c>
      <c r="BM92" s="623"/>
      <c r="BN92" s="623"/>
      <c r="BO92" s="623">
        <f t="shared" si="193"/>
        <v>0</v>
      </c>
      <c r="BP92" s="623">
        <f>BQ92-BI92</f>
        <v>0</v>
      </c>
      <c r="BQ92" s="623"/>
      <c r="BR92" s="623"/>
      <c r="BS92" s="623">
        <f t="shared" si="194"/>
        <v>0</v>
      </c>
      <c r="BT92" s="623">
        <f>BU92-BM92</f>
        <v>0</v>
      </c>
      <c r="BU92" s="720"/>
      <c r="BV92" s="623"/>
      <c r="BW92" s="623">
        <f t="shared" si="195"/>
        <v>0</v>
      </c>
      <c r="BX92" s="623">
        <f>BY92-BU92</f>
        <v>0</v>
      </c>
      <c r="BY92" s="623"/>
      <c r="BZ92" s="918"/>
      <c r="CA92" s="918"/>
      <c r="CB92" s="623"/>
      <c r="CC92" s="918"/>
      <c r="CD92" s="623">
        <f t="shared" si="196"/>
        <v>0</v>
      </c>
      <c r="CE92" s="623">
        <f t="shared" si="197"/>
        <v>0</v>
      </c>
      <c r="CF92" s="623"/>
      <c r="CG92" s="623">
        <v>0</v>
      </c>
      <c r="CH92" s="623">
        <f t="shared" si="198"/>
        <v>0</v>
      </c>
      <c r="CI92" s="623">
        <f>CJ92-CF92</f>
        <v>0</v>
      </c>
      <c r="CJ92" s="918"/>
      <c r="CK92" s="623"/>
      <c r="CL92" s="623">
        <f t="shared" si="199"/>
        <v>0</v>
      </c>
      <c r="CM92" s="623">
        <f>CN92-CJ92</f>
        <v>0</v>
      </c>
      <c r="CN92" s="918"/>
      <c r="CO92" s="623"/>
      <c r="CP92" s="623">
        <f t="shared" si="200"/>
        <v>0</v>
      </c>
      <c r="CQ92" s="623">
        <f>CR92-CN92</f>
        <v>0</v>
      </c>
      <c r="CR92" s="918"/>
      <c r="CS92" s="918"/>
      <c r="CT92" s="918"/>
      <c r="CU92" s="918"/>
      <c r="DB92" s="456"/>
      <c r="DC92" s="456"/>
      <c r="DD92" s="456"/>
      <c r="DE92" s="456"/>
      <c r="DF92" s="456"/>
      <c r="DG92" s="456"/>
      <c r="DJ92" s="943"/>
      <c r="DK92" s="943"/>
      <c r="DL92" s="943"/>
      <c r="DM92" s="943"/>
      <c r="DN92" s="943"/>
      <c r="DO92" s="943"/>
      <c r="DP92" s="943"/>
      <c r="DQ92" s="943"/>
      <c r="DR92" s="943"/>
      <c r="DS92" s="943"/>
      <c r="DT92" s="943"/>
      <c r="DU92" s="943"/>
      <c r="DV92" s="943"/>
      <c r="DW92" s="943"/>
      <c r="DX92" s="943"/>
      <c r="DY92" s="943"/>
      <c r="DZ92" s="943"/>
    </row>
    <row r="93" spans="1:131" ht="20.100000000000001" customHeight="1" x14ac:dyDescent="0.35">
      <c r="A93" s="556" t="s">
        <v>483</v>
      </c>
      <c r="B93" s="556"/>
      <c r="C93" s="556"/>
      <c r="D93" s="556"/>
      <c r="E93" s="556"/>
      <c r="F93" s="556"/>
      <c r="G93" s="556"/>
      <c r="H93" s="431"/>
      <c r="I93" s="431"/>
      <c r="J93" s="990">
        <v>663</v>
      </c>
      <c r="K93" s="990" t="s">
        <v>312</v>
      </c>
      <c r="L93" s="990"/>
      <c r="M93" s="620"/>
      <c r="N93" s="620"/>
      <c r="O93" s="620"/>
      <c r="P93" s="620"/>
      <c r="Q93" s="620"/>
      <c r="R93" s="620"/>
      <c r="S93" s="620"/>
      <c r="T93" s="620"/>
      <c r="U93" s="620"/>
      <c r="V93" s="620"/>
      <c r="W93" s="620"/>
      <c r="X93" s="620"/>
      <c r="Y93" s="620" t="e">
        <f>#REF!</f>
        <v>#REF!</v>
      </c>
      <c r="Z93" s="620" t="e">
        <f>#REF!</f>
        <v>#REF!</v>
      </c>
      <c r="AA93" s="620" t="e">
        <f>#REF!</f>
        <v>#REF!</v>
      </c>
      <c r="AB93" s="620">
        <v>0</v>
      </c>
      <c r="AC93" s="620" t="e">
        <f>SUM(AC106:AC115)</f>
        <v>#REF!</v>
      </c>
      <c r="AD93" s="620" t="e">
        <f>#REF!</f>
        <v>#REF!</v>
      </c>
      <c r="AE93" s="623"/>
      <c r="AF93" s="623"/>
      <c r="AG93" s="620" t="e">
        <f>#REF!</f>
        <v>#REF!</v>
      </c>
      <c r="AH93" s="620" t="e">
        <f>#REF!</f>
        <v>#REF!</v>
      </c>
      <c r="AI93" s="620" t="e">
        <f>#REF!+AI108</f>
        <v>#REF!</v>
      </c>
      <c r="AJ93" s="620" t="e">
        <f>#REF!+AJ108</f>
        <v>#REF!</v>
      </c>
      <c r="AK93" s="620" t="e">
        <f>#REF!+AK108</f>
        <v>#REF!</v>
      </c>
      <c r="AL93" s="620" t="e">
        <f>#REF!+AL108</f>
        <v>#REF!</v>
      </c>
      <c r="AM93" s="620" t="e">
        <f>#REF!+AM108</f>
        <v>#REF!</v>
      </c>
      <c r="AN93" s="620">
        <f t="shared" ref="AN93:AS93" si="201">AN94</f>
        <v>130000</v>
      </c>
      <c r="AO93" s="620">
        <f t="shared" si="201"/>
        <v>130000</v>
      </c>
      <c r="AP93" s="620">
        <f t="shared" si="201"/>
        <v>0</v>
      </c>
      <c r="AQ93" s="620">
        <f t="shared" si="201"/>
        <v>130000</v>
      </c>
      <c r="AR93" s="620">
        <f t="shared" si="201"/>
        <v>130000</v>
      </c>
      <c r="AS93" s="620">
        <f t="shared" si="201"/>
        <v>2000</v>
      </c>
      <c r="AT93" s="620">
        <f t="shared" si="133"/>
        <v>1.5384615384615385</v>
      </c>
      <c r="AU93" s="620">
        <f t="shared" ref="AU93:CA93" si="202">AU94</f>
        <v>-125000</v>
      </c>
      <c r="AV93" s="620">
        <f t="shared" si="202"/>
        <v>5000</v>
      </c>
      <c r="AW93" s="427">
        <f t="shared" si="202"/>
        <v>130000</v>
      </c>
      <c r="AX93" s="427">
        <f t="shared" si="202"/>
        <v>130000</v>
      </c>
      <c r="AY93" s="620">
        <f t="shared" si="202"/>
        <v>15900</v>
      </c>
      <c r="AZ93" s="620">
        <f t="shared" si="202"/>
        <v>2900</v>
      </c>
      <c r="BA93" s="620">
        <f t="shared" si="189"/>
        <v>0</v>
      </c>
      <c r="BB93" s="620">
        <f t="shared" si="190"/>
        <v>18.238993710691823</v>
      </c>
      <c r="BC93" s="620">
        <v>7000</v>
      </c>
      <c r="BD93" s="620">
        <v>7000</v>
      </c>
      <c r="BE93" s="620">
        <f t="shared" si="202"/>
        <v>7000</v>
      </c>
      <c r="BF93" s="620">
        <f t="shared" si="202"/>
        <v>0</v>
      </c>
      <c r="BG93" s="620">
        <f t="shared" si="191"/>
        <v>0</v>
      </c>
      <c r="BH93" s="620">
        <f t="shared" si="202"/>
        <v>26000</v>
      </c>
      <c r="BI93" s="620">
        <f t="shared" si="202"/>
        <v>33000</v>
      </c>
      <c r="BJ93" s="620"/>
      <c r="BK93" s="620">
        <f t="shared" si="192"/>
        <v>0</v>
      </c>
      <c r="BL93" s="620">
        <f t="shared" si="202"/>
        <v>0</v>
      </c>
      <c r="BM93" s="620">
        <f t="shared" si="202"/>
        <v>33000</v>
      </c>
      <c r="BN93" s="620"/>
      <c r="BO93" s="620">
        <f t="shared" si="193"/>
        <v>0</v>
      </c>
      <c r="BP93" s="620">
        <f t="shared" si="202"/>
        <v>0</v>
      </c>
      <c r="BQ93" s="620">
        <f t="shared" si="202"/>
        <v>33000</v>
      </c>
      <c r="BR93" s="620">
        <f t="shared" si="202"/>
        <v>900</v>
      </c>
      <c r="BS93" s="620">
        <f t="shared" si="194"/>
        <v>2.7272727272727271</v>
      </c>
      <c r="BT93" s="620">
        <f t="shared" si="202"/>
        <v>-20100</v>
      </c>
      <c r="BU93" s="748">
        <f t="shared" si="202"/>
        <v>12900</v>
      </c>
      <c r="BV93" s="620">
        <f t="shared" si="202"/>
        <v>900</v>
      </c>
      <c r="BW93" s="620">
        <f t="shared" si="195"/>
        <v>2.7272727272727271</v>
      </c>
      <c r="BX93" s="620">
        <f t="shared" si="202"/>
        <v>58000</v>
      </c>
      <c r="BY93" s="620">
        <f t="shared" si="202"/>
        <v>70900</v>
      </c>
      <c r="BZ93" s="523">
        <f t="shared" si="202"/>
        <v>22000</v>
      </c>
      <c r="CA93" s="523">
        <f t="shared" si="202"/>
        <v>22000</v>
      </c>
      <c r="CB93" s="620">
        <f>CB94</f>
        <v>0</v>
      </c>
      <c r="CC93" s="523">
        <f>CC94</f>
        <v>0</v>
      </c>
      <c r="CD93" s="620">
        <f t="shared" si="196"/>
        <v>0</v>
      </c>
      <c r="CE93" s="620">
        <f t="shared" si="197"/>
        <v>0</v>
      </c>
      <c r="CF93" s="620">
        <f>CF94</f>
        <v>22000</v>
      </c>
      <c r="CG93" s="620">
        <f>CG94</f>
        <v>0</v>
      </c>
      <c r="CH93" s="620">
        <f t="shared" si="198"/>
        <v>0</v>
      </c>
      <c r="CI93" s="620">
        <f t="shared" ref="CI93" si="203">CI94</f>
        <v>43222</v>
      </c>
      <c r="CJ93" s="523">
        <f>CJ94</f>
        <v>65222</v>
      </c>
      <c r="CK93" s="620">
        <f>CK94</f>
        <v>0</v>
      </c>
      <c r="CL93" s="620">
        <f t="shared" si="199"/>
        <v>0</v>
      </c>
      <c r="CM93" s="620">
        <f t="shared" ref="CM93" si="204">CM94</f>
        <v>0</v>
      </c>
      <c r="CN93" s="523">
        <f>CN94</f>
        <v>65222</v>
      </c>
      <c r="CO93" s="620">
        <f>CO94</f>
        <v>0</v>
      </c>
      <c r="CP93" s="620">
        <f t="shared" si="200"/>
        <v>0</v>
      </c>
      <c r="CQ93" s="620">
        <f t="shared" ref="CQ93" si="205">CQ94</f>
        <v>-4244.9100000000035</v>
      </c>
      <c r="CR93" s="523">
        <f>CR94</f>
        <v>60977.09</v>
      </c>
      <c r="CS93" s="523">
        <f t="shared" ref="CS93:CU93" si="206">CS94</f>
        <v>0</v>
      </c>
      <c r="CT93" s="523">
        <f t="shared" si="206"/>
        <v>0</v>
      </c>
      <c r="CU93" s="523">
        <f t="shared" si="206"/>
        <v>0</v>
      </c>
      <c r="DB93" s="456"/>
      <c r="DC93" s="456"/>
      <c r="DD93" s="456"/>
      <c r="DE93" s="456"/>
      <c r="DF93" s="456"/>
      <c r="DG93" s="456"/>
      <c r="DJ93" s="943"/>
      <c r="DK93" s="943"/>
      <c r="DL93" s="943"/>
      <c r="DM93" s="943"/>
      <c r="DN93" s="943"/>
      <c r="DO93" s="943"/>
      <c r="DP93" s="943"/>
      <c r="DQ93" s="943"/>
      <c r="DR93" s="943"/>
      <c r="DS93" s="943"/>
      <c r="DT93" s="943"/>
      <c r="DU93" s="943"/>
      <c r="DV93" s="943"/>
      <c r="DW93" s="943"/>
      <c r="DX93" s="943"/>
      <c r="DY93" s="943"/>
      <c r="DZ93" s="943"/>
    </row>
    <row r="94" spans="1:131" ht="20.100000000000001" customHeight="1" x14ac:dyDescent="0.35">
      <c r="A94" s="502"/>
      <c r="B94" s="502"/>
      <c r="C94" s="502"/>
      <c r="D94" s="502"/>
      <c r="E94" s="502"/>
      <c r="F94" s="502"/>
      <c r="G94" s="502"/>
      <c r="H94" s="466"/>
      <c r="I94" s="466"/>
      <c r="J94" s="990"/>
      <c r="K94" s="466">
        <v>6631</v>
      </c>
      <c r="L94" s="466" t="s">
        <v>183</v>
      </c>
      <c r="M94" s="620"/>
      <c r="N94" s="620"/>
      <c r="O94" s="620"/>
      <c r="P94" s="620"/>
      <c r="Q94" s="620"/>
      <c r="R94" s="620"/>
      <c r="S94" s="620"/>
      <c r="T94" s="620"/>
      <c r="U94" s="620"/>
      <c r="V94" s="620"/>
      <c r="W94" s="620"/>
      <c r="X94" s="620"/>
      <c r="Y94" s="620"/>
      <c r="Z94" s="620"/>
      <c r="AA94" s="620"/>
      <c r="AB94" s="620"/>
      <c r="AC94" s="620"/>
      <c r="AD94" s="620"/>
      <c r="AE94" s="624"/>
      <c r="AF94" s="624"/>
      <c r="AG94" s="620"/>
      <c r="AH94" s="620"/>
      <c r="AI94" s="624">
        <v>0</v>
      </c>
      <c r="AJ94" s="624">
        <v>0</v>
      </c>
      <c r="AK94" s="624">
        <v>0</v>
      </c>
      <c r="AL94" s="624">
        <v>0</v>
      </c>
      <c r="AM94" s="620"/>
      <c r="AN94" s="624">
        <v>130000</v>
      </c>
      <c r="AO94" s="624">
        <v>130000</v>
      </c>
      <c r="AP94" s="624">
        <v>0</v>
      </c>
      <c r="AQ94" s="624">
        <v>130000</v>
      </c>
      <c r="AR94" s="624">
        <v>130000</v>
      </c>
      <c r="AS94" s="624">
        <v>2000</v>
      </c>
      <c r="AT94" s="624">
        <f t="shared" si="133"/>
        <v>1.5384615384615385</v>
      </c>
      <c r="AU94" s="624">
        <f>AV94-AR94</f>
        <v>-125000</v>
      </c>
      <c r="AV94" s="624">
        <v>5000</v>
      </c>
      <c r="AW94" s="463">
        <v>130000</v>
      </c>
      <c r="AX94" s="463">
        <v>130000</v>
      </c>
      <c r="AY94" s="624">
        <v>15900</v>
      </c>
      <c r="AZ94" s="624">
        <v>2900</v>
      </c>
      <c r="BA94" s="624">
        <f t="shared" si="189"/>
        <v>0</v>
      </c>
      <c r="BB94" s="624">
        <f t="shared" si="190"/>
        <v>18.238993710691823</v>
      </c>
      <c r="BC94" s="624"/>
      <c r="BD94" s="624"/>
      <c r="BE94" s="624">
        <v>7000</v>
      </c>
      <c r="BF94" s="624">
        <v>0</v>
      </c>
      <c r="BG94" s="624">
        <f t="shared" si="191"/>
        <v>0</v>
      </c>
      <c r="BH94" s="624">
        <f>BI94-BE94</f>
        <v>26000</v>
      </c>
      <c r="BI94" s="624">
        <v>33000</v>
      </c>
      <c r="BJ94" s="624"/>
      <c r="BK94" s="624">
        <f t="shared" si="192"/>
        <v>0</v>
      </c>
      <c r="BL94" s="624">
        <f>BM94-BI94</f>
        <v>0</v>
      </c>
      <c r="BM94" s="624">
        <v>33000</v>
      </c>
      <c r="BN94" s="624"/>
      <c r="BO94" s="624">
        <f t="shared" si="193"/>
        <v>0</v>
      </c>
      <c r="BP94" s="624">
        <f>BQ94-BI94</f>
        <v>0</v>
      </c>
      <c r="BQ94" s="624">
        <v>33000</v>
      </c>
      <c r="BR94" s="624">
        <v>900</v>
      </c>
      <c r="BS94" s="624">
        <f t="shared" si="194"/>
        <v>2.7272727272727271</v>
      </c>
      <c r="BT94" s="624">
        <f>BU94-BM94</f>
        <v>-20100</v>
      </c>
      <c r="BU94" s="806">
        <v>12900</v>
      </c>
      <c r="BV94" s="624">
        <v>900</v>
      </c>
      <c r="BW94" s="624">
        <f t="shared" si="195"/>
        <v>2.7272727272727271</v>
      </c>
      <c r="BX94" s="624">
        <f>BY94-BU94</f>
        <v>58000</v>
      </c>
      <c r="BY94" s="624">
        <v>70900</v>
      </c>
      <c r="BZ94" s="522">
        <v>22000</v>
      </c>
      <c r="CA94" s="522">
        <v>22000</v>
      </c>
      <c r="CB94" s="624"/>
      <c r="CC94" s="522"/>
      <c r="CD94" s="624">
        <f t="shared" si="196"/>
        <v>0</v>
      </c>
      <c r="CE94" s="624">
        <f t="shared" si="197"/>
        <v>0</v>
      </c>
      <c r="CF94" s="624">
        <v>22000</v>
      </c>
      <c r="CG94" s="624">
        <v>0</v>
      </c>
      <c r="CH94" s="624">
        <f t="shared" si="198"/>
        <v>0</v>
      </c>
      <c r="CI94" s="624">
        <f>CJ94-CF94</f>
        <v>43222</v>
      </c>
      <c r="CJ94" s="522">
        <v>65222</v>
      </c>
      <c r="CK94" s="624"/>
      <c r="CL94" s="624">
        <f t="shared" si="199"/>
        <v>0</v>
      </c>
      <c r="CM94" s="624">
        <f>CN94-CJ94</f>
        <v>0</v>
      </c>
      <c r="CN94" s="522">
        <v>65222</v>
      </c>
      <c r="CO94" s="624"/>
      <c r="CP94" s="624">
        <f t="shared" si="200"/>
        <v>0</v>
      </c>
      <c r="CQ94" s="624">
        <f>CR94-CN94</f>
        <v>-4244.9100000000035</v>
      </c>
      <c r="CR94" s="522">
        <v>60977.09</v>
      </c>
      <c r="CS94" s="522"/>
      <c r="CT94" s="522"/>
      <c r="CU94" s="522"/>
      <c r="DB94" s="456"/>
      <c r="DC94" s="456"/>
      <c r="DD94" s="456"/>
      <c r="DE94" s="456"/>
      <c r="DF94" s="456"/>
      <c r="DG94" s="456"/>
      <c r="DJ94" s="943"/>
      <c r="DK94" s="943"/>
      <c r="DL94" s="943"/>
      <c r="DM94" s="943"/>
      <c r="DN94" s="943"/>
      <c r="DO94" s="943"/>
      <c r="DP94" s="943"/>
      <c r="DQ94" s="943"/>
      <c r="DR94" s="943"/>
      <c r="DS94" s="943"/>
      <c r="DT94" s="943"/>
      <c r="DU94" s="943"/>
      <c r="DV94" s="943"/>
      <c r="DW94" s="943"/>
      <c r="DX94" s="943"/>
      <c r="DY94" s="943"/>
      <c r="DZ94" s="943"/>
    </row>
    <row r="95" spans="1:131" s="441" customFormat="1" ht="19.5" hidden="1" customHeight="1" x14ac:dyDescent="0.35">
      <c r="A95" s="474"/>
      <c r="B95" s="474"/>
      <c r="C95" s="474"/>
      <c r="D95" s="474"/>
      <c r="E95" s="474"/>
      <c r="F95" s="474"/>
      <c r="G95" s="474"/>
      <c r="H95" s="697"/>
      <c r="I95" s="993" t="s">
        <v>432</v>
      </c>
      <c r="J95" s="991" t="s">
        <v>594</v>
      </c>
      <c r="K95" s="991"/>
      <c r="L95" s="991"/>
      <c r="M95" s="630"/>
      <c r="N95" s="630"/>
      <c r="O95" s="630"/>
      <c r="P95" s="630"/>
      <c r="Q95" s="630"/>
      <c r="R95" s="630"/>
      <c r="S95" s="630"/>
      <c r="T95" s="630"/>
      <c r="U95" s="630"/>
      <c r="V95" s="630"/>
      <c r="W95" s="630"/>
      <c r="X95" s="630"/>
      <c r="Y95" s="630"/>
      <c r="Z95" s="630"/>
      <c r="AA95" s="630"/>
      <c r="AB95" s="630"/>
      <c r="AC95" s="630"/>
      <c r="AD95" s="630"/>
      <c r="AE95" s="630"/>
      <c r="AF95" s="630"/>
      <c r="AG95" s="630"/>
      <c r="AH95" s="630"/>
      <c r="AI95" s="621" t="e">
        <f>AI106</f>
        <v>#REF!</v>
      </c>
      <c r="AJ95" s="621" t="e">
        <f>AJ106</f>
        <v>#REF!</v>
      </c>
      <c r="AK95" s="621" t="e">
        <f>AK106</f>
        <v>#REF!</v>
      </c>
      <c r="AL95" s="621" t="e">
        <f>AL106</f>
        <v>#REF!</v>
      </c>
      <c r="AM95" s="621" t="e">
        <f>AM106</f>
        <v>#REF!</v>
      </c>
      <c r="AN95" s="621">
        <f t="shared" ref="AN95:AS95" si="207">AN96+AN98+AN104+AN101</f>
        <v>722026.93</v>
      </c>
      <c r="AO95" s="621">
        <f t="shared" si="207"/>
        <v>706326.92999999993</v>
      </c>
      <c r="AP95" s="621">
        <f t="shared" si="207"/>
        <v>0</v>
      </c>
      <c r="AQ95" s="621">
        <f t="shared" si="207"/>
        <v>0</v>
      </c>
      <c r="AR95" s="621">
        <f t="shared" si="207"/>
        <v>0</v>
      </c>
      <c r="AS95" s="621">
        <f t="shared" si="207"/>
        <v>0</v>
      </c>
      <c r="AT95" s="621">
        <f t="shared" si="133"/>
        <v>0</v>
      </c>
      <c r="AU95" s="621">
        <f t="shared" ref="AU95:AZ95" si="208">AU96+AU98+AU104+AU101</f>
        <v>0</v>
      </c>
      <c r="AV95" s="621">
        <f t="shared" si="208"/>
        <v>0</v>
      </c>
      <c r="AW95" s="621">
        <f t="shared" si="208"/>
        <v>654826.92999999993</v>
      </c>
      <c r="AX95" s="621">
        <f t="shared" si="208"/>
        <v>654826.92999999993</v>
      </c>
      <c r="AY95" s="621">
        <f t="shared" si="208"/>
        <v>0</v>
      </c>
      <c r="AZ95" s="621">
        <f t="shared" si="208"/>
        <v>0</v>
      </c>
      <c r="BA95" s="621">
        <f t="shared" si="189"/>
        <v>0</v>
      </c>
      <c r="BB95" s="621">
        <f t="shared" si="190"/>
        <v>0</v>
      </c>
      <c r="BC95" s="621">
        <f>BC96+BC98+BC104+BC101</f>
        <v>0</v>
      </c>
      <c r="BD95" s="621">
        <f>BD96+BD98+BD104+BD101</f>
        <v>0</v>
      </c>
      <c r="BE95" s="621">
        <f>BE96+BE98+BE104+BE101</f>
        <v>0</v>
      </c>
      <c r="BF95" s="621">
        <f>BF96+BF98+BF104+BF101</f>
        <v>0</v>
      </c>
      <c r="BG95" s="621">
        <f t="shared" si="191"/>
        <v>0</v>
      </c>
      <c r="BH95" s="621">
        <f>BH96+BH98+BH104+BH101</f>
        <v>0</v>
      </c>
      <c r="BI95" s="621">
        <f>BI96+BI98+BI104+BI101</f>
        <v>0</v>
      </c>
      <c r="BJ95" s="621"/>
      <c r="BK95" s="621">
        <f t="shared" si="192"/>
        <v>0</v>
      </c>
      <c r="BL95" s="621">
        <f t="shared" ref="BL95:BR95" si="209">BL96+BL98+BL104+BL101</f>
        <v>0</v>
      </c>
      <c r="BM95" s="621">
        <f t="shared" si="209"/>
        <v>0</v>
      </c>
      <c r="BN95" s="621"/>
      <c r="BO95" s="621">
        <f t="shared" si="193"/>
        <v>0</v>
      </c>
      <c r="BP95" s="621">
        <f>BP96+BP98+BP104+BP101</f>
        <v>0</v>
      </c>
      <c r="BQ95" s="621">
        <f>BQ96+BQ98+BQ104+BQ101</f>
        <v>0</v>
      </c>
      <c r="BR95" s="621">
        <f t="shared" si="209"/>
        <v>0</v>
      </c>
      <c r="BS95" s="621">
        <f t="shared" si="194"/>
        <v>0</v>
      </c>
      <c r="BT95" s="621">
        <f>BT96+BT98+BT104+BT101</f>
        <v>0</v>
      </c>
      <c r="BU95" s="799">
        <f>BU96+BU98+BU104+BU101</f>
        <v>0</v>
      </c>
      <c r="BV95" s="621">
        <f t="shared" ref="BV95" si="210">BV96+BV98+BV104+BV101</f>
        <v>0</v>
      </c>
      <c r="BW95" s="621">
        <f t="shared" si="195"/>
        <v>0</v>
      </c>
      <c r="BX95" s="621">
        <f t="shared" ref="BX95:CG95" si="211">BX96+BX98+BX104+BX101</f>
        <v>0</v>
      </c>
      <c r="BY95" s="621">
        <f t="shared" si="211"/>
        <v>0</v>
      </c>
      <c r="BZ95" s="621">
        <f t="shared" si="211"/>
        <v>0</v>
      </c>
      <c r="CA95" s="621">
        <f t="shared" si="211"/>
        <v>0</v>
      </c>
      <c r="CB95" s="621">
        <f t="shared" ref="CB95" si="212">CB96+CB98+CB104+CB101</f>
        <v>0</v>
      </c>
      <c r="CC95" s="621">
        <f>CC96+CC98+CC104+CC101</f>
        <v>0</v>
      </c>
      <c r="CD95" s="621">
        <f t="shared" si="196"/>
        <v>0</v>
      </c>
      <c r="CE95" s="621">
        <f t="shared" si="197"/>
        <v>0</v>
      </c>
      <c r="CF95" s="621">
        <f t="shared" si="211"/>
        <v>0</v>
      </c>
      <c r="CG95" s="621">
        <f t="shared" si="211"/>
        <v>0</v>
      </c>
      <c r="CH95" s="621">
        <f t="shared" si="198"/>
        <v>0</v>
      </c>
      <c r="CI95" s="621">
        <f>CI96+CI98+CI104+CI101</f>
        <v>0</v>
      </c>
      <c r="CJ95" s="621">
        <f>CJ96+CJ98+CJ104+CJ101</f>
        <v>0</v>
      </c>
      <c r="CK95" s="621">
        <f t="shared" ref="CK95" si="213">CK96+CK98+CK104+CK101</f>
        <v>0</v>
      </c>
      <c r="CL95" s="621">
        <f t="shared" si="199"/>
        <v>0</v>
      </c>
      <c r="CM95" s="621">
        <f>CM96+CM98+CM104+CM101</f>
        <v>0</v>
      </c>
      <c r="CN95" s="621">
        <f>CN96+CN98+CN104+CN101</f>
        <v>0</v>
      </c>
      <c r="CO95" s="621">
        <f t="shared" ref="CO95" si="214">CO96+CO98+CO104+CO101</f>
        <v>0</v>
      </c>
      <c r="CP95" s="621">
        <f t="shared" si="200"/>
        <v>0</v>
      </c>
      <c r="CQ95" s="621">
        <f>CQ96+CQ98+CQ104+CQ101</f>
        <v>0</v>
      </c>
      <c r="CR95" s="621">
        <f>CR96+CR98+CR104+CR101</f>
        <v>0</v>
      </c>
      <c r="CS95" s="621">
        <f t="shared" ref="CS95:CU95" si="215">CS96+CS98+CS104+CS101</f>
        <v>0</v>
      </c>
      <c r="CT95" s="621">
        <f t="shared" si="215"/>
        <v>0</v>
      </c>
      <c r="CU95" s="621">
        <f t="shared" si="215"/>
        <v>0</v>
      </c>
      <c r="DB95" s="456"/>
      <c r="DC95" s="456"/>
      <c r="DD95" s="456"/>
      <c r="DE95" s="456"/>
      <c r="DF95" s="456"/>
      <c r="DG95" s="456"/>
      <c r="DH95" s="119"/>
      <c r="DI95" s="119"/>
      <c r="DJ95" s="943"/>
      <c r="DK95" s="943"/>
      <c r="DL95" s="943"/>
      <c r="DM95" s="943"/>
      <c r="DN95" s="943"/>
      <c r="DO95" s="943"/>
      <c r="DP95" s="943"/>
      <c r="DQ95" s="943"/>
      <c r="DR95" s="943"/>
      <c r="DS95" s="943"/>
      <c r="DT95" s="943"/>
      <c r="DU95" s="943"/>
      <c r="DV95" s="943"/>
      <c r="DW95" s="943"/>
      <c r="DX95" s="943"/>
      <c r="DY95" s="943"/>
      <c r="DZ95" s="943"/>
      <c r="EA95" s="119"/>
    </row>
    <row r="96" spans="1:131" ht="20.100000000000001" hidden="1" customHeight="1" x14ac:dyDescent="0.35">
      <c r="A96" s="474" t="s">
        <v>9</v>
      </c>
      <c r="B96" s="468"/>
      <c r="C96" s="468"/>
      <c r="D96" s="468"/>
      <c r="E96" s="468"/>
      <c r="F96" s="468"/>
      <c r="G96" s="468"/>
      <c r="H96" s="453"/>
      <c r="I96" s="993"/>
      <c r="J96" s="993" t="s">
        <v>573</v>
      </c>
      <c r="K96" s="993" t="s">
        <v>574</v>
      </c>
      <c r="L96" s="993"/>
      <c r="M96" s="453"/>
      <c r="N96" s="453"/>
      <c r="O96" s="453"/>
      <c r="P96" s="621"/>
      <c r="Q96" s="621"/>
      <c r="R96" s="621"/>
      <c r="S96" s="621"/>
      <c r="T96" s="621"/>
      <c r="U96" s="621"/>
      <c r="V96" s="621"/>
      <c r="W96" s="621"/>
      <c r="X96" s="621"/>
      <c r="Y96" s="621"/>
      <c r="Z96" s="621"/>
      <c r="AA96" s="621"/>
      <c r="AB96" s="621"/>
      <c r="AC96" s="621"/>
      <c r="AD96" s="621"/>
      <c r="AE96" s="621"/>
      <c r="AF96" s="621"/>
      <c r="AG96" s="621"/>
      <c r="AH96" s="621"/>
      <c r="AI96" s="621"/>
      <c r="AJ96" s="621"/>
      <c r="AK96" s="621"/>
      <c r="AL96" s="621"/>
      <c r="AM96" s="621"/>
      <c r="AN96" s="621">
        <f t="shared" ref="AN96:AS96" si="216">SUM(AN97)</f>
        <v>647496.93000000005</v>
      </c>
      <c r="AO96" s="621">
        <f t="shared" si="216"/>
        <v>668496.92999999993</v>
      </c>
      <c r="AP96" s="621">
        <f t="shared" si="216"/>
        <v>0</v>
      </c>
      <c r="AQ96" s="621">
        <f t="shared" si="216"/>
        <v>0</v>
      </c>
      <c r="AR96" s="621">
        <f t="shared" si="216"/>
        <v>0</v>
      </c>
      <c r="AS96" s="621">
        <f t="shared" si="216"/>
        <v>0</v>
      </c>
      <c r="AT96" s="621">
        <f t="shared" si="133"/>
        <v>0</v>
      </c>
      <c r="AU96" s="621">
        <f t="shared" ref="AU96:CA96" si="217">SUM(AU97)</f>
        <v>0</v>
      </c>
      <c r="AV96" s="621">
        <f t="shared" si="217"/>
        <v>0</v>
      </c>
      <c r="AW96" s="621">
        <f t="shared" si="217"/>
        <v>622496.92999999993</v>
      </c>
      <c r="AX96" s="621">
        <f t="shared" si="217"/>
        <v>622496.92999999993</v>
      </c>
      <c r="AY96" s="621">
        <f t="shared" si="217"/>
        <v>0</v>
      </c>
      <c r="AZ96" s="621">
        <f t="shared" si="217"/>
        <v>0</v>
      </c>
      <c r="BA96" s="621">
        <f t="shared" si="189"/>
        <v>0</v>
      </c>
      <c r="BB96" s="621">
        <f t="shared" si="190"/>
        <v>0</v>
      </c>
      <c r="BC96" s="621">
        <f>SUM(BC97)</f>
        <v>0</v>
      </c>
      <c r="BD96" s="621">
        <f>SUM(BD97)</f>
        <v>0</v>
      </c>
      <c r="BE96" s="621">
        <f t="shared" si="217"/>
        <v>0</v>
      </c>
      <c r="BF96" s="621">
        <f t="shared" si="217"/>
        <v>0</v>
      </c>
      <c r="BG96" s="621">
        <f t="shared" si="191"/>
        <v>0</v>
      </c>
      <c r="BH96" s="621">
        <f t="shared" si="217"/>
        <v>0</v>
      </c>
      <c r="BI96" s="621">
        <f t="shared" si="217"/>
        <v>0</v>
      </c>
      <c r="BJ96" s="621"/>
      <c r="BK96" s="621">
        <f t="shared" si="192"/>
        <v>0</v>
      </c>
      <c r="BL96" s="621">
        <f t="shared" si="217"/>
        <v>0</v>
      </c>
      <c r="BM96" s="621">
        <f t="shared" si="217"/>
        <v>0</v>
      </c>
      <c r="BN96" s="621"/>
      <c r="BO96" s="621">
        <f t="shared" si="193"/>
        <v>0</v>
      </c>
      <c r="BP96" s="621">
        <f t="shared" si="217"/>
        <v>0</v>
      </c>
      <c r="BQ96" s="621">
        <f t="shared" si="217"/>
        <v>0</v>
      </c>
      <c r="BR96" s="621">
        <f t="shared" si="217"/>
        <v>0</v>
      </c>
      <c r="BS96" s="621">
        <f t="shared" si="194"/>
        <v>0</v>
      </c>
      <c r="BT96" s="621">
        <f t="shared" si="217"/>
        <v>0</v>
      </c>
      <c r="BU96" s="799">
        <f t="shared" si="217"/>
        <v>0</v>
      </c>
      <c r="BV96" s="621">
        <f t="shared" si="217"/>
        <v>0</v>
      </c>
      <c r="BW96" s="621">
        <f t="shared" si="195"/>
        <v>0</v>
      </c>
      <c r="BX96" s="621">
        <f t="shared" si="217"/>
        <v>0</v>
      </c>
      <c r="BY96" s="621">
        <f t="shared" si="217"/>
        <v>0</v>
      </c>
      <c r="BZ96" s="621">
        <f t="shared" si="217"/>
        <v>0</v>
      </c>
      <c r="CA96" s="621">
        <f t="shared" si="217"/>
        <v>0</v>
      </c>
      <c r="CB96" s="621">
        <f>SUM(CB97)</f>
        <v>0</v>
      </c>
      <c r="CC96" s="621">
        <f>SUM(CC97)</f>
        <v>0</v>
      </c>
      <c r="CD96" s="621">
        <f t="shared" si="196"/>
        <v>0</v>
      </c>
      <c r="CE96" s="621">
        <f t="shared" si="197"/>
        <v>0</v>
      </c>
      <c r="CF96" s="621">
        <f>SUM(CF97)</f>
        <v>0</v>
      </c>
      <c r="CG96" s="621">
        <f>SUM(CG97)</f>
        <v>0</v>
      </c>
      <c r="CH96" s="621">
        <f t="shared" si="198"/>
        <v>0</v>
      </c>
      <c r="CI96" s="621">
        <f t="shared" ref="CI96" si="218">SUM(CI97)</f>
        <v>0</v>
      </c>
      <c r="CJ96" s="621">
        <f>SUM(CJ97)</f>
        <v>0</v>
      </c>
      <c r="CK96" s="621">
        <f>SUM(CK97)</f>
        <v>0</v>
      </c>
      <c r="CL96" s="621">
        <f t="shared" si="199"/>
        <v>0</v>
      </c>
      <c r="CM96" s="621">
        <f t="shared" ref="CM96" si="219">SUM(CM97)</f>
        <v>0</v>
      </c>
      <c r="CN96" s="621">
        <f>SUM(CN97)</f>
        <v>0</v>
      </c>
      <c r="CO96" s="621">
        <f>SUM(CO97)</f>
        <v>0</v>
      </c>
      <c r="CP96" s="621">
        <f t="shared" si="200"/>
        <v>0</v>
      </c>
      <c r="CQ96" s="621">
        <f t="shared" ref="CQ96" si="220">SUM(CQ97)</f>
        <v>0</v>
      </c>
      <c r="CR96" s="621">
        <f>SUM(CR97)</f>
        <v>0</v>
      </c>
      <c r="CS96" s="621">
        <f t="shared" ref="CS96:CU96" si="221">SUM(CS97)</f>
        <v>0</v>
      </c>
      <c r="CT96" s="621">
        <f t="shared" si="221"/>
        <v>0</v>
      </c>
      <c r="CU96" s="621">
        <f t="shared" si="221"/>
        <v>0</v>
      </c>
      <c r="DB96" s="456"/>
      <c r="DC96" s="456"/>
      <c r="DD96" s="456"/>
      <c r="DE96" s="456"/>
      <c r="DF96" s="456"/>
      <c r="DG96" s="456"/>
      <c r="DJ96" s="943"/>
      <c r="DK96" s="943"/>
      <c r="DL96" s="943"/>
      <c r="DM96" s="943"/>
      <c r="DN96" s="943"/>
      <c r="DO96" s="943"/>
      <c r="DP96" s="943"/>
      <c r="DQ96" s="943"/>
      <c r="DR96" s="943"/>
      <c r="DS96" s="943"/>
      <c r="DT96" s="943"/>
      <c r="DU96" s="943"/>
      <c r="DV96" s="943"/>
      <c r="DW96" s="943"/>
      <c r="DX96" s="943"/>
      <c r="DY96" s="943"/>
      <c r="DZ96" s="943"/>
    </row>
    <row r="97" spans="1:131" ht="20.100000000000001" hidden="1" customHeight="1" x14ac:dyDescent="0.35">
      <c r="A97" s="474"/>
      <c r="B97" s="468"/>
      <c r="C97" s="468"/>
      <c r="D97" s="468"/>
      <c r="E97" s="468"/>
      <c r="F97" s="468"/>
      <c r="G97" s="468"/>
      <c r="H97" s="453"/>
      <c r="I97" s="993"/>
      <c r="J97" s="993"/>
      <c r="K97" s="697" t="s">
        <v>595</v>
      </c>
      <c r="L97" s="697" t="s">
        <v>596</v>
      </c>
      <c r="M97" s="453"/>
      <c r="N97" s="453"/>
      <c r="O97" s="453"/>
      <c r="P97" s="621"/>
      <c r="Q97" s="621"/>
      <c r="R97" s="621"/>
      <c r="S97" s="621"/>
      <c r="T97" s="621"/>
      <c r="U97" s="621"/>
      <c r="V97" s="621"/>
      <c r="W97" s="621"/>
      <c r="X97" s="621"/>
      <c r="Y97" s="621"/>
      <c r="Z97" s="621"/>
      <c r="AA97" s="621"/>
      <c r="AB97" s="621"/>
      <c r="AC97" s="621"/>
      <c r="AD97" s="621"/>
      <c r="AE97" s="621"/>
      <c r="AF97" s="621"/>
      <c r="AG97" s="621"/>
      <c r="AH97" s="621"/>
      <c r="AI97" s="621"/>
      <c r="AJ97" s="621"/>
      <c r="AK97" s="621"/>
      <c r="AL97" s="621"/>
      <c r="AM97" s="621"/>
      <c r="AN97" s="630">
        <v>647496.93000000005</v>
      </c>
      <c r="AO97" s="630">
        <v>668496.92999999993</v>
      </c>
      <c r="AP97" s="630"/>
      <c r="AQ97" s="630"/>
      <c r="AR97" s="630"/>
      <c r="AS97" s="630"/>
      <c r="AT97" s="630"/>
      <c r="AU97" s="630"/>
      <c r="AV97" s="630"/>
      <c r="AW97" s="630">
        <v>622496.92999999993</v>
      </c>
      <c r="AX97" s="630">
        <v>622496.92999999993</v>
      </c>
      <c r="AY97" s="630"/>
      <c r="AZ97" s="630"/>
      <c r="BA97" s="630"/>
      <c r="BB97" s="630"/>
      <c r="BC97" s="630"/>
      <c r="BD97" s="630"/>
      <c r="BE97" s="630"/>
      <c r="BF97" s="630"/>
      <c r="BG97" s="630"/>
      <c r="BH97" s="630"/>
      <c r="BI97" s="630"/>
      <c r="BJ97" s="630"/>
      <c r="BK97" s="630"/>
      <c r="BL97" s="630"/>
      <c r="BM97" s="630"/>
      <c r="BN97" s="630"/>
      <c r="BO97" s="630"/>
      <c r="BP97" s="630"/>
      <c r="BQ97" s="630"/>
      <c r="BR97" s="630"/>
      <c r="BS97" s="630"/>
      <c r="BT97" s="630"/>
      <c r="BU97" s="807"/>
      <c r="BV97" s="630"/>
      <c r="BW97" s="630"/>
      <c r="BX97" s="630"/>
      <c r="BY97" s="630"/>
      <c r="BZ97" s="630"/>
      <c r="CA97" s="630"/>
      <c r="CB97" s="630"/>
      <c r="CC97" s="630"/>
      <c r="CD97" s="630"/>
      <c r="CE97" s="630"/>
      <c r="CF97" s="630"/>
      <c r="CG97" s="630">
        <v>0</v>
      </c>
      <c r="CH97" s="630"/>
      <c r="CI97" s="630"/>
      <c r="CJ97" s="630"/>
      <c r="CK97" s="630"/>
      <c r="CL97" s="630"/>
      <c r="CM97" s="630"/>
      <c r="CN97" s="630"/>
      <c r="CO97" s="630"/>
      <c r="CP97" s="630"/>
      <c r="CQ97" s="630"/>
      <c r="CR97" s="630"/>
      <c r="CS97" s="630"/>
      <c r="CT97" s="630"/>
      <c r="CU97" s="630"/>
      <c r="DB97" s="456"/>
      <c r="DC97" s="456"/>
      <c r="DD97" s="456"/>
      <c r="DE97" s="456"/>
      <c r="DF97" s="456"/>
      <c r="DG97" s="456"/>
      <c r="DJ97" s="943"/>
      <c r="DK97" s="943"/>
      <c r="DL97" s="943"/>
      <c r="DM97" s="943"/>
      <c r="DN97" s="943"/>
      <c r="DO97" s="943"/>
      <c r="DP97" s="943"/>
      <c r="DQ97" s="943"/>
      <c r="DR97" s="943"/>
      <c r="DS97" s="943"/>
      <c r="DT97" s="943"/>
      <c r="DU97" s="943"/>
      <c r="DV97" s="943"/>
      <c r="DW97" s="943"/>
      <c r="DX97" s="943"/>
      <c r="DY97" s="943"/>
      <c r="DZ97" s="943"/>
    </row>
    <row r="98" spans="1:131" ht="20.100000000000001" hidden="1" customHeight="1" x14ac:dyDescent="0.35">
      <c r="A98" s="474" t="s">
        <v>5</v>
      </c>
      <c r="B98" s="468"/>
      <c r="C98" s="468"/>
      <c r="D98" s="468"/>
      <c r="E98" s="468"/>
      <c r="F98" s="468"/>
      <c r="G98" s="468"/>
      <c r="H98" s="453"/>
      <c r="I98" s="993"/>
      <c r="J98" s="993" t="s">
        <v>573</v>
      </c>
      <c r="K98" s="993" t="s">
        <v>574</v>
      </c>
      <c r="L98" s="993"/>
      <c r="M98" s="474"/>
      <c r="N98" s="474"/>
      <c r="O98" s="474"/>
      <c r="P98" s="621"/>
      <c r="Q98" s="621"/>
      <c r="R98" s="621"/>
      <c r="S98" s="621"/>
      <c r="T98" s="621"/>
      <c r="U98" s="621"/>
      <c r="V98" s="621"/>
      <c r="W98" s="621"/>
      <c r="X98" s="621"/>
      <c r="Y98" s="621"/>
      <c r="Z98" s="621"/>
      <c r="AA98" s="621"/>
      <c r="AB98" s="621"/>
      <c r="AC98" s="621"/>
      <c r="AD98" s="621"/>
      <c r="AE98" s="621"/>
      <c r="AF98" s="621"/>
      <c r="AG98" s="621"/>
      <c r="AH98" s="621"/>
      <c r="AI98" s="621"/>
      <c r="AJ98" s="621"/>
      <c r="AK98" s="621"/>
      <c r="AL98" s="621"/>
      <c r="AM98" s="621"/>
      <c r="AN98" s="621">
        <f t="shared" ref="AN98:AS98" si="222">SUM(AN99:AN100)</f>
        <v>23360</v>
      </c>
      <c r="AO98" s="621">
        <f t="shared" si="222"/>
        <v>2500</v>
      </c>
      <c r="AP98" s="621">
        <f t="shared" si="222"/>
        <v>0</v>
      </c>
      <c r="AQ98" s="621">
        <f t="shared" si="222"/>
        <v>0</v>
      </c>
      <c r="AR98" s="621">
        <f t="shared" si="222"/>
        <v>0</v>
      </c>
      <c r="AS98" s="621">
        <f t="shared" si="222"/>
        <v>0</v>
      </c>
      <c r="AT98" s="621">
        <f>IFERROR(AS98/AR98*100,)</f>
        <v>0</v>
      </c>
      <c r="AU98" s="621">
        <f t="shared" ref="AU98:AZ98" si="223">SUM(AU99:AU100)</f>
        <v>0</v>
      </c>
      <c r="AV98" s="621">
        <f t="shared" si="223"/>
        <v>0</v>
      </c>
      <c r="AW98" s="621">
        <f t="shared" si="223"/>
        <v>2500</v>
      </c>
      <c r="AX98" s="621">
        <f t="shared" si="223"/>
        <v>2500</v>
      </c>
      <c r="AY98" s="621">
        <f t="shared" si="223"/>
        <v>0</v>
      </c>
      <c r="AZ98" s="621">
        <f t="shared" si="223"/>
        <v>0</v>
      </c>
      <c r="BA98" s="621">
        <f>IFERROR(AZ98/AP98*100,)</f>
        <v>0</v>
      </c>
      <c r="BB98" s="621">
        <f>IFERROR(AZ98/AY98*100,)</f>
        <v>0</v>
      </c>
      <c r="BC98" s="621">
        <f>SUM(BC99:BC100)</f>
        <v>0</v>
      </c>
      <c r="BD98" s="621">
        <f>SUM(BD99:BD100)</f>
        <v>0</v>
      </c>
      <c r="BE98" s="621">
        <f>SUM(BE99:BE100)</f>
        <v>0</v>
      </c>
      <c r="BF98" s="621">
        <f>SUM(BF99:BF100)</f>
        <v>0</v>
      </c>
      <c r="BG98" s="621">
        <f>IFERROR(BF98/BE98*100,)</f>
        <v>0</v>
      </c>
      <c r="BH98" s="621">
        <f>SUM(BH99:BH100)</f>
        <v>0</v>
      </c>
      <c r="BI98" s="621">
        <f>SUM(BI99:BI100)</f>
        <v>0</v>
      </c>
      <c r="BJ98" s="621"/>
      <c r="BK98" s="621">
        <f>IFERROR(BJ98/BI98*100,)</f>
        <v>0</v>
      </c>
      <c r="BL98" s="621">
        <f>SUM(BL99:BL100)</f>
        <v>0</v>
      </c>
      <c r="BM98" s="621">
        <f>SUM(BM99:BM100)</f>
        <v>0</v>
      </c>
      <c r="BN98" s="621"/>
      <c r="BO98" s="621">
        <f>IFERROR(BN98/BI98*100,)</f>
        <v>0</v>
      </c>
      <c r="BP98" s="621">
        <f>SUM(BP99:BP100)</f>
        <v>0</v>
      </c>
      <c r="BQ98" s="621">
        <f>SUM(BQ99:BQ100)</f>
        <v>0</v>
      </c>
      <c r="BR98" s="621">
        <f>SUM(BR99:BR100)</f>
        <v>0</v>
      </c>
      <c r="BS98" s="621">
        <f>IFERROR(BR98/BM98*100,)</f>
        <v>0</v>
      </c>
      <c r="BT98" s="621">
        <f>SUM(BT99:BT100)</f>
        <v>0</v>
      </c>
      <c r="BU98" s="799">
        <f>SUM(BU99:BU100)</f>
        <v>0</v>
      </c>
      <c r="BV98" s="621">
        <f>SUM(BV99:BV100)</f>
        <v>0</v>
      </c>
      <c r="BW98" s="621">
        <f>IFERROR(BV98/BQ98*100,)</f>
        <v>0</v>
      </c>
      <c r="BX98" s="621">
        <f t="shared" ref="BX98:CG98" si="224">SUM(BX99:BX100)</f>
        <v>0</v>
      </c>
      <c r="BY98" s="621">
        <f t="shared" si="224"/>
        <v>0</v>
      </c>
      <c r="BZ98" s="621">
        <f t="shared" si="224"/>
        <v>0</v>
      </c>
      <c r="CA98" s="621">
        <f t="shared" si="224"/>
        <v>0</v>
      </c>
      <c r="CB98" s="621">
        <f t="shared" ref="CB98" si="225">SUM(CB99:CB100)</f>
        <v>0</v>
      </c>
      <c r="CC98" s="621">
        <f>SUM(CC99:CC100)</f>
        <v>0</v>
      </c>
      <c r="CD98" s="621">
        <f>IFERROR(CC98/CB98*100,0)</f>
        <v>0</v>
      </c>
      <c r="CE98" s="621">
        <f>IFERROR(CC98/CJ98*100,0)</f>
        <v>0</v>
      </c>
      <c r="CF98" s="621">
        <f t="shared" si="224"/>
        <v>0</v>
      </c>
      <c r="CG98" s="621">
        <f t="shared" si="224"/>
        <v>0</v>
      </c>
      <c r="CH98" s="621">
        <f>IFERROR(CG98/CF98*100,)</f>
        <v>0</v>
      </c>
      <c r="CI98" s="621">
        <f>SUM(CI99:CI100)</f>
        <v>0</v>
      </c>
      <c r="CJ98" s="621">
        <f>SUM(CJ99:CJ100)</f>
        <v>0</v>
      </c>
      <c r="CK98" s="621">
        <f t="shared" ref="CK98" si="226">SUM(CK99:CK100)</f>
        <v>0</v>
      </c>
      <c r="CL98" s="621">
        <f>IFERROR(CK98/CJ98*100,)</f>
        <v>0</v>
      </c>
      <c r="CM98" s="621">
        <f>SUM(CM99:CM100)</f>
        <v>0</v>
      </c>
      <c r="CN98" s="621">
        <f>SUM(CN99:CN100)</f>
        <v>0</v>
      </c>
      <c r="CO98" s="621">
        <f t="shared" ref="CO98" si="227">SUM(CO99:CO100)</f>
        <v>0</v>
      </c>
      <c r="CP98" s="621">
        <f>IFERROR(CO98/CN98*100,)</f>
        <v>0</v>
      </c>
      <c r="CQ98" s="621">
        <f>SUM(CQ99:CQ100)</f>
        <v>0</v>
      </c>
      <c r="CR98" s="621">
        <f>SUM(CR99:CR100)</f>
        <v>0</v>
      </c>
      <c r="CS98" s="621">
        <f t="shared" ref="CS98:CU98" si="228">SUM(CS99:CS100)</f>
        <v>0</v>
      </c>
      <c r="CT98" s="621">
        <f t="shared" si="228"/>
        <v>0</v>
      </c>
      <c r="CU98" s="621">
        <f t="shared" si="228"/>
        <v>0</v>
      </c>
      <c r="DB98" s="456"/>
      <c r="DC98" s="456"/>
      <c r="DD98" s="456"/>
      <c r="DE98" s="456"/>
      <c r="DF98" s="456"/>
      <c r="DG98" s="456"/>
      <c r="DJ98" s="943"/>
      <c r="DK98" s="943"/>
      <c r="DL98" s="943"/>
      <c r="DM98" s="943"/>
      <c r="DN98" s="943"/>
      <c r="DO98" s="943"/>
      <c r="DP98" s="943"/>
      <c r="DQ98" s="943"/>
      <c r="DR98" s="943"/>
      <c r="DS98" s="943"/>
      <c r="DT98" s="943"/>
      <c r="DU98" s="943"/>
      <c r="DV98" s="943"/>
      <c r="DW98" s="943"/>
      <c r="DX98" s="943"/>
      <c r="DY98" s="943"/>
      <c r="DZ98" s="943"/>
    </row>
    <row r="99" spans="1:131" ht="20.100000000000001" hidden="1" customHeight="1" x14ac:dyDescent="0.35">
      <c r="A99" s="474"/>
      <c r="B99" s="468"/>
      <c r="C99" s="468"/>
      <c r="D99" s="468"/>
      <c r="E99" s="468"/>
      <c r="F99" s="468"/>
      <c r="G99" s="468"/>
      <c r="H99" s="453"/>
      <c r="I99" s="697"/>
      <c r="J99" s="697"/>
      <c r="K99" s="697" t="s">
        <v>595</v>
      </c>
      <c r="L99" s="697" t="s">
        <v>596</v>
      </c>
      <c r="M99" s="453"/>
      <c r="N99" s="453"/>
      <c r="O99" s="453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630"/>
      <c r="AA99" s="630"/>
      <c r="AB99" s="630"/>
      <c r="AC99" s="630"/>
      <c r="AD99" s="630"/>
      <c r="AE99" s="630"/>
      <c r="AF99" s="630"/>
      <c r="AG99" s="630"/>
      <c r="AH99" s="630"/>
      <c r="AI99" s="630"/>
      <c r="AJ99" s="630"/>
      <c r="AK99" s="630"/>
      <c r="AL99" s="630"/>
      <c r="AM99" s="630"/>
      <c r="AN99" s="630">
        <v>23360</v>
      </c>
      <c r="AO99" s="630">
        <v>2500</v>
      </c>
      <c r="AP99" s="630"/>
      <c r="AQ99" s="630"/>
      <c r="AR99" s="630"/>
      <c r="AS99" s="630"/>
      <c r="AT99" s="630"/>
      <c r="AU99" s="630"/>
      <c r="AV99" s="630"/>
      <c r="AW99" s="630">
        <v>2500</v>
      </c>
      <c r="AX99" s="630">
        <v>2500</v>
      </c>
      <c r="AY99" s="630"/>
      <c r="AZ99" s="630"/>
      <c r="BA99" s="630"/>
      <c r="BB99" s="630"/>
      <c r="BC99" s="630"/>
      <c r="BD99" s="630"/>
      <c r="BE99" s="630"/>
      <c r="BF99" s="630"/>
      <c r="BG99" s="630"/>
      <c r="BH99" s="630"/>
      <c r="BI99" s="630"/>
      <c r="BJ99" s="630"/>
      <c r="BK99" s="630"/>
      <c r="BL99" s="630"/>
      <c r="BM99" s="630"/>
      <c r="BN99" s="630"/>
      <c r="BO99" s="630"/>
      <c r="BP99" s="630"/>
      <c r="BQ99" s="630"/>
      <c r="BR99" s="630"/>
      <c r="BS99" s="630"/>
      <c r="BT99" s="630"/>
      <c r="BU99" s="807"/>
      <c r="BV99" s="630"/>
      <c r="BW99" s="630"/>
      <c r="BX99" s="630"/>
      <c r="BY99" s="630"/>
      <c r="BZ99" s="630"/>
      <c r="CA99" s="630"/>
      <c r="CB99" s="630"/>
      <c r="CC99" s="630"/>
      <c r="CD99" s="630"/>
      <c r="CE99" s="630"/>
      <c r="CF99" s="630"/>
      <c r="CG99" s="630">
        <v>0</v>
      </c>
      <c r="CH99" s="630"/>
      <c r="CI99" s="630"/>
      <c r="CJ99" s="630"/>
      <c r="CK99" s="630"/>
      <c r="CL99" s="630"/>
      <c r="CM99" s="630"/>
      <c r="CN99" s="630"/>
      <c r="CO99" s="630"/>
      <c r="CP99" s="630"/>
      <c r="CQ99" s="630"/>
      <c r="CR99" s="630"/>
      <c r="CS99" s="630"/>
      <c r="CT99" s="630"/>
      <c r="CU99" s="630"/>
      <c r="DB99" s="456"/>
      <c r="DC99" s="456"/>
      <c r="DD99" s="456"/>
      <c r="DE99" s="456"/>
      <c r="DF99" s="456"/>
      <c r="DG99" s="456"/>
      <c r="DJ99" s="943"/>
      <c r="DK99" s="943"/>
      <c r="DL99" s="943"/>
      <c r="DM99" s="943"/>
      <c r="DN99" s="943"/>
      <c r="DO99" s="943"/>
      <c r="DP99" s="943"/>
      <c r="DQ99" s="943"/>
      <c r="DR99" s="943"/>
      <c r="DS99" s="943"/>
      <c r="DT99" s="943"/>
      <c r="DU99" s="943"/>
      <c r="DV99" s="943"/>
      <c r="DW99" s="943"/>
      <c r="DX99" s="943"/>
      <c r="DY99" s="943"/>
      <c r="DZ99" s="943"/>
    </row>
    <row r="100" spans="1:131" ht="20.100000000000001" hidden="1" customHeight="1" x14ac:dyDescent="0.35">
      <c r="A100" s="474"/>
      <c r="B100" s="468"/>
      <c r="C100" s="468"/>
      <c r="D100" s="468"/>
      <c r="E100" s="468"/>
      <c r="F100" s="468"/>
      <c r="G100" s="468"/>
      <c r="H100" s="453"/>
      <c r="I100" s="697"/>
      <c r="J100" s="697"/>
      <c r="K100" s="697" t="s">
        <v>597</v>
      </c>
      <c r="L100" s="697" t="s">
        <v>598</v>
      </c>
      <c r="M100" s="453"/>
      <c r="N100" s="453"/>
      <c r="O100" s="453"/>
      <c r="P100" s="630"/>
      <c r="Q100" s="630"/>
      <c r="R100" s="630"/>
      <c r="S100" s="630"/>
      <c r="T100" s="630"/>
      <c r="U100" s="630"/>
      <c r="V100" s="630"/>
      <c r="W100" s="630"/>
      <c r="X100" s="630"/>
      <c r="Y100" s="630"/>
      <c r="Z100" s="630"/>
      <c r="AA100" s="630"/>
      <c r="AB100" s="630"/>
      <c r="AC100" s="630"/>
      <c r="AD100" s="630"/>
      <c r="AE100" s="630"/>
      <c r="AF100" s="630"/>
      <c r="AG100" s="630"/>
      <c r="AH100" s="630"/>
      <c r="AI100" s="630"/>
      <c r="AJ100" s="630"/>
      <c r="AK100" s="630"/>
      <c r="AL100" s="630"/>
      <c r="AM100" s="630"/>
      <c r="AN100" s="630"/>
      <c r="AO100" s="630"/>
      <c r="AP100" s="630"/>
      <c r="AQ100" s="630"/>
      <c r="AR100" s="630"/>
      <c r="AS100" s="630"/>
      <c r="AT100" s="630">
        <f>IFERROR(AS100/AR100*100,)</f>
        <v>0</v>
      </c>
      <c r="AU100" s="630"/>
      <c r="AV100" s="630"/>
      <c r="AW100" s="630"/>
      <c r="AX100" s="630"/>
      <c r="AY100" s="630"/>
      <c r="AZ100" s="630"/>
      <c r="BA100" s="630">
        <f>IFERROR(AZ100/AP100*100,)</f>
        <v>0</v>
      </c>
      <c r="BB100" s="630">
        <f>IFERROR(AZ100/AY100*100,)</f>
        <v>0</v>
      </c>
      <c r="BC100" s="630"/>
      <c r="BD100" s="630"/>
      <c r="BE100" s="630"/>
      <c r="BF100" s="630"/>
      <c r="BG100" s="630">
        <f>IFERROR(BF100/BE100*100,)</f>
        <v>0</v>
      </c>
      <c r="BH100" s="630"/>
      <c r="BI100" s="630"/>
      <c r="BJ100" s="630"/>
      <c r="BK100" s="630">
        <f>IFERROR(BJ100/BI100*100,)</f>
        <v>0</v>
      </c>
      <c r="BL100" s="630"/>
      <c r="BM100" s="630"/>
      <c r="BN100" s="630"/>
      <c r="BO100" s="630">
        <f>IFERROR(BN100/BI100*100,)</f>
        <v>0</v>
      </c>
      <c r="BP100" s="630"/>
      <c r="BQ100" s="630"/>
      <c r="BR100" s="630"/>
      <c r="BS100" s="630">
        <f>IFERROR(BR100/BM100*100,)</f>
        <v>0</v>
      </c>
      <c r="BT100" s="630"/>
      <c r="BU100" s="807"/>
      <c r="BV100" s="630"/>
      <c r="BW100" s="630">
        <f>IFERROR(BV100/BQ100*100,)</f>
        <v>0</v>
      </c>
      <c r="BX100" s="630"/>
      <c r="BY100" s="630"/>
      <c r="BZ100" s="630"/>
      <c r="CA100" s="630"/>
      <c r="CB100" s="630"/>
      <c r="CC100" s="630"/>
      <c r="CD100" s="630">
        <f>IFERROR(CC100/CB100*100,0)</f>
        <v>0</v>
      </c>
      <c r="CE100" s="630">
        <f>IFERROR(CC100/CJ100*100,0)</f>
        <v>0</v>
      </c>
      <c r="CF100" s="630"/>
      <c r="CG100" s="630">
        <v>0</v>
      </c>
      <c r="CH100" s="630">
        <f>IFERROR(CG100/CF100*100,)</f>
        <v>0</v>
      </c>
      <c r="CI100" s="630"/>
      <c r="CJ100" s="630"/>
      <c r="CK100" s="630"/>
      <c r="CL100" s="630">
        <f>IFERROR(CK100/CJ100*100,)</f>
        <v>0</v>
      </c>
      <c r="CM100" s="630"/>
      <c r="CN100" s="630"/>
      <c r="CO100" s="630"/>
      <c r="CP100" s="630">
        <f>IFERROR(CO100/CN100*100,)</f>
        <v>0</v>
      </c>
      <c r="CQ100" s="630"/>
      <c r="CR100" s="630"/>
      <c r="CS100" s="630"/>
      <c r="CT100" s="630"/>
      <c r="CU100" s="630"/>
      <c r="DB100" s="456"/>
      <c r="DC100" s="456"/>
      <c r="DD100" s="456"/>
      <c r="DE100" s="456"/>
      <c r="DF100" s="456"/>
      <c r="DG100" s="456"/>
      <c r="DH100" s="432"/>
      <c r="DI100" s="432"/>
      <c r="DJ100" s="943"/>
      <c r="DK100" s="943"/>
      <c r="DL100" s="943"/>
      <c r="DM100" s="943"/>
      <c r="DN100" s="943"/>
      <c r="DO100" s="943"/>
      <c r="DP100" s="943"/>
      <c r="DQ100" s="943"/>
      <c r="DR100" s="943"/>
      <c r="DS100" s="943"/>
      <c r="DT100" s="943"/>
      <c r="DU100" s="943"/>
      <c r="DV100" s="943"/>
      <c r="DW100" s="943"/>
      <c r="DX100" s="943"/>
      <c r="DY100" s="943"/>
      <c r="DZ100" s="943"/>
      <c r="EA100" s="432"/>
    </row>
    <row r="101" spans="1:131" ht="20.100000000000001" hidden="1" customHeight="1" x14ac:dyDescent="0.35">
      <c r="A101" s="474" t="s">
        <v>389</v>
      </c>
      <c r="B101" s="468"/>
      <c r="C101" s="468"/>
      <c r="D101" s="468"/>
      <c r="E101" s="468"/>
      <c r="F101" s="468"/>
      <c r="G101" s="468"/>
      <c r="H101" s="453"/>
      <c r="I101" s="993"/>
      <c r="J101" s="993" t="s">
        <v>573</v>
      </c>
      <c r="K101" s="993" t="s">
        <v>574</v>
      </c>
      <c r="L101" s="993"/>
      <c r="M101" s="474"/>
      <c r="N101" s="474"/>
      <c r="O101" s="474"/>
      <c r="P101" s="621"/>
      <c r="Q101" s="621"/>
      <c r="R101" s="621"/>
      <c r="S101" s="621"/>
      <c r="T101" s="621"/>
      <c r="U101" s="621"/>
      <c r="V101" s="621"/>
      <c r="W101" s="621"/>
      <c r="X101" s="621"/>
      <c r="Y101" s="621"/>
      <c r="Z101" s="621"/>
      <c r="AA101" s="621"/>
      <c r="AB101" s="621"/>
      <c r="AC101" s="621"/>
      <c r="AD101" s="621"/>
      <c r="AE101" s="621"/>
      <c r="AF101" s="621"/>
      <c r="AG101" s="621"/>
      <c r="AH101" s="621"/>
      <c r="AI101" s="621"/>
      <c r="AJ101" s="621"/>
      <c r="AK101" s="621"/>
      <c r="AL101" s="621"/>
      <c r="AM101" s="621"/>
      <c r="AN101" s="621">
        <f t="shared" ref="AN101:AS101" si="229">SUM(AN102:AN103)</f>
        <v>51170</v>
      </c>
      <c r="AO101" s="621">
        <f t="shared" si="229"/>
        <v>35330</v>
      </c>
      <c r="AP101" s="621">
        <f t="shared" si="229"/>
        <v>0</v>
      </c>
      <c r="AQ101" s="621">
        <f t="shared" si="229"/>
        <v>0</v>
      </c>
      <c r="AR101" s="621">
        <f t="shared" si="229"/>
        <v>0</v>
      </c>
      <c r="AS101" s="621">
        <f t="shared" si="229"/>
        <v>0</v>
      </c>
      <c r="AT101" s="621">
        <f>IFERROR(AS101/AR101*100,)</f>
        <v>0</v>
      </c>
      <c r="AU101" s="621">
        <f t="shared" ref="AU101:AZ101" si="230">SUM(AU102:AU103)</f>
        <v>0</v>
      </c>
      <c r="AV101" s="621">
        <f t="shared" si="230"/>
        <v>0</v>
      </c>
      <c r="AW101" s="621">
        <f t="shared" si="230"/>
        <v>29830</v>
      </c>
      <c r="AX101" s="621">
        <f t="shared" si="230"/>
        <v>29830</v>
      </c>
      <c r="AY101" s="621">
        <f t="shared" si="230"/>
        <v>0</v>
      </c>
      <c r="AZ101" s="621">
        <f t="shared" si="230"/>
        <v>0</v>
      </c>
      <c r="BA101" s="621">
        <f>IFERROR(AZ101/AP101*100,)</f>
        <v>0</v>
      </c>
      <c r="BB101" s="621">
        <f>IFERROR(AZ101/AY101*100,)</f>
        <v>0</v>
      </c>
      <c r="BC101" s="621">
        <f>SUM(BC102:BC103)</f>
        <v>0</v>
      </c>
      <c r="BD101" s="621">
        <f>SUM(BD102:BD103)</f>
        <v>0</v>
      </c>
      <c r="BE101" s="621">
        <f>SUM(BE102:BE103)</f>
        <v>0</v>
      </c>
      <c r="BF101" s="621">
        <f>SUM(BF102:BF103)</f>
        <v>0</v>
      </c>
      <c r="BG101" s="621">
        <f>IFERROR(BF101/BE101*100,)</f>
        <v>0</v>
      </c>
      <c r="BH101" s="621">
        <f>SUM(BH102:BH103)</f>
        <v>0</v>
      </c>
      <c r="BI101" s="621">
        <f>SUM(BI102:BI103)</f>
        <v>0</v>
      </c>
      <c r="BJ101" s="621"/>
      <c r="BK101" s="621">
        <f>IFERROR(BJ101/BI101*100,)</f>
        <v>0</v>
      </c>
      <c r="BL101" s="621">
        <f>SUM(BL102:BL103)</f>
        <v>0</v>
      </c>
      <c r="BM101" s="621">
        <f>SUM(BM102:BM103)</f>
        <v>0</v>
      </c>
      <c r="BN101" s="621"/>
      <c r="BO101" s="621">
        <f>IFERROR(BN101/BI101*100,)</f>
        <v>0</v>
      </c>
      <c r="BP101" s="621">
        <f>SUM(BP102:BP103)</f>
        <v>0</v>
      </c>
      <c r="BQ101" s="621">
        <f>SUM(BQ102:BQ103)</f>
        <v>0</v>
      </c>
      <c r="BR101" s="621">
        <f>SUM(BR102:BR103)</f>
        <v>0</v>
      </c>
      <c r="BS101" s="621">
        <f>IFERROR(BR101/BM101*100,)</f>
        <v>0</v>
      </c>
      <c r="BT101" s="621">
        <f>SUM(BT102:BT103)</f>
        <v>0</v>
      </c>
      <c r="BU101" s="799">
        <f>SUM(BU102:BU103)</f>
        <v>0</v>
      </c>
      <c r="BV101" s="621">
        <f>SUM(BV102:BV103)</f>
        <v>0</v>
      </c>
      <c r="BW101" s="621">
        <f>IFERROR(BV101/BQ101*100,)</f>
        <v>0</v>
      </c>
      <c r="BX101" s="621">
        <f t="shared" ref="BX101:CG101" si="231">SUM(BX102:BX103)</f>
        <v>0</v>
      </c>
      <c r="BY101" s="621">
        <f t="shared" si="231"/>
        <v>0</v>
      </c>
      <c r="BZ101" s="621">
        <f t="shared" si="231"/>
        <v>0</v>
      </c>
      <c r="CA101" s="621">
        <f t="shared" si="231"/>
        <v>0</v>
      </c>
      <c r="CB101" s="621">
        <f t="shared" ref="CB101" si="232">SUM(CB102:CB103)</f>
        <v>0</v>
      </c>
      <c r="CC101" s="621">
        <f>SUM(CC102:CC103)</f>
        <v>0</v>
      </c>
      <c r="CD101" s="621">
        <f>IFERROR(CC101/CB101*100,0)</f>
        <v>0</v>
      </c>
      <c r="CE101" s="621">
        <f>IFERROR(CC101/CJ101*100,0)</f>
        <v>0</v>
      </c>
      <c r="CF101" s="621">
        <f t="shared" si="231"/>
        <v>0</v>
      </c>
      <c r="CG101" s="621">
        <f t="shared" si="231"/>
        <v>0</v>
      </c>
      <c r="CH101" s="621">
        <f>IFERROR(CG101/CF101*100,)</f>
        <v>0</v>
      </c>
      <c r="CI101" s="621">
        <f>SUM(CI102:CI103)</f>
        <v>0</v>
      </c>
      <c r="CJ101" s="621">
        <f>SUM(CJ102:CJ103)</f>
        <v>0</v>
      </c>
      <c r="CK101" s="621">
        <f t="shared" ref="CK101" si="233">SUM(CK102:CK103)</f>
        <v>0</v>
      </c>
      <c r="CL101" s="621">
        <f>IFERROR(CK101/CJ101*100,)</f>
        <v>0</v>
      </c>
      <c r="CM101" s="621">
        <f>SUM(CM102:CM103)</f>
        <v>0</v>
      </c>
      <c r="CN101" s="621">
        <f>SUM(CN102:CN103)</f>
        <v>0</v>
      </c>
      <c r="CO101" s="621">
        <f t="shared" ref="CO101" si="234">SUM(CO102:CO103)</f>
        <v>0</v>
      </c>
      <c r="CP101" s="621">
        <f>IFERROR(CO101/CN101*100,)</f>
        <v>0</v>
      </c>
      <c r="CQ101" s="621">
        <f>SUM(CQ102:CQ103)</f>
        <v>0</v>
      </c>
      <c r="CR101" s="621">
        <f>SUM(CR102:CR103)</f>
        <v>0</v>
      </c>
      <c r="CS101" s="621">
        <f t="shared" ref="CS101:CU101" si="235">SUM(CS102:CS103)</f>
        <v>0</v>
      </c>
      <c r="CT101" s="621">
        <f t="shared" si="235"/>
        <v>0</v>
      </c>
      <c r="CU101" s="621">
        <f t="shared" si="235"/>
        <v>0</v>
      </c>
      <c r="DB101" s="456"/>
      <c r="DC101" s="456"/>
      <c r="DD101" s="456"/>
      <c r="DE101" s="456"/>
      <c r="DF101" s="456"/>
      <c r="DG101" s="456"/>
      <c r="DJ101" s="943"/>
      <c r="DK101" s="943"/>
      <c r="DL101" s="943"/>
      <c r="DM101" s="943"/>
      <c r="DN101" s="943"/>
      <c r="DO101" s="943"/>
      <c r="DP101" s="943"/>
      <c r="DQ101" s="943"/>
      <c r="DR101" s="943"/>
      <c r="DS101" s="943"/>
      <c r="DT101" s="943"/>
      <c r="DU101" s="943"/>
      <c r="DV101" s="943"/>
      <c r="DW101" s="943"/>
      <c r="DX101" s="943"/>
      <c r="DY101" s="943"/>
      <c r="DZ101" s="943"/>
    </row>
    <row r="102" spans="1:131" ht="20.100000000000001" hidden="1" customHeight="1" x14ac:dyDescent="0.35">
      <c r="A102" s="474"/>
      <c r="B102" s="468"/>
      <c r="C102" s="468"/>
      <c r="D102" s="468"/>
      <c r="E102" s="468"/>
      <c r="F102" s="468"/>
      <c r="G102" s="468"/>
      <c r="H102" s="453"/>
      <c r="I102" s="697"/>
      <c r="J102" s="697"/>
      <c r="K102" s="697" t="s">
        <v>595</v>
      </c>
      <c r="L102" s="697" t="s">
        <v>596</v>
      </c>
      <c r="M102" s="453"/>
      <c r="N102" s="453"/>
      <c r="O102" s="453"/>
      <c r="P102" s="630"/>
      <c r="Q102" s="630"/>
      <c r="R102" s="630"/>
      <c r="S102" s="630"/>
      <c r="T102" s="630"/>
      <c r="U102" s="630"/>
      <c r="V102" s="630"/>
      <c r="W102" s="630"/>
      <c r="X102" s="630"/>
      <c r="Y102" s="630"/>
      <c r="Z102" s="630"/>
      <c r="AA102" s="630"/>
      <c r="AB102" s="630"/>
      <c r="AC102" s="630"/>
      <c r="AD102" s="630"/>
      <c r="AE102" s="630"/>
      <c r="AF102" s="630"/>
      <c r="AG102" s="630"/>
      <c r="AH102" s="630"/>
      <c r="AI102" s="630"/>
      <c r="AJ102" s="630"/>
      <c r="AK102" s="630"/>
      <c r="AL102" s="630"/>
      <c r="AM102" s="630"/>
      <c r="AN102" s="630">
        <v>51170</v>
      </c>
      <c r="AO102" s="630">
        <v>35330</v>
      </c>
      <c r="AP102" s="630"/>
      <c r="AQ102" s="630"/>
      <c r="AR102" s="630"/>
      <c r="AS102" s="630"/>
      <c r="AT102" s="630"/>
      <c r="AU102" s="630"/>
      <c r="AV102" s="630"/>
      <c r="AW102" s="630">
        <v>29830</v>
      </c>
      <c r="AX102" s="630">
        <v>29830</v>
      </c>
      <c r="AY102" s="630"/>
      <c r="AZ102" s="630"/>
      <c r="BA102" s="630"/>
      <c r="BB102" s="630"/>
      <c r="BC102" s="630"/>
      <c r="BD102" s="630"/>
      <c r="BE102" s="630"/>
      <c r="BF102" s="630"/>
      <c r="BG102" s="630"/>
      <c r="BH102" s="630"/>
      <c r="BI102" s="630"/>
      <c r="BJ102" s="630"/>
      <c r="BK102" s="630"/>
      <c r="BL102" s="630"/>
      <c r="BM102" s="630"/>
      <c r="BN102" s="630"/>
      <c r="BO102" s="630"/>
      <c r="BP102" s="630"/>
      <c r="BQ102" s="630"/>
      <c r="BR102" s="630"/>
      <c r="BS102" s="630"/>
      <c r="BT102" s="630"/>
      <c r="BU102" s="807"/>
      <c r="BV102" s="630"/>
      <c r="BW102" s="630"/>
      <c r="BX102" s="630"/>
      <c r="BY102" s="630"/>
      <c r="BZ102" s="630"/>
      <c r="CA102" s="630"/>
      <c r="CB102" s="630"/>
      <c r="CC102" s="630"/>
      <c r="CD102" s="630"/>
      <c r="CE102" s="630"/>
      <c r="CF102" s="630"/>
      <c r="CG102" s="630">
        <v>0</v>
      </c>
      <c r="CH102" s="630"/>
      <c r="CI102" s="630"/>
      <c r="CJ102" s="630"/>
      <c r="CK102" s="630"/>
      <c r="CL102" s="630"/>
      <c r="CM102" s="630"/>
      <c r="CN102" s="630"/>
      <c r="CO102" s="630"/>
      <c r="CP102" s="630"/>
      <c r="CQ102" s="630"/>
      <c r="CR102" s="630"/>
      <c r="CS102" s="630"/>
      <c r="CT102" s="630"/>
      <c r="CU102" s="630"/>
      <c r="DB102" s="456"/>
      <c r="DC102" s="456"/>
      <c r="DD102" s="456"/>
      <c r="DE102" s="456"/>
      <c r="DF102" s="456"/>
      <c r="DG102" s="456"/>
      <c r="DJ102" s="943"/>
      <c r="DK102" s="943"/>
      <c r="DL102" s="943"/>
      <c r="DM102" s="943"/>
      <c r="DN102" s="943"/>
      <c r="DO102" s="943"/>
      <c r="DP102" s="943"/>
      <c r="DQ102" s="943"/>
      <c r="DR102" s="943"/>
      <c r="DS102" s="943"/>
      <c r="DT102" s="943"/>
      <c r="DU102" s="943"/>
      <c r="DV102" s="943"/>
      <c r="DW102" s="943"/>
      <c r="DX102" s="943"/>
      <c r="DY102" s="943"/>
      <c r="DZ102" s="943"/>
    </row>
    <row r="103" spans="1:131" ht="20.100000000000001" hidden="1" customHeight="1" x14ac:dyDescent="0.35">
      <c r="A103" s="453"/>
      <c r="B103" s="468"/>
      <c r="C103" s="468"/>
      <c r="D103" s="468"/>
      <c r="E103" s="468"/>
      <c r="F103" s="468"/>
      <c r="G103" s="468"/>
      <c r="H103" s="453"/>
      <c r="I103" s="697"/>
      <c r="J103" s="697"/>
      <c r="K103" s="697" t="s">
        <v>597</v>
      </c>
      <c r="L103" s="697" t="s">
        <v>598</v>
      </c>
      <c r="M103" s="453"/>
      <c r="N103" s="453"/>
      <c r="O103" s="453"/>
      <c r="P103" s="630"/>
      <c r="Q103" s="630"/>
      <c r="R103" s="630"/>
      <c r="S103" s="630"/>
      <c r="T103" s="630"/>
      <c r="U103" s="630"/>
      <c r="V103" s="630"/>
      <c r="W103" s="630"/>
      <c r="X103" s="630"/>
      <c r="Y103" s="630"/>
      <c r="Z103" s="630"/>
      <c r="AA103" s="630"/>
      <c r="AB103" s="630"/>
      <c r="AC103" s="630"/>
      <c r="AD103" s="630"/>
      <c r="AE103" s="630"/>
      <c r="AF103" s="630"/>
      <c r="AG103" s="630"/>
      <c r="AH103" s="630"/>
      <c r="AI103" s="630"/>
      <c r="AJ103" s="630"/>
      <c r="AK103" s="630"/>
      <c r="AL103" s="630"/>
      <c r="AM103" s="630"/>
      <c r="AN103" s="630"/>
      <c r="AO103" s="630"/>
      <c r="AP103" s="630"/>
      <c r="AQ103" s="630"/>
      <c r="AR103" s="630"/>
      <c r="AS103" s="630"/>
      <c r="AT103" s="630"/>
      <c r="AU103" s="630"/>
      <c r="AV103" s="630"/>
      <c r="AW103" s="630"/>
      <c r="AX103" s="630"/>
      <c r="AY103" s="630"/>
      <c r="AZ103" s="630"/>
      <c r="BA103" s="630"/>
      <c r="BB103" s="630"/>
      <c r="BC103" s="630"/>
      <c r="BD103" s="630"/>
      <c r="BE103" s="630"/>
      <c r="BF103" s="630"/>
      <c r="BG103" s="630"/>
      <c r="BH103" s="630"/>
      <c r="BI103" s="630"/>
      <c r="BJ103" s="630"/>
      <c r="BK103" s="630"/>
      <c r="BL103" s="630"/>
      <c r="BM103" s="630"/>
      <c r="BN103" s="630"/>
      <c r="BO103" s="630"/>
      <c r="BP103" s="630"/>
      <c r="BQ103" s="630"/>
      <c r="BR103" s="630"/>
      <c r="BS103" s="630"/>
      <c r="BT103" s="630"/>
      <c r="BU103" s="807"/>
      <c r="BV103" s="630"/>
      <c r="BW103" s="630"/>
      <c r="BX103" s="630"/>
      <c r="BY103" s="630"/>
      <c r="BZ103" s="630"/>
      <c r="CA103" s="630"/>
      <c r="CB103" s="630"/>
      <c r="CC103" s="630"/>
      <c r="CD103" s="630"/>
      <c r="CE103" s="630"/>
      <c r="CF103" s="630"/>
      <c r="CG103" s="630">
        <v>0</v>
      </c>
      <c r="CH103" s="630"/>
      <c r="CI103" s="630"/>
      <c r="CJ103" s="630"/>
      <c r="CK103" s="630"/>
      <c r="CL103" s="630"/>
      <c r="CM103" s="630"/>
      <c r="CN103" s="630"/>
      <c r="CO103" s="630"/>
      <c r="CP103" s="630"/>
      <c r="CQ103" s="630"/>
      <c r="CR103" s="630"/>
      <c r="CS103" s="630"/>
      <c r="CT103" s="630"/>
      <c r="CU103" s="630"/>
      <c r="DB103" s="456"/>
      <c r="DC103" s="456"/>
      <c r="DD103" s="456"/>
      <c r="DE103" s="456"/>
      <c r="DF103" s="456"/>
      <c r="DG103" s="456"/>
      <c r="DJ103" s="943"/>
      <c r="DK103" s="943"/>
      <c r="DL103" s="943"/>
      <c r="DM103" s="943"/>
      <c r="DN103" s="943"/>
      <c r="DO103" s="943"/>
      <c r="DP103" s="943"/>
      <c r="DQ103" s="943"/>
      <c r="DR103" s="943"/>
      <c r="DS103" s="943"/>
      <c r="DT103" s="943"/>
      <c r="DU103" s="943"/>
      <c r="DV103" s="943"/>
      <c r="DW103" s="943"/>
      <c r="DX103" s="943"/>
      <c r="DY103" s="943"/>
      <c r="DZ103" s="943"/>
    </row>
    <row r="104" spans="1:131" ht="20.100000000000001" hidden="1" customHeight="1" x14ac:dyDescent="0.35">
      <c r="A104" s="474"/>
      <c r="B104" s="734"/>
      <c r="C104" s="734"/>
      <c r="D104" s="734"/>
      <c r="E104" s="734"/>
      <c r="F104" s="734"/>
      <c r="G104" s="734"/>
      <c r="H104" s="474"/>
      <c r="I104" s="993"/>
      <c r="J104" s="993" t="s">
        <v>599</v>
      </c>
      <c r="K104" s="995" t="s">
        <v>453</v>
      </c>
      <c r="L104" s="995"/>
      <c r="M104" s="474"/>
      <c r="N104" s="474"/>
      <c r="O104" s="474"/>
      <c r="P104" s="621"/>
      <c r="Q104" s="621"/>
      <c r="R104" s="621"/>
      <c r="S104" s="621"/>
      <c r="T104" s="621"/>
      <c r="U104" s="621"/>
      <c r="V104" s="621"/>
      <c r="W104" s="621"/>
      <c r="X104" s="621"/>
      <c r="Y104" s="621"/>
      <c r="Z104" s="621"/>
      <c r="AA104" s="621"/>
      <c r="AB104" s="621"/>
      <c r="AC104" s="621"/>
      <c r="AD104" s="621"/>
      <c r="AE104" s="621"/>
      <c r="AF104" s="621"/>
      <c r="AG104" s="621"/>
      <c r="AH104" s="621"/>
      <c r="AI104" s="621"/>
      <c r="AJ104" s="621"/>
      <c r="AK104" s="621"/>
      <c r="AL104" s="621"/>
      <c r="AM104" s="621"/>
      <c r="AN104" s="621">
        <f t="shared" ref="AN104:AS104" si="236">SUM(AN105)</f>
        <v>0</v>
      </c>
      <c r="AO104" s="621">
        <f t="shared" si="236"/>
        <v>0</v>
      </c>
      <c r="AP104" s="621">
        <f t="shared" si="236"/>
        <v>0</v>
      </c>
      <c r="AQ104" s="621">
        <f t="shared" si="236"/>
        <v>0</v>
      </c>
      <c r="AR104" s="621">
        <f t="shared" si="236"/>
        <v>0</v>
      </c>
      <c r="AS104" s="621">
        <f t="shared" si="236"/>
        <v>0</v>
      </c>
      <c r="AT104" s="621">
        <f>IFERROR(AS104/AR104*100,)</f>
        <v>0</v>
      </c>
      <c r="AU104" s="621">
        <f t="shared" ref="AU104:CA104" si="237">SUM(AU105)</f>
        <v>0</v>
      </c>
      <c r="AV104" s="621">
        <f t="shared" si="237"/>
        <v>0</v>
      </c>
      <c r="AW104" s="621">
        <f t="shared" si="237"/>
        <v>0</v>
      </c>
      <c r="AX104" s="621">
        <f t="shared" si="237"/>
        <v>0</v>
      </c>
      <c r="AY104" s="621">
        <f t="shared" si="237"/>
        <v>0</v>
      </c>
      <c r="AZ104" s="621">
        <f t="shared" si="237"/>
        <v>0</v>
      </c>
      <c r="BA104" s="621">
        <f>IFERROR(AZ104/AP104*100,)</f>
        <v>0</v>
      </c>
      <c r="BB104" s="621">
        <f>IFERROR(AZ104/AY104*100,)</f>
        <v>0</v>
      </c>
      <c r="BC104" s="621">
        <f>SUM(BC105)</f>
        <v>0</v>
      </c>
      <c r="BD104" s="621">
        <f>SUM(BD105)</f>
        <v>0</v>
      </c>
      <c r="BE104" s="621">
        <f t="shared" si="237"/>
        <v>0</v>
      </c>
      <c r="BF104" s="621">
        <f t="shared" si="237"/>
        <v>0</v>
      </c>
      <c r="BG104" s="621">
        <f>IFERROR(BF104/BE104*100,)</f>
        <v>0</v>
      </c>
      <c r="BH104" s="621">
        <f t="shared" si="237"/>
        <v>0</v>
      </c>
      <c r="BI104" s="621">
        <f t="shared" si="237"/>
        <v>0</v>
      </c>
      <c r="BJ104" s="621"/>
      <c r="BK104" s="621">
        <f>IFERROR(BJ104/BI104*100,)</f>
        <v>0</v>
      </c>
      <c r="BL104" s="621">
        <f t="shared" si="237"/>
        <v>0</v>
      </c>
      <c r="BM104" s="621">
        <f t="shared" si="237"/>
        <v>0</v>
      </c>
      <c r="BN104" s="621"/>
      <c r="BO104" s="621">
        <f>IFERROR(BN104/BI104*100,)</f>
        <v>0</v>
      </c>
      <c r="BP104" s="621">
        <f t="shared" si="237"/>
        <v>0</v>
      </c>
      <c r="BQ104" s="621">
        <f t="shared" si="237"/>
        <v>0</v>
      </c>
      <c r="BR104" s="621">
        <f t="shared" si="237"/>
        <v>0</v>
      </c>
      <c r="BS104" s="621">
        <f>IFERROR(BR104/BM104*100,)</f>
        <v>0</v>
      </c>
      <c r="BT104" s="621">
        <f t="shared" si="237"/>
        <v>0</v>
      </c>
      <c r="BU104" s="799">
        <f t="shared" si="237"/>
        <v>0</v>
      </c>
      <c r="BV104" s="621">
        <f t="shared" si="237"/>
        <v>0</v>
      </c>
      <c r="BW104" s="621">
        <f>IFERROR(BV104/BQ104*100,)</f>
        <v>0</v>
      </c>
      <c r="BX104" s="621">
        <f t="shared" si="237"/>
        <v>0</v>
      </c>
      <c r="BY104" s="621">
        <f t="shared" si="237"/>
        <v>0</v>
      </c>
      <c r="BZ104" s="621">
        <f t="shared" si="237"/>
        <v>0</v>
      </c>
      <c r="CA104" s="621">
        <f t="shared" si="237"/>
        <v>0</v>
      </c>
      <c r="CB104" s="621">
        <f>SUM(CB105)</f>
        <v>0</v>
      </c>
      <c r="CC104" s="621">
        <f>SUM(CC105)</f>
        <v>0</v>
      </c>
      <c r="CD104" s="621">
        <f>IFERROR(CC104/CB104*100,0)</f>
        <v>0</v>
      </c>
      <c r="CE104" s="621">
        <f>IFERROR(CC104/CJ104*100,0)</f>
        <v>0</v>
      </c>
      <c r="CF104" s="621">
        <f>SUM(CF105)</f>
        <v>0</v>
      </c>
      <c r="CG104" s="621">
        <f>SUM(CG105)</f>
        <v>0</v>
      </c>
      <c r="CH104" s="621">
        <f>IFERROR(CG104/CF104*100,)</f>
        <v>0</v>
      </c>
      <c r="CI104" s="621">
        <f t="shared" ref="CI104" si="238">SUM(CI105)</f>
        <v>0</v>
      </c>
      <c r="CJ104" s="621">
        <f>SUM(CJ105)</f>
        <v>0</v>
      </c>
      <c r="CK104" s="621">
        <f>SUM(CK105)</f>
        <v>0</v>
      </c>
      <c r="CL104" s="621">
        <f>IFERROR(CK104/CJ104*100,)</f>
        <v>0</v>
      </c>
      <c r="CM104" s="621">
        <f t="shared" ref="CM104" si="239">SUM(CM105)</f>
        <v>0</v>
      </c>
      <c r="CN104" s="621">
        <f>SUM(CN105)</f>
        <v>0</v>
      </c>
      <c r="CO104" s="621">
        <f>SUM(CO105)</f>
        <v>0</v>
      </c>
      <c r="CP104" s="621">
        <f>IFERROR(CO104/CN104*100,)</f>
        <v>0</v>
      </c>
      <c r="CQ104" s="621">
        <f t="shared" ref="CQ104" si="240">SUM(CQ105)</f>
        <v>0</v>
      </c>
      <c r="CR104" s="621">
        <f>SUM(CR105)</f>
        <v>0</v>
      </c>
      <c r="CS104" s="621">
        <f t="shared" ref="CS104:CU104" si="241">SUM(CS105)</f>
        <v>0</v>
      </c>
      <c r="CT104" s="621">
        <f t="shared" si="241"/>
        <v>0</v>
      </c>
      <c r="CU104" s="621">
        <f t="shared" si="241"/>
        <v>0</v>
      </c>
      <c r="DB104" s="456"/>
      <c r="DC104" s="456"/>
      <c r="DD104" s="456"/>
      <c r="DE104" s="456"/>
      <c r="DF104" s="456"/>
      <c r="DG104" s="456"/>
      <c r="DJ104" s="943"/>
      <c r="DK104" s="943"/>
      <c r="DL104" s="943"/>
      <c r="DM104" s="943"/>
      <c r="DN104" s="943"/>
      <c r="DO104" s="943"/>
      <c r="DP104" s="943"/>
      <c r="DQ104" s="943"/>
      <c r="DR104" s="943"/>
      <c r="DS104" s="943"/>
      <c r="DT104" s="943"/>
      <c r="DU104" s="943"/>
      <c r="DV104" s="943"/>
      <c r="DW104" s="943"/>
      <c r="DX104" s="943"/>
      <c r="DY104" s="943"/>
      <c r="DZ104" s="943"/>
    </row>
    <row r="105" spans="1:131" ht="20.100000000000001" hidden="1" customHeight="1" x14ac:dyDescent="0.35">
      <c r="A105" s="474"/>
      <c r="B105" s="468"/>
      <c r="C105" s="468"/>
      <c r="D105" s="468"/>
      <c r="E105" s="468"/>
      <c r="F105" s="468"/>
      <c r="G105" s="468"/>
      <c r="H105" s="453"/>
      <c r="I105" s="993"/>
      <c r="J105" s="993"/>
      <c r="K105" s="993" t="s">
        <v>454</v>
      </c>
      <c r="L105" s="697" t="s">
        <v>596</v>
      </c>
      <c r="M105" s="453"/>
      <c r="N105" s="453"/>
      <c r="O105" s="453"/>
      <c r="P105" s="621"/>
      <c r="Q105" s="621"/>
      <c r="R105" s="621"/>
      <c r="S105" s="621"/>
      <c r="T105" s="621"/>
      <c r="U105" s="621"/>
      <c r="V105" s="621"/>
      <c r="W105" s="621"/>
      <c r="X105" s="621"/>
      <c r="Y105" s="621"/>
      <c r="Z105" s="621"/>
      <c r="AA105" s="621"/>
      <c r="AB105" s="621"/>
      <c r="AC105" s="621"/>
      <c r="AD105" s="621"/>
      <c r="AE105" s="621"/>
      <c r="AF105" s="621"/>
      <c r="AG105" s="621"/>
      <c r="AH105" s="621"/>
      <c r="AI105" s="621"/>
      <c r="AJ105" s="621"/>
      <c r="AK105" s="621"/>
      <c r="AL105" s="621"/>
      <c r="AM105" s="621"/>
      <c r="AN105" s="630"/>
      <c r="AO105" s="630"/>
      <c r="AP105" s="630"/>
      <c r="AQ105" s="630"/>
      <c r="AR105" s="630"/>
      <c r="AS105" s="630"/>
      <c r="AT105" s="630"/>
      <c r="AU105" s="630"/>
      <c r="AV105" s="630"/>
      <c r="AW105" s="630"/>
      <c r="AX105" s="630"/>
      <c r="AY105" s="630"/>
      <c r="AZ105" s="630"/>
      <c r="BA105" s="630"/>
      <c r="BB105" s="630"/>
      <c r="BC105" s="630"/>
      <c r="BD105" s="630"/>
      <c r="BE105" s="630"/>
      <c r="BF105" s="630"/>
      <c r="BG105" s="630"/>
      <c r="BH105" s="630"/>
      <c r="BI105" s="630"/>
      <c r="BJ105" s="630"/>
      <c r="BK105" s="630"/>
      <c r="BL105" s="630"/>
      <c r="BM105" s="630"/>
      <c r="BN105" s="630"/>
      <c r="BO105" s="630"/>
      <c r="BP105" s="630"/>
      <c r="BQ105" s="630"/>
      <c r="BR105" s="630"/>
      <c r="BS105" s="630"/>
      <c r="BT105" s="630"/>
      <c r="BU105" s="807"/>
      <c r="BV105" s="630"/>
      <c r="BW105" s="630"/>
      <c r="BX105" s="630"/>
      <c r="BY105" s="630"/>
      <c r="BZ105" s="630"/>
      <c r="CA105" s="630"/>
      <c r="CB105" s="630"/>
      <c r="CC105" s="630"/>
      <c r="CD105" s="630"/>
      <c r="CE105" s="630"/>
      <c r="CF105" s="630"/>
      <c r="CG105" s="630">
        <v>0</v>
      </c>
      <c r="CH105" s="630"/>
      <c r="CI105" s="630"/>
      <c r="CJ105" s="630"/>
      <c r="CK105" s="630"/>
      <c r="CL105" s="630"/>
      <c r="CM105" s="630"/>
      <c r="CN105" s="630"/>
      <c r="CO105" s="630"/>
      <c r="CP105" s="630"/>
      <c r="CQ105" s="630"/>
      <c r="CR105" s="630"/>
      <c r="CS105" s="630"/>
      <c r="CT105" s="630"/>
      <c r="CU105" s="630"/>
      <c r="DB105" s="456"/>
      <c r="DC105" s="456"/>
      <c r="DD105" s="456"/>
      <c r="DE105" s="456"/>
      <c r="DF105" s="456"/>
      <c r="DG105" s="456"/>
      <c r="DJ105" s="943"/>
      <c r="DK105" s="943"/>
      <c r="DL105" s="943"/>
      <c r="DM105" s="943"/>
      <c r="DN105" s="943"/>
      <c r="DO105" s="943"/>
      <c r="DP105" s="943"/>
      <c r="DQ105" s="943"/>
      <c r="DR105" s="943"/>
      <c r="DS105" s="943"/>
      <c r="DT105" s="943"/>
      <c r="DU105" s="943"/>
      <c r="DV105" s="943"/>
      <c r="DW105" s="943"/>
      <c r="DX105" s="943"/>
      <c r="DY105" s="943"/>
      <c r="DZ105" s="943"/>
    </row>
    <row r="106" spans="1:131" s="432" customFormat="1" ht="20.100000000000001" hidden="1" customHeight="1" x14ac:dyDescent="0.35">
      <c r="A106" s="474"/>
      <c r="B106" s="474"/>
      <c r="C106" s="474"/>
      <c r="D106" s="474"/>
      <c r="E106" s="474"/>
      <c r="F106" s="474"/>
      <c r="G106" s="474"/>
      <c r="H106" s="993"/>
      <c r="I106" s="993" t="s">
        <v>176</v>
      </c>
      <c r="J106" s="993" t="s">
        <v>209</v>
      </c>
      <c r="K106" s="993"/>
      <c r="L106" s="993"/>
      <c r="M106" s="621" t="e">
        <f>SUM(#REF!)</f>
        <v>#REF!</v>
      </c>
      <c r="N106" s="621" t="e">
        <f>SUM(#REF!)</f>
        <v>#REF!</v>
      </c>
      <c r="O106" s="621" t="e">
        <f>SUM(#REF!)</f>
        <v>#REF!</v>
      </c>
      <c r="P106" s="621" t="e">
        <f>SUM(#REF!)</f>
        <v>#REF!</v>
      </c>
      <c r="Q106" s="621" t="e">
        <f>SUM(#REF!)</f>
        <v>#REF!</v>
      </c>
      <c r="R106" s="621" t="e">
        <f>SUM(#REF!)</f>
        <v>#REF!</v>
      </c>
      <c r="S106" s="621" t="e">
        <f>SUM(#REF!)</f>
        <v>#REF!</v>
      </c>
      <c r="T106" s="621" t="e">
        <f>(S106/R106)*100</f>
        <v>#REF!</v>
      </c>
      <c r="U106" s="621" t="e">
        <f>SUM(#REF!)</f>
        <v>#REF!</v>
      </c>
      <c r="V106" s="621" t="e">
        <f>SUM(#REF!)</f>
        <v>#REF!</v>
      </c>
      <c r="W106" s="621" t="e">
        <f>SUM(#REF!)</f>
        <v>#REF!</v>
      </c>
      <c r="X106" s="621" t="e">
        <f>SUM(#REF!)</f>
        <v>#REF!</v>
      </c>
      <c r="Y106" s="621" t="e">
        <f>SUM(#REF!)</f>
        <v>#REF!</v>
      </c>
      <c r="Z106" s="621" t="e">
        <f>SUM(#REF!)</f>
        <v>#REF!</v>
      </c>
      <c r="AA106" s="621" t="e">
        <f>SUM(#REF!)</f>
        <v>#REF!</v>
      </c>
      <c r="AB106" s="621" t="e">
        <f>(AA106/Z106)*100</f>
        <v>#REF!</v>
      </c>
      <c r="AC106" s="621" t="e">
        <f>SUM(#REF!)</f>
        <v>#REF!</v>
      </c>
      <c r="AD106" s="621" t="e">
        <f>SUM(#REF!)</f>
        <v>#REF!</v>
      </c>
      <c r="AE106" s="621">
        <v>300</v>
      </c>
      <c r="AF106" s="621">
        <v>300</v>
      </c>
      <c r="AG106" s="621" t="e">
        <f>SUM(#REF!)</f>
        <v>#REF!</v>
      </c>
      <c r="AH106" s="621" t="e">
        <f>SUM(#REF!)</f>
        <v>#REF!</v>
      </c>
      <c r="AI106" s="621" t="e">
        <f>SUM(#REF!)</f>
        <v>#REF!</v>
      </c>
      <c r="AJ106" s="621" t="e">
        <f>SUM(#REF!)</f>
        <v>#REF!</v>
      </c>
      <c r="AK106" s="621" t="e">
        <f>SUM(#REF!)</f>
        <v>#REF!</v>
      </c>
      <c r="AL106" s="621" t="e">
        <f>SUM(#REF!)</f>
        <v>#REF!</v>
      </c>
      <c r="AM106" s="621" t="e">
        <f>SUM(#REF!)</f>
        <v>#REF!</v>
      </c>
      <c r="AN106" s="621">
        <f t="shared" ref="AN106:AS106" si="242">AN107</f>
        <v>0</v>
      </c>
      <c r="AO106" s="621">
        <f t="shared" si="242"/>
        <v>0</v>
      </c>
      <c r="AP106" s="621">
        <f t="shared" si="242"/>
        <v>0</v>
      </c>
      <c r="AQ106" s="621">
        <f t="shared" si="242"/>
        <v>0</v>
      </c>
      <c r="AR106" s="621">
        <f t="shared" si="242"/>
        <v>0</v>
      </c>
      <c r="AS106" s="621">
        <f t="shared" si="242"/>
        <v>0</v>
      </c>
      <c r="AT106" s="621">
        <f>IFERROR(AS106/AR106*100,)</f>
        <v>0</v>
      </c>
      <c r="AU106" s="621">
        <f t="shared" ref="AU106:CA106" si="243">AU107</f>
        <v>0</v>
      </c>
      <c r="AV106" s="621">
        <f t="shared" si="243"/>
        <v>0</v>
      </c>
      <c r="AW106" s="429">
        <f t="shared" si="243"/>
        <v>0</v>
      </c>
      <c r="AX106" s="429">
        <f t="shared" si="243"/>
        <v>0</v>
      </c>
      <c r="AY106" s="621">
        <f t="shared" si="243"/>
        <v>0</v>
      </c>
      <c r="AZ106" s="621">
        <f t="shared" si="243"/>
        <v>0</v>
      </c>
      <c r="BA106" s="621">
        <f>IFERROR(AZ106/AP106*100,)</f>
        <v>0</v>
      </c>
      <c r="BB106" s="621">
        <f>IFERROR(AZ106/AY106*100,)</f>
        <v>0</v>
      </c>
      <c r="BC106" s="621">
        <f>BC107</f>
        <v>0</v>
      </c>
      <c r="BD106" s="621">
        <f>BD107</f>
        <v>0</v>
      </c>
      <c r="BE106" s="621">
        <f t="shared" si="243"/>
        <v>0</v>
      </c>
      <c r="BF106" s="621">
        <f t="shared" si="243"/>
        <v>0</v>
      </c>
      <c r="BG106" s="621">
        <f>IFERROR(BF106/BE106*100,)</f>
        <v>0</v>
      </c>
      <c r="BH106" s="621">
        <f t="shared" si="243"/>
        <v>0</v>
      </c>
      <c r="BI106" s="621">
        <f t="shared" si="243"/>
        <v>0</v>
      </c>
      <c r="BJ106" s="621"/>
      <c r="BK106" s="621">
        <f>IFERROR(BJ106/BI106*100,)</f>
        <v>0</v>
      </c>
      <c r="BL106" s="621">
        <f t="shared" si="243"/>
        <v>0</v>
      </c>
      <c r="BM106" s="621">
        <f t="shared" si="243"/>
        <v>0</v>
      </c>
      <c r="BN106" s="621"/>
      <c r="BO106" s="621">
        <f>IFERROR(BN106/BI106*100,)</f>
        <v>0</v>
      </c>
      <c r="BP106" s="621">
        <f t="shared" si="243"/>
        <v>0</v>
      </c>
      <c r="BQ106" s="621">
        <f t="shared" si="243"/>
        <v>0</v>
      </c>
      <c r="BR106" s="621">
        <f t="shared" si="243"/>
        <v>0</v>
      </c>
      <c r="BS106" s="621">
        <f>IFERROR(BR106/BM106*100,)</f>
        <v>0</v>
      </c>
      <c r="BT106" s="621">
        <f t="shared" si="243"/>
        <v>0</v>
      </c>
      <c r="BU106" s="799">
        <f t="shared" si="243"/>
        <v>0</v>
      </c>
      <c r="BV106" s="621">
        <f t="shared" si="243"/>
        <v>0</v>
      </c>
      <c r="BW106" s="621">
        <f>IFERROR(BV106/BQ106*100,)</f>
        <v>0</v>
      </c>
      <c r="BX106" s="621">
        <f t="shared" si="243"/>
        <v>0</v>
      </c>
      <c r="BY106" s="621">
        <f t="shared" si="243"/>
        <v>0</v>
      </c>
      <c r="BZ106" s="621">
        <f t="shared" si="243"/>
        <v>0</v>
      </c>
      <c r="CA106" s="621">
        <f t="shared" si="243"/>
        <v>0</v>
      </c>
      <c r="CB106" s="621">
        <f>CB107</f>
        <v>0</v>
      </c>
      <c r="CC106" s="621">
        <f>CC107</f>
        <v>0</v>
      </c>
      <c r="CD106" s="621">
        <f>IFERROR(CC106/CB106*100,0)</f>
        <v>0</v>
      </c>
      <c r="CE106" s="621">
        <f>IFERROR(CC106/CJ106*100,0)</f>
        <v>0</v>
      </c>
      <c r="CF106" s="621">
        <f>CF107</f>
        <v>0</v>
      </c>
      <c r="CG106" s="621">
        <f>CG107</f>
        <v>0</v>
      </c>
      <c r="CH106" s="621">
        <f>IFERROR(CG106/CF106*100,)</f>
        <v>0</v>
      </c>
      <c r="CI106" s="621">
        <f t="shared" ref="CI106" si="244">CI107</f>
        <v>0</v>
      </c>
      <c r="CJ106" s="621">
        <f>CJ107</f>
        <v>0</v>
      </c>
      <c r="CK106" s="621">
        <f>CK107</f>
        <v>0</v>
      </c>
      <c r="CL106" s="621">
        <f>IFERROR(CK106/CJ106*100,)</f>
        <v>0</v>
      </c>
      <c r="CM106" s="621">
        <f t="shared" ref="CM106" si="245">CM107</f>
        <v>0</v>
      </c>
      <c r="CN106" s="621">
        <f>CN107</f>
        <v>0</v>
      </c>
      <c r="CO106" s="621">
        <f>CO107</f>
        <v>0</v>
      </c>
      <c r="CP106" s="621">
        <f>IFERROR(CO106/CN106*100,)</f>
        <v>0</v>
      </c>
      <c r="CQ106" s="621">
        <f t="shared" ref="CQ106" si="246">CQ107</f>
        <v>0</v>
      </c>
      <c r="CR106" s="621">
        <f>CR107</f>
        <v>0</v>
      </c>
      <c r="CS106" s="621">
        <f t="shared" ref="CS106:CU106" si="247">CS107</f>
        <v>0</v>
      </c>
      <c r="CT106" s="621">
        <f t="shared" si="247"/>
        <v>0</v>
      </c>
      <c r="CU106" s="621">
        <f t="shared" si="247"/>
        <v>0</v>
      </c>
      <c r="DB106" s="456"/>
      <c r="DC106" s="456"/>
      <c r="DD106" s="456"/>
      <c r="DE106" s="456"/>
      <c r="DF106" s="456"/>
      <c r="DG106" s="456"/>
      <c r="DH106" s="119"/>
      <c r="DI106" s="119"/>
      <c r="DJ106" s="943"/>
      <c r="DK106" s="943"/>
      <c r="DL106" s="943"/>
      <c r="DM106" s="943"/>
      <c r="DN106" s="943"/>
      <c r="DO106" s="943"/>
      <c r="DP106" s="943"/>
      <c r="DQ106" s="943"/>
      <c r="DR106" s="943"/>
      <c r="DS106" s="943"/>
      <c r="DT106" s="943"/>
      <c r="DU106" s="943"/>
      <c r="DV106" s="943"/>
      <c r="DW106" s="943"/>
      <c r="DX106" s="943"/>
      <c r="DY106" s="943"/>
      <c r="DZ106" s="943"/>
      <c r="EA106" s="119"/>
    </row>
    <row r="107" spans="1:131" ht="20.100000000000001" hidden="1" customHeight="1" x14ac:dyDescent="0.35">
      <c r="A107" s="474"/>
      <c r="B107" s="474"/>
      <c r="C107" s="474"/>
      <c r="D107" s="474"/>
      <c r="E107" s="474"/>
      <c r="F107" s="474"/>
      <c r="G107" s="474"/>
      <c r="H107" s="697"/>
      <c r="I107" s="697"/>
      <c r="J107" s="993">
        <v>683</v>
      </c>
      <c r="K107" s="993" t="s">
        <v>553</v>
      </c>
      <c r="L107" s="993"/>
      <c r="M107" s="630"/>
      <c r="N107" s="630"/>
      <c r="O107" s="630"/>
      <c r="P107" s="630"/>
      <c r="Q107" s="630"/>
      <c r="R107" s="630"/>
      <c r="S107" s="630"/>
      <c r="T107" s="630"/>
      <c r="U107" s="630"/>
      <c r="V107" s="630"/>
      <c r="W107" s="630"/>
      <c r="X107" s="630"/>
      <c r="Y107" s="630"/>
      <c r="Z107" s="630"/>
      <c r="AA107" s="630"/>
      <c r="AB107" s="630"/>
      <c r="AC107" s="630"/>
      <c r="AD107" s="630"/>
      <c r="AE107" s="630"/>
      <c r="AF107" s="630"/>
      <c r="AG107" s="630"/>
      <c r="AH107" s="630"/>
      <c r="AI107" s="630"/>
      <c r="AJ107" s="630"/>
      <c r="AK107" s="630"/>
      <c r="AL107" s="630"/>
      <c r="AM107" s="630"/>
      <c r="AN107" s="621">
        <f t="shared" ref="AN107:AS107" si="248">SUM(AN108)</f>
        <v>0</v>
      </c>
      <c r="AO107" s="621">
        <f t="shared" si="248"/>
        <v>0</v>
      </c>
      <c r="AP107" s="621">
        <f t="shared" si="248"/>
        <v>0</v>
      </c>
      <c r="AQ107" s="621">
        <f t="shared" si="248"/>
        <v>0</v>
      </c>
      <c r="AR107" s="621">
        <f t="shared" si="248"/>
        <v>0</v>
      </c>
      <c r="AS107" s="621">
        <f t="shared" si="248"/>
        <v>0</v>
      </c>
      <c r="AT107" s="621">
        <f>IFERROR(AS107/AR107*100,)</f>
        <v>0</v>
      </c>
      <c r="AU107" s="621">
        <f t="shared" ref="AU107:CA107" si="249">SUM(AU108)</f>
        <v>0</v>
      </c>
      <c r="AV107" s="621">
        <f t="shared" si="249"/>
        <v>0</v>
      </c>
      <c r="AW107" s="429">
        <f t="shared" si="249"/>
        <v>0</v>
      </c>
      <c r="AX107" s="429">
        <f t="shared" si="249"/>
        <v>0</v>
      </c>
      <c r="AY107" s="621">
        <f t="shared" si="249"/>
        <v>0</v>
      </c>
      <c r="AZ107" s="621">
        <f t="shared" si="249"/>
        <v>0</v>
      </c>
      <c r="BA107" s="621">
        <f>IFERROR(AZ107/AP107*100,)</f>
        <v>0</v>
      </c>
      <c r="BB107" s="621">
        <f>IFERROR(AZ107/AY107*100,)</f>
        <v>0</v>
      </c>
      <c r="BC107" s="621">
        <f>SUM(BC108)</f>
        <v>0</v>
      </c>
      <c r="BD107" s="621">
        <f>SUM(BD108)</f>
        <v>0</v>
      </c>
      <c r="BE107" s="621">
        <f t="shared" si="249"/>
        <v>0</v>
      </c>
      <c r="BF107" s="621">
        <f t="shared" si="249"/>
        <v>0</v>
      </c>
      <c r="BG107" s="621">
        <f>IFERROR(BF107/BE107*100,)</f>
        <v>0</v>
      </c>
      <c r="BH107" s="621">
        <f t="shared" si="249"/>
        <v>0</v>
      </c>
      <c r="BI107" s="621">
        <f t="shared" si="249"/>
        <v>0</v>
      </c>
      <c r="BJ107" s="621"/>
      <c r="BK107" s="621">
        <f>IFERROR(BJ107/BI107*100,)</f>
        <v>0</v>
      </c>
      <c r="BL107" s="621">
        <f t="shared" si="249"/>
        <v>0</v>
      </c>
      <c r="BM107" s="621">
        <f t="shared" si="249"/>
        <v>0</v>
      </c>
      <c r="BN107" s="621"/>
      <c r="BO107" s="621">
        <f>IFERROR(BN107/BI107*100,)</f>
        <v>0</v>
      </c>
      <c r="BP107" s="621">
        <f t="shared" si="249"/>
        <v>0</v>
      </c>
      <c r="BQ107" s="621">
        <f t="shared" si="249"/>
        <v>0</v>
      </c>
      <c r="BR107" s="621">
        <f t="shared" si="249"/>
        <v>0</v>
      </c>
      <c r="BS107" s="621">
        <f>IFERROR(BR107/BM107*100,)</f>
        <v>0</v>
      </c>
      <c r="BT107" s="621">
        <f t="shared" si="249"/>
        <v>0</v>
      </c>
      <c r="BU107" s="799">
        <f t="shared" si="249"/>
        <v>0</v>
      </c>
      <c r="BV107" s="621">
        <f t="shared" si="249"/>
        <v>0</v>
      </c>
      <c r="BW107" s="621">
        <f>IFERROR(BV107/BQ107*100,)</f>
        <v>0</v>
      </c>
      <c r="BX107" s="621">
        <f t="shared" si="249"/>
        <v>0</v>
      </c>
      <c r="BY107" s="621">
        <f t="shared" si="249"/>
        <v>0</v>
      </c>
      <c r="BZ107" s="621">
        <f t="shared" si="249"/>
        <v>0</v>
      </c>
      <c r="CA107" s="621">
        <f t="shared" si="249"/>
        <v>0</v>
      </c>
      <c r="CB107" s="621">
        <f>SUM(CB108)</f>
        <v>0</v>
      </c>
      <c r="CC107" s="621">
        <f>SUM(CC108)</f>
        <v>0</v>
      </c>
      <c r="CD107" s="621">
        <f>IFERROR(CC107/CB107*100,0)</f>
        <v>0</v>
      </c>
      <c r="CE107" s="621">
        <f>IFERROR(CC107/CJ107*100,0)</f>
        <v>0</v>
      </c>
      <c r="CF107" s="621">
        <f>SUM(CF108)</f>
        <v>0</v>
      </c>
      <c r="CG107" s="621">
        <f>SUM(CG108)</f>
        <v>0</v>
      </c>
      <c r="CH107" s="621">
        <f>IFERROR(CG107/CF107*100,)</f>
        <v>0</v>
      </c>
      <c r="CI107" s="621">
        <f t="shared" ref="CI107" si="250">SUM(CI108)</f>
        <v>0</v>
      </c>
      <c r="CJ107" s="621">
        <f>SUM(CJ108)</f>
        <v>0</v>
      </c>
      <c r="CK107" s="621">
        <f>SUM(CK108)</f>
        <v>0</v>
      </c>
      <c r="CL107" s="621">
        <f>IFERROR(CK107/CJ107*100,)</f>
        <v>0</v>
      </c>
      <c r="CM107" s="621">
        <f t="shared" ref="CM107" si="251">SUM(CM108)</f>
        <v>0</v>
      </c>
      <c r="CN107" s="621">
        <f>SUM(CN108)</f>
        <v>0</v>
      </c>
      <c r="CO107" s="621">
        <f>SUM(CO108)</f>
        <v>0</v>
      </c>
      <c r="CP107" s="621">
        <f>IFERROR(CO107/CN107*100,)</f>
        <v>0</v>
      </c>
      <c r="CQ107" s="621">
        <f t="shared" ref="CQ107" si="252">SUM(CQ108)</f>
        <v>0</v>
      </c>
      <c r="CR107" s="621">
        <f>SUM(CR108)</f>
        <v>0</v>
      </c>
      <c r="CS107" s="621">
        <f t="shared" ref="CS107:CU107" si="253">SUM(CS108)</f>
        <v>0</v>
      </c>
      <c r="CT107" s="621">
        <f t="shared" si="253"/>
        <v>0</v>
      </c>
      <c r="CU107" s="621">
        <f t="shared" si="253"/>
        <v>0</v>
      </c>
      <c r="DB107" s="456"/>
      <c r="DC107" s="456"/>
      <c r="DD107" s="456"/>
      <c r="DE107" s="456"/>
      <c r="DF107" s="456"/>
      <c r="DG107" s="456"/>
      <c r="DJ107" s="943"/>
      <c r="DK107" s="943"/>
      <c r="DL107" s="943"/>
      <c r="DM107" s="943"/>
      <c r="DN107" s="943"/>
      <c r="DO107" s="943"/>
      <c r="DP107" s="943"/>
      <c r="DQ107" s="943"/>
      <c r="DR107" s="943"/>
      <c r="DS107" s="943"/>
      <c r="DT107" s="943"/>
      <c r="DU107" s="943"/>
      <c r="DV107" s="943"/>
      <c r="DW107" s="943"/>
      <c r="DX107" s="943"/>
      <c r="DY107" s="943"/>
      <c r="DZ107" s="943"/>
    </row>
    <row r="108" spans="1:131" ht="20.100000000000001" hidden="1" customHeight="1" x14ac:dyDescent="0.35">
      <c r="A108" s="474"/>
      <c r="B108" s="474"/>
      <c r="C108" s="474"/>
      <c r="D108" s="474"/>
      <c r="E108" s="474"/>
      <c r="F108" s="474"/>
      <c r="G108" s="474"/>
      <c r="H108" s="697"/>
      <c r="I108" s="697"/>
      <c r="J108" s="993"/>
      <c r="K108" s="697">
        <v>6831</v>
      </c>
      <c r="L108" s="697" t="s">
        <v>553</v>
      </c>
      <c r="M108" s="630"/>
      <c r="N108" s="630"/>
      <c r="O108" s="630"/>
      <c r="P108" s="630"/>
      <c r="Q108" s="630"/>
      <c r="R108" s="630"/>
      <c r="S108" s="630"/>
      <c r="T108" s="630"/>
      <c r="U108" s="630"/>
      <c r="V108" s="630"/>
      <c r="W108" s="630"/>
      <c r="X108" s="630"/>
      <c r="Y108" s="630"/>
      <c r="Z108" s="630"/>
      <c r="AA108" s="630"/>
      <c r="AB108" s="630"/>
      <c r="AC108" s="630"/>
      <c r="AD108" s="630"/>
      <c r="AE108" s="630"/>
      <c r="AF108" s="630"/>
      <c r="AG108" s="630"/>
      <c r="AH108" s="630"/>
      <c r="AI108" s="630"/>
      <c r="AJ108" s="630"/>
      <c r="AK108" s="630"/>
      <c r="AL108" s="630"/>
      <c r="AM108" s="630"/>
      <c r="AN108" s="630"/>
      <c r="AO108" s="630"/>
      <c r="AP108" s="630"/>
      <c r="AQ108" s="630"/>
      <c r="AR108" s="630"/>
      <c r="AS108" s="630"/>
      <c r="AT108" s="630"/>
      <c r="AU108" s="630"/>
      <c r="AV108" s="630"/>
      <c r="AW108" s="462"/>
      <c r="AX108" s="462"/>
      <c r="AY108" s="630"/>
      <c r="AZ108" s="630"/>
      <c r="BA108" s="630"/>
      <c r="BB108" s="630"/>
      <c r="BC108" s="630"/>
      <c r="BD108" s="630"/>
      <c r="BE108" s="630"/>
      <c r="BF108" s="630"/>
      <c r="BG108" s="630"/>
      <c r="BH108" s="630"/>
      <c r="BI108" s="630"/>
      <c r="BJ108" s="630"/>
      <c r="BK108" s="630"/>
      <c r="BL108" s="630"/>
      <c r="BM108" s="630"/>
      <c r="BN108" s="630"/>
      <c r="BO108" s="630"/>
      <c r="BP108" s="630"/>
      <c r="BQ108" s="630"/>
      <c r="BR108" s="630"/>
      <c r="BS108" s="630"/>
      <c r="BT108" s="630"/>
      <c r="BU108" s="807"/>
      <c r="BV108" s="630"/>
      <c r="BW108" s="630"/>
      <c r="BX108" s="630"/>
      <c r="BY108" s="630"/>
      <c r="BZ108" s="630"/>
      <c r="CA108" s="630"/>
      <c r="CB108" s="630"/>
      <c r="CC108" s="630"/>
      <c r="CD108" s="630"/>
      <c r="CE108" s="630"/>
      <c r="CF108" s="630"/>
      <c r="CG108" s="630">
        <v>0</v>
      </c>
      <c r="CH108" s="630"/>
      <c r="CI108" s="630"/>
      <c r="CJ108" s="630"/>
      <c r="CK108" s="630"/>
      <c r="CL108" s="630"/>
      <c r="CM108" s="630"/>
      <c r="CN108" s="630"/>
      <c r="CO108" s="630"/>
      <c r="CP108" s="630"/>
      <c r="CQ108" s="630"/>
      <c r="CR108" s="630"/>
      <c r="CS108" s="630"/>
      <c r="CT108" s="630"/>
      <c r="CU108" s="630"/>
      <c r="DB108" s="456"/>
      <c r="DC108" s="456"/>
      <c r="DD108" s="456"/>
      <c r="DE108" s="456"/>
      <c r="DF108" s="456"/>
      <c r="DG108" s="456"/>
      <c r="DJ108" s="943"/>
      <c r="DK108" s="943"/>
      <c r="DL108" s="943"/>
      <c r="DM108" s="943"/>
      <c r="DN108" s="943"/>
      <c r="DO108" s="943"/>
      <c r="DP108" s="943"/>
      <c r="DQ108" s="943"/>
      <c r="DR108" s="943"/>
      <c r="DS108" s="943"/>
      <c r="DT108" s="943"/>
      <c r="DU108" s="943"/>
      <c r="DV108" s="943"/>
      <c r="DW108" s="943"/>
      <c r="DX108" s="943"/>
      <c r="DY108" s="943"/>
      <c r="DZ108" s="943"/>
    </row>
    <row r="109" spans="1:131" ht="20.100000000000001" hidden="1" customHeight="1" x14ac:dyDescent="0.35">
      <c r="A109" s="454"/>
      <c r="B109" s="454"/>
      <c r="C109" s="454"/>
      <c r="D109" s="454"/>
      <c r="E109" s="454"/>
      <c r="F109" s="454"/>
      <c r="G109" s="454" t="s">
        <v>11</v>
      </c>
      <c r="H109" s="454">
        <v>7</v>
      </c>
      <c r="I109" s="988" t="s">
        <v>234</v>
      </c>
      <c r="J109" s="988"/>
      <c r="K109" s="988"/>
      <c r="L109" s="988"/>
      <c r="M109" s="635" t="e">
        <f>SUM(#REF!+M111)</f>
        <v>#REF!</v>
      </c>
      <c r="N109" s="635" t="e">
        <f>SUM(#REF!+N111)</f>
        <v>#REF!</v>
      </c>
      <c r="O109" s="635" t="e">
        <f>SUM(#REF!+O111)</f>
        <v>#REF!</v>
      </c>
      <c r="P109" s="635" t="e">
        <f>SUM(#REF!+P111)</f>
        <v>#REF!</v>
      </c>
      <c r="Q109" s="635" t="e">
        <f>SUM(#REF!+Q111)</f>
        <v>#REF!</v>
      </c>
      <c r="R109" s="635" t="e">
        <f>SUM(#REF!+R111)</f>
        <v>#REF!</v>
      </c>
      <c r="S109" s="635" t="e">
        <f>SUM(#REF!+S111)</f>
        <v>#REF!</v>
      </c>
      <c r="T109" s="635" t="e">
        <f>(S109/R109)*100</f>
        <v>#REF!</v>
      </c>
      <c r="U109" s="635" t="e">
        <f>SUM(#REF!+U111)</f>
        <v>#REF!</v>
      </c>
      <c r="V109" s="635" t="e">
        <f>SUM(#REF!+V111)</f>
        <v>#REF!</v>
      </c>
      <c r="W109" s="635" t="e">
        <f>SUM(#REF!+W111)</f>
        <v>#REF!</v>
      </c>
      <c r="X109" s="635" t="e">
        <f>SUM(#REF!+X111)</f>
        <v>#REF!</v>
      </c>
      <c r="Y109" s="635" t="e">
        <f>SUM(#REF!+Y111)</f>
        <v>#REF!</v>
      </c>
      <c r="Z109" s="635" t="e">
        <f>SUM(#REF!+Z111)</f>
        <v>#REF!</v>
      </c>
      <c r="AA109" s="635" t="e">
        <f>SUM(#REF!+AA111)</f>
        <v>#REF!</v>
      </c>
      <c r="AB109" s="635" t="e">
        <f>(AA109/Z109)*100</f>
        <v>#REF!</v>
      </c>
      <c r="AC109" s="635" t="e">
        <f>AD109-Z109</f>
        <v>#REF!</v>
      </c>
      <c r="AD109" s="635" t="e">
        <f>SUM(#REF!+AD111)</f>
        <v>#REF!</v>
      </c>
      <c r="AE109" s="635" t="e">
        <f>SUM(#REF!+AE111)</f>
        <v>#REF!</v>
      </c>
      <c r="AF109" s="635" t="e">
        <f>SUM(#REF!+AF111)</f>
        <v>#REF!</v>
      </c>
      <c r="AG109" s="635" t="e">
        <f>SUM(#REF!+AG111)</f>
        <v>#REF!</v>
      </c>
      <c r="AH109" s="635" t="e">
        <f>SUM(#REF!+AH111)</f>
        <v>#REF!</v>
      </c>
      <c r="AI109" s="635" t="e">
        <f>SUM(#REF!+AI111)</f>
        <v>#REF!</v>
      </c>
      <c r="AJ109" s="635" t="e">
        <f>SUM(#REF!+AJ111)</f>
        <v>#REF!</v>
      </c>
      <c r="AK109" s="635" t="e">
        <f>SUM(#REF!+AK111)</f>
        <v>#REF!</v>
      </c>
      <c r="AL109" s="635" t="e">
        <f>SUM(#REF!+AL111)</f>
        <v>#REF!</v>
      </c>
      <c r="AM109" s="635" t="e">
        <f>SUM(#REF!+AM111)</f>
        <v>#REF!</v>
      </c>
      <c r="AN109" s="635">
        <f t="shared" ref="AN109:AS109" si="254">AN111</f>
        <v>0</v>
      </c>
      <c r="AO109" s="635">
        <f t="shared" si="254"/>
        <v>0</v>
      </c>
      <c r="AP109" s="635">
        <f t="shared" si="254"/>
        <v>0</v>
      </c>
      <c r="AQ109" s="635">
        <f t="shared" si="254"/>
        <v>0</v>
      </c>
      <c r="AR109" s="635">
        <f t="shared" si="254"/>
        <v>0</v>
      </c>
      <c r="AS109" s="635">
        <f t="shared" si="254"/>
        <v>0</v>
      </c>
      <c r="AT109" s="635">
        <f>IFERROR(AS109/AR109*100,)</f>
        <v>0</v>
      </c>
      <c r="AU109" s="635">
        <f t="shared" ref="AU109:AZ109" si="255">AU111</f>
        <v>0</v>
      </c>
      <c r="AV109" s="635">
        <f t="shared" si="255"/>
        <v>0</v>
      </c>
      <c r="AW109" s="455">
        <f t="shared" si="255"/>
        <v>0</v>
      </c>
      <c r="AX109" s="455">
        <f t="shared" si="255"/>
        <v>0</v>
      </c>
      <c r="AY109" s="635">
        <f t="shared" si="255"/>
        <v>0</v>
      </c>
      <c r="AZ109" s="635">
        <f t="shared" si="255"/>
        <v>0</v>
      </c>
      <c r="BA109" s="635">
        <f>IFERROR(AZ109/AP109*100,)</f>
        <v>0</v>
      </c>
      <c r="BB109" s="635">
        <f>IFERROR(AZ109/AY109*100,)</f>
        <v>0</v>
      </c>
      <c r="BC109" s="635">
        <f>BC111</f>
        <v>0</v>
      </c>
      <c r="BD109" s="635">
        <f>BD111</f>
        <v>0</v>
      </c>
      <c r="BE109" s="635">
        <f>BE111</f>
        <v>0</v>
      </c>
      <c r="BF109" s="635">
        <f>BF111</f>
        <v>0</v>
      </c>
      <c r="BG109" s="635">
        <f>IFERROR(BF109/BE109*100,)</f>
        <v>0</v>
      </c>
      <c r="BH109" s="635">
        <f>BH111</f>
        <v>0</v>
      </c>
      <c r="BI109" s="635">
        <f>BI111</f>
        <v>0</v>
      </c>
      <c r="BJ109" s="635"/>
      <c r="BK109" s="635">
        <f>IFERROR(BJ109/BI109*100,)</f>
        <v>0</v>
      </c>
      <c r="BL109" s="635">
        <f>BL111</f>
        <v>0</v>
      </c>
      <c r="BM109" s="635">
        <f>BM111</f>
        <v>0</v>
      </c>
      <c r="BN109" s="635"/>
      <c r="BO109" s="635">
        <f>IFERROR(BN109/BI109*100,)</f>
        <v>0</v>
      </c>
      <c r="BP109" s="635">
        <f>BP111</f>
        <v>0</v>
      </c>
      <c r="BQ109" s="635">
        <f>BQ111</f>
        <v>0</v>
      </c>
      <c r="BR109" s="635">
        <f>BR111</f>
        <v>0</v>
      </c>
      <c r="BS109" s="635">
        <f>IFERROR(BR109/BM109*100,)</f>
        <v>0</v>
      </c>
      <c r="BT109" s="635">
        <f>BT111</f>
        <v>28700</v>
      </c>
      <c r="BU109" s="805">
        <f>BU111</f>
        <v>28700</v>
      </c>
      <c r="BV109" s="635">
        <f>BV111</f>
        <v>0</v>
      </c>
      <c r="BW109" s="635">
        <f>IFERROR(BV109/BQ109*100,)</f>
        <v>0</v>
      </c>
      <c r="BX109" s="635">
        <f t="shared" ref="BX109:CG109" si="256">BX111</f>
        <v>-8000</v>
      </c>
      <c r="BY109" s="635">
        <f t="shared" si="256"/>
        <v>20700</v>
      </c>
      <c r="BZ109" s="635">
        <f t="shared" si="256"/>
        <v>0</v>
      </c>
      <c r="CA109" s="635">
        <f t="shared" si="256"/>
        <v>0</v>
      </c>
      <c r="CB109" s="635">
        <f t="shared" ref="CB109" si="257">CB111</f>
        <v>0</v>
      </c>
      <c r="CC109" s="635">
        <f>CC111</f>
        <v>0</v>
      </c>
      <c r="CD109" s="635">
        <f>IFERROR(CC109/CB109*100,0)</f>
        <v>0</v>
      </c>
      <c r="CE109" s="635">
        <f>IFERROR(CC109/CJ109*100,0)</f>
        <v>0</v>
      </c>
      <c r="CF109" s="635">
        <f t="shared" si="256"/>
        <v>0</v>
      </c>
      <c r="CG109" s="635">
        <f t="shared" si="256"/>
        <v>0</v>
      </c>
      <c r="CH109" s="635">
        <f>IFERROR(CG109/CF109*100,)</f>
        <v>0</v>
      </c>
      <c r="CI109" s="635">
        <f>CI111</f>
        <v>0</v>
      </c>
      <c r="CJ109" s="635">
        <f>CJ111</f>
        <v>0</v>
      </c>
      <c r="CK109" s="635">
        <f t="shared" ref="CK109" si="258">CK111</f>
        <v>0</v>
      </c>
      <c r="CL109" s="635">
        <f>IFERROR(CK109/CJ109*100,)</f>
        <v>0</v>
      </c>
      <c r="CM109" s="635">
        <f>CM111</f>
        <v>0</v>
      </c>
      <c r="CN109" s="635">
        <f>CN111</f>
        <v>0</v>
      </c>
      <c r="CO109" s="635">
        <f t="shared" ref="CO109" si="259">CO111</f>
        <v>0</v>
      </c>
      <c r="CP109" s="635">
        <f>IFERROR(CO109/CN109*100,)</f>
        <v>0</v>
      </c>
      <c r="CQ109" s="635">
        <f>CQ111</f>
        <v>0</v>
      </c>
      <c r="CR109" s="635">
        <f>CR111</f>
        <v>0</v>
      </c>
      <c r="CS109" s="635">
        <f t="shared" ref="CS109:CU109" si="260">CS111</f>
        <v>0</v>
      </c>
      <c r="CT109" s="635">
        <f t="shared" si="260"/>
        <v>0</v>
      </c>
      <c r="CU109" s="635">
        <f t="shared" si="260"/>
        <v>0</v>
      </c>
      <c r="DB109" s="456"/>
      <c r="DC109" s="456"/>
      <c r="DD109" s="456"/>
      <c r="DE109" s="456"/>
      <c r="DF109" s="456"/>
      <c r="DG109" s="456"/>
      <c r="DJ109" s="943"/>
      <c r="DK109" s="943"/>
      <c r="DL109" s="943"/>
      <c r="DM109" s="943"/>
      <c r="DN109" s="943"/>
      <c r="DO109" s="943"/>
      <c r="DP109" s="943"/>
      <c r="DQ109" s="943"/>
      <c r="DR109" s="943"/>
      <c r="DS109" s="943"/>
      <c r="DT109" s="943"/>
      <c r="DU109" s="943"/>
      <c r="DV109" s="943"/>
      <c r="DW109" s="943"/>
      <c r="DX109" s="943"/>
      <c r="DY109" s="943"/>
      <c r="DZ109" s="943"/>
    </row>
    <row r="110" spans="1:131" ht="20.100000000000001" hidden="1" customHeight="1" x14ac:dyDescent="0.35">
      <c r="A110" s="475"/>
      <c r="B110" s="475"/>
      <c r="C110" s="475"/>
      <c r="D110" s="475"/>
      <c r="E110" s="475"/>
      <c r="F110" s="475"/>
      <c r="G110" s="475"/>
      <c r="H110" s="735"/>
      <c r="I110" s="476" t="s">
        <v>11</v>
      </c>
      <c r="J110" s="476" t="s">
        <v>293</v>
      </c>
      <c r="K110" s="476"/>
      <c r="L110" s="476"/>
      <c r="M110" s="477"/>
      <c r="N110" s="477"/>
      <c r="O110" s="477"/>
      <c r="P110" s="477"/>
      <c r="Q110" s="478"/>
      <c r="R110" s="478"/>
      <c r="S110" s="478"/>
      <c r="T110" s="478" t="e">
        <f>(S110/R110)*100</f>
        <v>#DIV/0!</v>
      </c>
      <c r="U110" s="478"/>
      <c r="V110" s="478"/>
      <c r="W110" s="478"/>
      <c r="X110" s="478"/>
      <c r="Y110" s="478"/>
      <c r="Z110" s="478"/>
      <c r="AA110" s="478"/>
      <c r="AB110" s="478" t="e">
        <f>(AA110/Z110)*100</f>
        <v>#DIV/0!</v>
      </c>
      <c r="AC110" s="478"/>
      <c r="AD110" s="478"/>
      <c r="AE110" s="635"/>
      <c r="AF110" s="635"/>
      <c r="AG110" s="478"/>
      <c r="AH110" s="478"/>
      <c r="AI110" s="478"/>
      <c r="AJ110" s="478"/>
      <c r="AK110" s="478"/>
      <c r="AL110" s="478"/>
      <c r="AM110" s="478"/>
      <c r="AN110" s="478"/>
      <c r="AO110" s="478"/>
      <c r="AP110" s="478"/>
      <c r="AQ110" s="478"/>
      <c r="AR110" s="478"/>
      <c r="AS110" s="478"/>
      <c r="AT110" s="478">
        <f>IFERROR(AS110/AR110*100,)</f>
        <v>0</v>
      </c>
      <c r="AU110" s="478"/>
      <c r="AV110" s="478"/>
      <c r="AW110" s="736"/>
      <c r="AX110" s="736"/>
      <c r="AY110" s="478"/>
      <c r="AZ110" s="478"/>
      <c r="BA110" s="478">
        <f>IFERROR(AZ110/AP110*100,)</f>
        <v>0</v>
      </c>
      <c r="BB110" s="478">
        <f>IFERROR(AZ110/AY110*100,)</f>
        <v>0</v>
      </c>
      <c r="BC110" s="478"/>
      <c r="BD110" s="478"/>
      <c r="BE110" s="478"/>
      <c r="BF110" s="478"/>
      <c r="BG110" s="478">
        <f>IFERROR(BF110/BE110*100,)</f>
        <v>0</v>
      </c>
      <c r="BH110" s="478"/>
      <c r="BI110" s="478"/>
      <c r="BJ110" s="478"/>
      <c r="BK110" s="478">
        <f>IFERROR(BJ110/BI110*100,)</f>
        <v>0</v>
      </c>
      <c r="BL110" s="478"/>
      <c r="BM110" s="478"/>
      <c r="BN110" s="478"/>
      <c r="BO110" s="478">
        <f>IFERROR(BN110/BI110*100,)</f>
        <v>0</v>
      </c>
      <c r="BP110" s="478"/>
      <c r="BQ110" s="478"/>
      <c r="BR110" s="478"/>
      <c r="BS110" s="478">
        <f>IFERROR(BR110/BM110*100,)</f>
        <v>0</v>
      </c>
      <c r="BT110" s="478"/>
      <c r="BU110" s="808"/>
      <c r="BV110" s="478"/>
      <c r="BW110" s="478">
        <f>IFERROR(BV110/BQ110*100,)</f>
        <v>0</v>
      </c>
      <c r="BX110" s="478"/>
      <c r="BY110" s="478"/>
      <c r="BZ110" s="478"/>
      <c r="CA110" s="478"/>
      <c r="CB110" s="478"/>
      <c r="CC110" s="478"/>
      <c r="CD110" s="478">
        <f>IFERROR(CC110/CB110*100,0)</f>
        <v>0</v>
      </c>
      <c r="CE110" s="478">
        <f>IFERROR(CC110/CJ110*100,0)</f>
        <v>0</v>
      </c>
      <c r="CF110" s="478"/>
      <c r="CG110" s="478">
        <v>0</v>
      </c>
      <c r="CH110" s="478">
        <f>IFERROR(CG110/CF110*100,)</f>
        <v>0</v>
      </c>
      <c r="CI110" s="478"/>
      <c r="CJ110" s="478"/>
      <c r="CK110" s="478"/>
      <c r="CL110" s="478">
        <f>IFERROR(CK110/CJ110*100,)</f>
        <v>0</v>
      </c>
      <c r="CM110" s="478"/>
      <c r="CN110" s="478"/>
      <c r="CO110" s="478"/>
      <c r="CP110" s="478">
        <f>IFERROR(CO110/CN110*100,)</f>
        <v>0</v>
      </c>
      <c r="CQ110" s="478"/>
      <c r="CR110" s="478"/>
      <c r="CS110" s="478"/>
      <c r="CT110" s="478"/>
      <c r="CU110" s="478"/>
      <c r="DB110" s="456"/>
      <c r="DC110" s="456"/>
      <c r="DD110" s="456"/>
      <c r="DE110" s="456"/>
      <c r="DF110" s="456"/>
      <c r="DG110" s="456"/>
      <c r="DJ110" s="943"/>
      <c r="DK110" s="943"/>
      <c r="DL110" s="943"/>
      <c r="DM110" s="943"/>
      <c r="DN110" s="943"/>
      <c r="DO110" s="943"/>
      <c r="DP110" s="943"/>
      <c r="DQ110" s="943"/>
      <c r="DR110" s="943"/>
      <c r="DS110" s="943"/>
      <c r="DT110" s="943"/>
      <c r="DU110" s="943"/>
      <c r="DV110" s="943"/>
      <c r="DW110" s="943"/>
      <c r="DX110" s="943"/>
      <c r="DY110" s="943"/>
      <c r="DZ110" s="943"/>
    </row>
    <row r="111" spans="1:131" ht="20.100000000000001" hidden="1" customHeight="1" x14ac:dyDescent="0.35">
      <c r="A111" s="798"/>
      <c r="B111" s="798"/>
      <c r="C111" s="798"/>
      <c r="D111" s="798"/>
      <c r="E111" s="798"/>
      <c r="F111" s="798"/>
      <c r="G111" s="798" t="s">
        <v>11</v>
      </c>
      <c r="H111" s="798"/>
      <c r="I111" s="993">
        <v>72</v>
      </c>
      <c r="J111" s="481" t="s">
        <v>282</v>
      </c>
      <c r="K111" s="993"/>
      <c r="L111" s="995"/>
      <c r="M111" s="621">
        <f t="shared" ref="M111:S111" si="261">SUM(M112+M119)</f>
        <v>12503310.289999999</v>
      </c>
      <c r="N111" s="621">
        <f t="shared" si="261"/>
        <v>0</v>
      </c>
      <c r="O111" s="621">
        <f t="shared" si="261"/>
        <v>0</v>
      </c>
      <c r="P111" s="621">
        <f t="shared" si="261"/>
        <v>0</v>
      </c>
      <c r="Q111" s="621">
        <f t="shared" si="261"/>
        <v>40000</v>
      </c>
      <c r="R111" s="621">
        <f t="shared" si="261"/>
        <v>1227650.27</v>
      </c>
      <c r="S111" s="621">
        <f t="shared" si="261"/>
        <v>1211950.27</v>
      </c>
      <c r="T111" s="621">
        <f>(S111/R111)*100</f>
        <v>98.721134154925082</v>
      </c>
      <c r="U111" s="621">
        <f t="shared" ref="U111:AA111" si="262">SUM(U112+U119)</f>
        <v>-1227650.27</v>
      </c>
      <c r="V111" s="621">
        <f t="shared" si="262"/>
        <v>0</v>
      </c>
      <c r="W111" s="621">
        <f t="shared" si="262"/>
        <v>0</v>
      </c>
      <c r="X111" s="621">
        <f t="shared" si="262"/>
        <v>1211950.27</v>
      </c>
      <c r="Y111" s="621">
        <f t="shared" si="262"/>
        <v>1211950.27</v>
      </c>
      <c r="Z111" s="621">
        <f t="shared" si="262"/>
        <v>0</v>
      </c>
      <c r="AA111" s="621">
        <f t="shared" si="262"/>
        <v>0</v>
      </c>
      <c r="AB111" s="621">
        <v>0</v>
      </c>
      <c r="AC111" s="621">
        <f t="shared" ref="AC111:AH111" si="263">SUM(AC112+AC119)</f>
        <v>0</v>
      </c>
      <c r="AD111" s="621">
        <f t="shared" si="263"/>
        <v>0</v>
      </c>
      <c r="AE111" s="621">
        <f t="shared" si="263"/>
        <v>0</v>
      </c>
      <c r="AF111" s="621">
        <f t="shared" si="263"/>
        <v>0</v>
      </c>
      <c r="AG111" s="621">
        <f t="shared" si="263"/>
        <v>0</v>
      </c>
      <c r="AH111" s="621">
        <f t="shared" si="263"/>
        <v>0</v>
      </c>
      <c r="AI111" s="621" t="e">
        <f>SUM(AI112+AI119+#REF!)</f>
        <v>#REF!</v>
      </c>
      <c r="AJ111" s="621" t="e">
        <f>SUM(AJ112+AJ119+#REF!)</f>
        <v>#REF!</v>
      </c>
      <c r="AK111" s="621" t="e">
        <f>SUM(AK112+AK119+#REF!)</f>
        <v>#REF!</v>
      </c>
      <c r="AL111" s="621" t="e">
        <f>SUM(AL112+AL119+#REF!)</f>
        <v>#REF!</v>
      </c>
      <c r="AM111" s="621" t="e">
        <f>SUM(AM112+AM119+#REF!)</f>
        <v>#REF!</v>
      </c>
      <c r="AN111" s="621">
        <f t="shared" ref="AN111:AS111" si="264">SUM(AN112+AN121)</f>
        <v>0</v>
      </c>
      <c r="AO111" s="621">
        <f t="shared" si="264"/>
        <v>0</v>
      </c>
      <c r="AP111" s="621">
        <f t="shared" si="264"/>
        <v>0</v>
      </c>
      <c r="AQ111" s="621">
        <f t="shared" si="264"/>
        <v>0</v>
      </c>
      <c r="AR111" s="621">
        <f t="shared" si="264"/>
        <v>0</v>
      </c>
      <c r="AS111" s="621">
        <f t="shared" si="264"/>
        <v>0</v>
      </c>
      <c r="AT111" s="621">
        <f>IFERROR(AS111/AR111*100,)</f>
        <v>0</v>
      </c>
      <c r="AU111" s="621">
        <f>SUM(AU112+AU121)</f>
        <v>0</v>
      </c>
      <c r="AV111" s="621">
        <f>SUM(AV112+AV121)</f>
        <v>0</v>
      </c>
      <c r="AW111" s="429">
        <f>SUM(AW112+AW121)</f>
        <v>0</v>
      </c>
      <c r="AX111" s="429">
        <f>SUM(AX112+AX121)</f>
        <v>0</v>
      </c>
      <c r="AY111" s="621">
        <f>SUM(AY112+AY121)</f>
        <v>0</v>
      </c>
      <c r="AZ111" s="621">
        <f>SUM(AZ119)</f>
        <v>0</v>
      </c>
      <c r="BA111" s="621">
        <f>IFERROR(AZ111/AP111*100,)</f>
        <v>0</v>
      </c>
      <c r="BB111" s="621">
        <f>IFERROR(AZ111/AY111*100,)</f>
        <v>0</v>
      </c>
      <c r="BC111" s="621">
        <f>SUM(BC112+BC121)</f>
        <v>0</v>
      </c>
      <c r="BD111" s="621">
        <f>SUM(BD112+BD121)</f>
        <v>0</v>
      </c>
      <c r="BE111" s="621">
        <f>SUM(BE119)</f>
        <v>0</v>
      </c>
      <c r="BF111" s="621">
        <f>SUM(BF112+BF121)</f>
        <v>0</v>
      </c>
      <c r="BG111" s="621">
        <f>IFERROR(BF111/BE111*100,)</f>
        <v>0</v>
      </c>
      <c r="BH111" s="621">
        <f>SUM(BH112+BH121)</f>
        <v>0</v>
      </c>
      <c r="BI111" s="621">
        <f>SUM(BI119)</f>
        <v>0</v>
      </c>
      <c r="BJ111" s="621"/>
      <c r="BK111" s="621">
        <f>IFERROR(BJ111/BI111*100,)</f>
        <v>0</v>
      </c>
      <c r="BL111" s="621">
        <f>SUM(BL112+BL121)</f>
        <v>0</v>
      </c>
      <c r="BM111" s="621">
        <f>SUM(BM119)</f>
        <v>0</v>
      </c>
      <c r="BN111" s="621"/>
      <c r="BO111" s="621">
        <f>IFERROR(BN111/BI111*100,)</f>
        <v>0</v>
      </c>
      <c r="BP111" s="621">
        <f>SUM(BP112+BP121)</f>
        <v>0</v>
      </c>
      <c r="BQ111" s="799">
        <f>SUM(BQ119)+BQ117</f>
        <v>0</v>
      </c>
      <c r="BR111" s="799">
        <f>SUM(BR119)+BR117</f>
        <v>0</v>
      </c>
      <c r="BS111" s="621">
        <f>IFERROR(BR111/BM111*100,)</f>
        <v>0</v>
      </c>
      <c r="BT111" s="799">
        <f>SUM(BT119)+BT117</f>
        <v>28700</v>
      </c>
      <c r="BU111" s="799">
        <f>SUM(BU119)+BU117</f>
        <v>28700</v>
      </c>
      <c r="BV111" s="799">
        <f>SUM(BV119)+BV117</f>
        <v>0</v>
      </c>
      <c r="BW111" s="621">
        <f>IFERROR(BV111/BQ111*100,)</f>
        <v>0</v>
      </c>
      <c r="BX111" s="799">
        <f>SUM(BX119)+BX117</f>
        <v>-8000</v>
      </c>
      <c r="BY111" s="621">
        <f>SUM(BY119)+BY117</f>
        <v>20700</v>
      </c>
      <c r="BZ111" s="799">
        <f>SUM(BZ119)</f>
        <v>0</v>
      </c>
      <c r="CA111" s="799">
        <f>SUM(CA119)</f>
        <v>0</v>
      </c>
      <c r="CB111" s="799">
        <f>SUM(CB119)+CB117</f>
        <v>0</v>
      </c>
      <c r="CC111" s="799">
        <f>SUM(CC119)+CC117</f>
        <v>0</v>
      </c>
      <c r="CD111" s="621">
        <f>IFERROR(CC111/CB111*100,0)</f>
        <v>0</v>
      </c>
      <c r="CE111" s="621">
        <f>IFERROR(CC111/CJ111*100,0)</f>
        <v>0</v>
      </c>
      <c r="CF111" s="799">
        <f>SUM(CF119)+CF117</f>
        <v>0</v>
      </c>
      <c r="CG111" s="799">
        <f>SUM(CG119)+CG117</f>
        <v>0</v>
      </c>
      <c r="CH111" s="621">
        <f>IFERROR(CG111/CF111*100,)</f>
        <v>0</v>
      </c>
      <c r="CI111" s="799">
        <f>SUM(CI119)+CI117</f>
        <v>0</v>
      </c>
      <c r="CJ111" s="799">
        <f>SUM(CJ119)+CJ117</f>
        <v>0</v>
      </c>
      <c r="CK111" s="799">
        <f>SUM(CK119)+CK117</f>
        <v>0</v>
      </c>
      <c r="CL111" s="621">
        <f>IFERROR(CK111/CJ111*100,)</f>
        <v>0</v>
      </c>
      <c r="CM111" s="799">
        <f>SUM(CM119)+CM117</f>
        <v>0</v>
      </c>
      <c r="CN111" s="799">
        <f>SUM(CN119)+CN117</f>
        <v>0</v>
      </c>
      <c r="CO111" s="799">
        <f>SUM(CO119)+CO117</f>
        <v>0</v>
      </c>
      <c r="CP111" s="621">
        <f>IFERROR(CO111/CN111*100,)</f>
        <v>0</v>
      </c>
      <c r="CQ111" s="799">
        <f>SUM(CQ119)+CQ117</f>
        <v>0</v>
      </c>
      <c r="CR111" s="799">
        <f>SUM(CR119)+CR117</f>
        <v>0</v>
      </c>
      <c r="CS111" s="799">
        <f t="shared" ref="CS111:CU111" si="265">SUM(CS119)+CS117</f>
        <v>0</v>
      </c>
      <c r="CT111" s="799">
        <f t="shared" si="265"/>
        <v>0</v>
      </c>
      <c r="CU111" s="799">
        <f t="shared" si="265"/>
        <v>0</v>
      </c>
      <c r="DB111" s="456"/>
      <c r="DC111" s="456"/>
      <c r="DD111" s="456"/>
      <c r="DE111" s="456"/>
      <c r="DF111" s="456"/>
      <c r="DG111" s="456"/>
      <c r="DJ111" s="943"/>
      <c r="DK111" s="943"/>
      <c r="DL111" s="943"/>
      <c r="DM111" s="943"/>
      <c r="DN111" s="943"/>
      <c r="DO111" s="943"/>
      <c r="DP111" s="943"/>
      <c r="DQ111" s="943"/>
      <c r="DR111" s="943"/>
      <c r="DS111" s="943"/>
      <c r="DT111" s="943"/>
      <c r="DU111" s="943"/>
      <c r="DV111" s="943"/>
      <c r="DW111" s="943"/>
      <c r="DX111" s="943"/>
      <c r="DY111" s="943"/>
      <c r="DZ111" s="943"/>
    </row>
    <row r="112" spans="1:131" ht="20.100000000000001" hidden="1" customHeight="1" x14ac:dyDescent="0.35">
      <c r="A112" s="556"/>
      <c r="B112" s="556"/>
      <c r="C112" s="556"/>
      <c r="D112" s="556"/>
      <c r="E112" s="556"/>
      <c r="F112" s="556"/>
      <c r="G112" s="556" t="s">
        <v>11</v>
      </c>
      <c r="H112" s="556"/>
      <c r="I112" s="993"/>
      <c r="J112" s="993">
        <v>721</v>
      </c>
      <c r="K112" s="481" t="s">
        <v>283</v>
      </c>
      <c r="L112" s="995"/>
      <c r="M112" s="621">
        <f>SUM(M115)</f>
        <v>12503310.289999999</v>
      </c>
      <c r="N112" s="621">
        <f>SUM(N115)</f>
        <v>0</v>
      </c>
      <c r="O112" s="621">
        <f>SUM(O115)</f>
        <v>0</v>
      </c>
      <c r="P112" s="621">
        <f>SUM(P114:P115)</f>
        <v>0</v>
      </c>
      <c r="Q112" s="621">
        <f>SUM(Q114:Q115)</f>
        <v>0</v>
      </c>
      <c r="R112" s="621">
        <f>SUM(R114:R115)</f>
        <v>1187650.27</v>
      </c>
      <c r="S112" s="621">
        <f>SUM(S114:S115)</f>
        <v>1187650.27</v>
      </c>
      <c r="T112" s="621">
        <f>(S112/R112)*100</f>
        <v>100</v>
      </c>
      <c r="U112" s="621">
        <f>SUM(U115)</f>
        <v>-1187650.27</v>
      </c>
      <c r="V112" s="621">
        <f t="shared" ref="V112:AM112" si="266">SUM(V114:V115)</f>
        <v>0</v>
      </c>
      <c r="W112" s="621">
        <f t="shared" si="266"/>
        <v>0</v>
      </c>
      <c r="X112" s="621">
        <f t="shared" si="266"/>
        <v>1187650.27</v>
      </c>
      <c r="Y112" s="621">
        <f t="shared" si="266"/>
        <v>1187650.27</v>
      </c>
      <c r="Z112" s="621">
        <f t="shared" si="266"/>
        <v>0</v>
      </c>
      <c r="AA112" s="621">
        <f t="shared" si="266"/>
        <v>0</v>
      </c>
      <c r="AB112" s="621">
        <f t="shared" si="266"/>
        <v>0</v>
      </c>
      <c r="AC112" s="621">
        <f t="shared" si="266"/>
        <v>0</v>
      </c>
      <c r="AD112" s="621">
        <f t="shared" si="266"/>
        <v>0</v>
      </c>
      <c r="AE112" s="621">
        <f t="shared" si="266"/>
        <v>0</v>
      </c>
      <c r="AF112" s="621">
        <f t="shared" si="266"/>
        <v>0</v>
      </c>
      <c r="AG112" s="621">
        <f t="shared" si="266"/>
        <v>0</v>
      </c>
      <c r="AH112" s="621">
        <f t="shared" si="266"/>
        <v>0</v>
      </c>
      <c r="AI112" s="621">
        <f t="shared" si="266"/>
        <v>0</v>
      </c>
      <c r="AJ112" s="621">
        <f t="shared" si="266"/>
        <v>0</v>
      </c>
      <c r="AK112" s="621">
        <f t="shared" si="266"/>
        <v>0</v>
      </c>
      <c r="AL112" s="621">
        <f t="shared" si="266"/>
        <v>0</v>
      </c>
      <c r="AM112" s="621">
        <f t="shared" si="266"/>
        <v>0</v>
      </c>
      <c r="AN112" s="621">
        <f t="shared" ref="AN112:AS112" si="267">SUM(AN113:AN114)</f>
        <v>0</v>
      </c>
      <c r="AO112" s="621">
        <f t="shared" si="267"/>
        <v>0</v>
      </c>
      <c r="AP112" s="621">
        <f t="shared" si="267"/>
        <v>0</v>
      </c>
      <c r="AQ112" s="621">
        <f t="shared" si="267"/>
        <v>0</v>
      </c>
      <c r="AR112" s="621">
        <f t="shared" si="267"/>
        <v>0</v>
      </c>
      <c r="AS112" s="621">
        <f t="shared" si="267"/>
        <v>0</v>
      </c>
      <c r="AT112" s="621">
        <f>IFERROR(AS112/AR112*100,)</f>
        <v>0</v>
      </c>
      <c r="AU112" s="621">
        <f t="shared" ref="AU112:AZ112" si="268">SUM(AU113:AU114)</f>
        <v>0</v>
      </c>
      <c r="AV112" s="621">
        <f t="shared" si="268"/>
        <v>0</v>
      </c>
      <c r="AW112" s="429">
        <f t="shared" si="268"/>
        <v>0</v>
      </c>
      <c r="AX112" s="429">
        <f t="shared" si="268"/>
        <v>0</v>
      </c>
      <c r="AY112" s="621">
        <f t="shared" si="268"/>
        <v>0</v>
      </c>
      <c r="AZ112" s="621">
        <f t="shared" si="268"/>
        <v>0</v>
      </c>
      <c r="BA112" s="621">
        <f>IFERROR(AZ112/AP112*100,)</f>
        <v>0</v>
      </c>
      <c r="BB112" s="621">
        <f>IFERROR(AZ112/AY112*100,)</f>
        <v>0</v>
      </c>
      <c r="BC112" s="621">
        <f>SUM(BC113:BC114)</f>
        <v>0</v>
      </c>
      <c r="BD112" s="621">
        <f>SUM(BD113:BD114)</f>
        <v>0</v>
      </c>
      <c r="BE112" s="621">
        <f>SUM(BE113:BE114)</f>
        <v>0</v>
      </c>
      <c r="BF112" s="621">
        <f>SUM(BF113:BF114)</f>
        <v>0</v>
      </c>
      <c r="BG112" s="621">
        <f>IFERROR(BF112/BE112*100,)</f>
        <v>0</v>
      </c>
      <c r="BH112" s="621">
        <f>SUM(BH113:BH114)</f>
        <v>0</v>
      </c>
      <c r="BI112" s="621">
        <f>SUM(BI113:BI114)</f>
        <v>0</v>
      </c>
      <c r="BJ112" s="621"/>
      <c r="BK112" s="621">
        <f>IFERROR(BJ112/BI112*100,)</f>
        <v>0</v>
      </c>
      <c r="BL112" s="621">
        <f>SUM(BL113:BL114)</f>
        <v>0</v>
      </c>
      <c r="BM112" s="621">
        <f>SUM(BM113:BM114)</f>
        <v>0</v>
      </c>
      <c r="BN112" s="621"/>
      <c r="BO112" s="621">
        <f>IFERROR(BN112/BI112*100,)</f>
        <v>0</v>
      </c>
      <c r="BP112" s="621">
        <f>SUM(BP113:BP114)</f>
        <v>0</v>
      </c>
      <c r="BQ112" s="621">
        <f>SUM(BQ113:BQ114)</f>
        <v>0</v>
      </c>
      <c r="BR112" s="621">
        <f>SUM(BR113:BR114)</f>
        <v>0</v>
      </c>
      <c r="BS112" s="621">
        <f>IFERROR(BR112/BM112*100,)</f>
        <v>0</v>
      </c>
      <c r="BT112" s="621">
        <f>SUM(BT113:BT114)</f>
        <v>0</v>
      </c>
      <c r="BU112" s="799">
        <f>SUM(BU113:BU114)</f>
        <v>0</v>
      </c>
      <c r="BV112" s="621">
        <f>SUM(BV113:BV114)</f>
        <v>0</v>
      </c>
      <c r="BW112" s="621">
        <f>IFERROR(BV112/BQ112*100,)</f>
        <v>0</v>
      </c>
      <c r="BX112" s="621">
        <f t="shared" ref="BX112:CG112" si="269">SUM(BX113:BX114)</f>
        <v>0</v>
      </c>
      <c r="BY112" s="621">
        <f t="shared" si="269"/>
        <v>0</v>
      </c>
      <c r="BZ112" s="621">
        <f t="shared" si="269"/>
        <v>0</v>
      </c>
      <c r="CA112" s="621">
        <f t="shared" si="269"/>
        <v>0</v>
      </c>
      <c r="CB112" s="621">
        <f t="shared" ref="CB112" si="270">SUM(CB113:CB114)</f>
        <v>0</v>
      </c>
      <c r="CC112" s="621">
        <f>SUM(CC113:CC114)</f>
        <v>0</v>
      </c>
      <c r="CD112" s="621">
        <f>IFERROR(CC112/CB112*100,0)</f>
        <v>0</v>
      </c>
      <c r="CE112" s="621">
        <f>IFERROR(CC112/CJ112*100,0)</f>
        <v>0</v>
      </c>
      <c r="CF112" s="621">
        <f t="shared" si="269"/>
        <v>0</v>
      </c>
      <c r="CG112" s="621">
        <f t="shared" si="269"/>
        <v>0</v>
      </c>
      <c r="CH112" s="621">
        <f>IFERROR(CG112/CF112*100,)</f>
        <v>0</v>
      </c>
      <c r="CI112" s="621">
        <f>SUM(CI113:CI114)</f>
        <v>0</v>
      </c>
      <c r="CJ112" s="621">
        <f>SUM(CJ113:CJ114)</f>
        <v>0</v>
      </c>
      <c r="CK112" s="621">
        <f t="shared" ref="CK112" si="271">SUM(CK113:CK114)</f>
        <v>0</v>
      </c>
      <c r="CL112" s="621">
        <f>IFERROR(CK112/CJ112*100,)</f>
        <v>0</v>
      </c>
      <c r="CM112" s="621">
        <f>SUM(CM113:CM114)</f>
        <v>0</v>
      </c>
      <c r="CN112" s="621">
        <f>SUM(CN113:CN114)</f>
        <v>0</v>
      </c>
      <c r="CO112" s="621">
        <f t="shared" ref="CO112" si="272">SUM(CO113:CO114)</f>
        <v>0</v>
      </c>
      <c r="CP112" s="621">
        <f>IFERROR(CO112/CN112*100,)</f>
        <v>0</v>
      </c>
      <c r="CQ112" s="621">
        <f>SUM(CQ113:CQ114)</f>
        <v>0</v>
      </c>
      <c r="CR112" s="621">
        <f>SUM(CR113:CR114)</f>
        <v>0</v>
      </c>
      <c r="CS112" s="621">
        <f t="shared" ref="CS112:CU112" si="273">SUM(CS113:CS114)</f>
        <v>0</v>
      </c>
      <c r="CT112" s="621">
        <f t="shared" si="273"/>
        <v>0</v>
      </c>
      <c r="CU112" s="621">
        <f t="shared" si="273"/>
        <v>0</v>
      </c>
      <c r="DB112" s="456"/>
      <c r="DC112" s="456"/>
      <c r="DD112" s="456"/>
      <c r="DE112" s="456"/>
      <c r="DF112" s="456"/>
      <c r="DG112" s="456"/>
      <c r="DJ112" s="943"/>
      <c r="DK112" s="943"/>
      <c r="DL112" s="943"/>
      <c r="DM112" s="943"/>
      <c r="DN112" s="943"/>
      <c r="DO112" s="943"/>
      <c r="DP112" s="943"/>
      <c r="DQ112" s="943"/>
      <c r="DR112" s="943"/>
      <c r="DS112" s="943"/>
      <c r="DT112" s="943"/>
      <c r="DU112" s="943"/>
      <c r="DV112" s="943"/>
      <c r="DW112" s="943"/>
      <c r="DX112" s="943"/>
      <c r="DY112" s="943"/>
      <c r="DZ112" s="943"/>
    </row>
    <row r="113" spans="1:131" ht="20.100000000000001" hidden="1" customHeight="1" x14ac:dyDescent="0.35">
      <c r="A113" s="556"/>
      <c r="B113" s="556"/>
      <c r="C113" s="556"/>
      <c r="D113" s="556"/>
      <c r="E113" s="556"/>
      <c r="F113" s="556"/>
      <c r="G113" s="556"/>
      <c r="H113" s="556"/>
      <c r="I113" s="993"/>
      <c r="J113" s="993"/>
      <c r="K113" s="733">
        <v>7211</v>
      </c>
      <c r="L113" s="469" t="s">
        <v>600</v>
      </c>
      <c r="M113" s="621"/>
      <c r="N113" s="621"/>
      <c r="O113" s="621"/>
      <c r="P113" s="621"/>
      <c r="Q113" s="621"/>
      <c r="R113" s="621"/>
      <c r="S113" s="621"/>
      <c r="T113" s="621"/>
      <c r="U113" s="621"/>
      <c r="V113" s="621"/>
      <c r="W113" s="621"/>
      <c r="X113" s="621"/>
      <c r="Y113" s="621"/>
      <c r="Z113" s="621"/>
      <c r="AA113" s="621"/>
      <c r="AB113" s="621"/>
      <c r="AC113" s="621"/>
      <c r="AD113" s="621"/>
      <c r="AE113" s="621"/>
      <c r="AF113" s="621"/>
      <c r="AG113" s="621"/>
      <c r="AH113" s="621"/>
      <c r="AI113" s="630">
        <v>0</v>
      </c>
      <c r="AJ113" s="630">
        <v>0</v>
      </c>
      <c r="AK113" s="630">
        <v>0</v>
      </c>
      <c r="AL113" s="630">
        <v>0</v>
      </c>
      <c r="AM113" s="621"/>
      <c r="AN113" s="630"/>
      <c r="AO113" s="630"/>
      <c r="AP113" s="630"/>
      <c r="AQ113" s="630"/>
      <c r="AR113" s="630"/>
      <c r="AS113" s="630"/>
      <c r="AT113" s="621"/>
      <c r="AU113" s="630"/>
      <c r="AV113" s="630"/>
      <c r="AW113" s="462"/>
      <c r="AX113" s="462"/>
      <c r="AY113" s="630"/>
      <c r="AZ113" s="630"/>
      <c r="BA113" s="621"/>
      <c r="BB113" s="621"/>
      <c r="BC113" s="630"/>
      <c r="BD113" s="630"/>
      <c r="BE113" s="630"/>
      <c r="BF113" s="630"/>
      <c r="BG113" s="630"/>
      <c r="BH113" s="630"/>
      <c r="BI113" s="630"/>
      <c r="BJ113" s="630"/>
      <c r="BK113" s="630"/>
      <c r="BL113" s="630"/>
      <c r="BM113" s="630"/>
      <c r="BN113" s="630"/>
      <c r="BO113" s="630"/>
      <c r="BP113" s="630"/>
      <c r="BQ113" s="630"/>
      <c r="BR113" s="630"/>
      <c r="BS113" s="630"/>
      <c r="BT113" s="630"/>
      <c r="BU113" s="807"/>
      <c r="BV113" s="630"/>
      <c r="BW113" s="630"/>
      <c r="BX113" s="630"/>
      <c r="BY113" s="630"/>
      <c r="BZ113" s="630"/>
      <c r="CA113" s="630"/>
      <c r="CB113" s="630"/>
      <c r="CC113" s="630"/>
      <c r="CD113" s="630"/>
      <c r="CE113" s="630"/>
      <c r="CF113" s="630"/>
      <c r="CG113" s="630">
        <v>0</v>
      </c>
      <c r="CH113" s="630"/>
      <c r="CI113" s="630"/>
      <c r="CJ113" s="630"/>
      <c r="CK113" s="630"/>
      <c r="CL113" s="630"/>
      <c r="CM113" s="630"/>
      <c r="CN113" s="630"/>
      <c r="CO113" s="630"/>
      <c r="CP113" s="630"/>
      <c r="CQ113" s="630"/>
      <c r="CR113" s="630"/>
      <c r="CS113" s="630"/>
      <c r="CT113" s="630"/>
      <c r="CU113" s="630"/>
      <c r="DB113" s="456"/>
      <c r="DC113" s="456"/>
      <c r="DD113" s="456"/>
      <c r="DE113" s="456"/>
      <c r="DF113" s="456"/>
      <c r="DG113" s="456"/>
      <c r="DJ113" s="943"/>
      <c r="DK113" s="943"/>
      <c r="DL113" s="943"/>
      <c r="DM113" s="943"/>
      <c r="DN113" s="943"/>
      <c r="DO113" s="943"/>
      <c r="DP113" s="943"/>
      <c r="DQ113" s="943"/>
      <c r="DR113" s="943"/>
      <c r="DS113" s="943"/>
      <c r="DT113" s="943"/>
      <c r="DU113" s="943"/>
      <c r="DV113" s="943"/>
      <c r="DW113" s="943"/>
      <c r="DX113" s="943"/>
      <c r="DY113" s="943"/>
      <c r="DZ113" s="943"/>
    </row>
    <row r="114" spans="1:131" ht="20.100000000000001" hidden="1" customHeight="1" x14ac:dyDescent="0.35">
      <c r="A114" s="556"/>
      <c r="B114" s="556"/>
      <c r="C114" s="556"/>
      <c r="D114" s="556"/>
      <c r="E114" s="556"/>
      <c r="F114" s="556"/>
      <c r="G114" s="556"/>
      <c r="H114" s="556"/>
      <c r="I114" s="993"/>
      <c r="J114" s="993"/>
      <c r="K114" s="733">
        <v>7213</v>
      </c>
      <c r="L114" s="469" t="s">
        <v>327</v>
      </c>
      <c r="M114" s="630"/>
      <c r="N114" s="630"/>
      <c r="O114" s="630"/>
      <c r="P114" s="630">
        <v>0</v>
      </c>
      <c r="Q114" s="630">
        <v>0</v>
      </c>
      <c r="R114" s="630">
        <v>0</v>
      </c>
      <c r="S114" s="630">
        <v>734859.56</v>
      </c>
      <c r="T114" s="630">
        <v>0</v>
      </c>
      <c r="U114" s="630">
        <f>(V114-R114)</f>
        <v>0</v>
      </c>
      <c r="V114" s="630">
        <v>0</v>
      </c>
      <c r="W114" s="630">
        <v>0</v>
      </c>
      <c r="X114" s="630">
        <v>0</v>
      </c>
      <c r="Y114" s="630">
        <v>734859.56</v>
      </c>
      <c r="Z114" s="630">
        <v>0</v>
      </c>
      <c r="AA114" s="630">
        <v>0</v>
      </c>
      <c r="AB114" s="630">
        <v>0</v>
      </c>
      <c r="AC114" s="630">
        <f>(AD114-Z114)</f>
        <v>0</v>
      </c>
      <c r="AD114" s="630">
        <v>0</v>
      </c>
      <c r="AE114" s="630"/>
      <c r="AF114" s="630"/>
      <c r="AG114" s="630">
        <v>0</v>
      </c>
      <c r="AH114" s="630">
        <v>0</v>
      </c>
      <c r="AI114" s="630">
        <v>0</v>
      </c>
      <c r="AJ114" s="630">
        <v>0</v>
      </c>
      <c r="AK114" s="630">
        <v>0</v>
      </c>
      <c r="AL114" s="630">
        <v>0</v>
      </c>
      <c r="AM114" s="630">
        <v>0</v>
      </c>
      <c r="AN114" s="630"/>
      <c r="AO114" s="630">
        <v>0</v>
      </c>
      <c r="AP114" s="630"/>
      <c r="AQ114" s="630">
        <v>0</v>
      </c>
      <c r="AR114" s="630"/>
      <c r="AS114" s="630"/>
      <c r="AT114" s="630">
        <f t="shared" ref="AT114:AT121" si="274">IFERROR(AS114/AR114*100,)</f>
        <v>0</v>
      </c>
      <c r="AU114" s="630"/>
      <c r="AV114" s="630"/>
      <c r="AW114" s="462">
        <v>0</v>
      </c>
      <c r="AX114" s="462">
        <v>0</v>
      </c>
      <c r="AY114" s="630"/>
      <c r="AZ114" s="630"/>
      <c r="BA114" s="630">
        <f t="shared" ref="BA114:BA121" si="275">IFERROR(AZ114/AP114*100,)</f>
        <v>0</v>
      </c>
      <c r="BB114" s="630">
        <f t="shared" ref="BB114:BB121" si="276">IFERROR(AZ114/AY114*100,)</f>
        <v>0</v>
      </c>
      <c r="BC114" s="630"/>
      <c r="BD114" s="630"/>
      <c r="BE114" s="630"/>
      <c r="BF114" s="630"/>
      <c r="BG114" s="630">
        <f t="shared" ref="BG114:BG121" si="277">IFERROR(BF114/BE114*100,)</f>
        <v>0</v>
      </c>
      <c r="BH114" s="630"/>
      <c r="BI114" s="630"/>
      <c r="BJ114" s="630"/>
      <c r="BK114" s="630">
        <f t="shared" ref="BK114:BK121" si="278">IFERROR(BJ114/BI114*100,)</f>
        <v>0</v>
      </c>
      <c r="BL114" s="630"/>
      <c r="BM114" s="630"/>
      <c r="BN114" s="630"/>
      <c r="BO114" s="630">
        <f t="shared" ref="BO114:BO121" si="279">IFERROR(BN114/BI114*100,)</f>
        <v>0</v>
      </c>
      <c r="BP114" s="630"/>
      <c r="BQ114" s="630"/>
      <c r="BR114" s="630"/>
      <c r="BS114" s="630">
        <f t="shared" ref="BS114:BS121" si="280">IFERROR(BR114/BM114*100,)</f>
        <v>0</v>
      </c>
      <c r="BT114" s="630"/>
      <c r="BU114" s="807"/>
      <c r="BV114" s="630"/>
      <c r="BW114" s="630">
        <f t="shared" ref="BW114:BW121" si="281">IFERROR(BV114/BQ114*100,)</f>
        <v>0</v>
      </c>
      <c r="BX114" s="630"/>
      <c r="BY114" s="630"/>
      <c r="BZ114" s="630"/>
      <c r="CA114" s="630"/>
      <c r="CB114" s="630"/>
      <c r="CC114" s="630"/>
      <c r="CD114" s="630">
        <f t="shared" ref="CD114:CD121" si="282">IFERROR(CC114/CB114*100,0)</f>
        <v>0</v>
      </c>
      <c r="CE114" s="630">
        <f t="shared" ref="CE114:CE121" si="283">IFERROR(CC114/CJ114*100,0)</f>
        <v>0</v>
      </c>
      <c r="CF114" s="630"/>
      <c r="CG114" s="630">
        <v>0</v>
      </c>
      <c r="CH114" s="630">
        <f t="shared" ref="CH114:CH121" si="284">IFERROR(CG114/CF114*100,)</f>
        <v>0</v>
      </c>
      <c r="CI114" s="630"/>
      <c r="CJ114" s="630"/>
      <c r="CK114" s="630"/>
      <c r="CL114" s="630">
        <f t="shared" ref="CL114:CL121" si="285">IFERROR(CK114/CJ114*100,)</f>
        <v>0</v>
      </c>
      <c r="CM114" s="630"/>
      <c r="CN114" s="630"/>
      <c r="CO114" s="630"/>
      <c r="CP114" s="630">
        <f t="shared" ref="CP114:CP121" si="286">IFERROR(CO114/CN114*100,)</f>
        <v>0</v>
      </c>
      <c r="CQ114" s="630"/>
      <c r="CR114" s="630"/>
      <c r="CS114" s="630"/>
      <c r="CT114" s="630"/>
      <c r="CU114" s="630"/>
      <c r="DB114" s="456"/>
      <c r="DC114" s="456"/>
      <c r="DD114" s="456"/>
      <c r="DE114" s="456"/>
      <c r="DF114" s="456"/>
      <c r="DG114" s="456"/>
      <c r="DJ114" s="943"/>
      <c r="DK114" s="943"/>
      <c r="DL114" s="943"/>
      <c r="DM114" s="943"/>
      <c r="DN114" s="943"/>
      <c r="DO114" s="943"/>
      <c r="DP114" s="943"/>
      <c r="DQ114" s="943"/>
      <c r="DR114" s="943"/>
      <c r="DS114" s="943"/>
      <c r="DT114" s="943"/>
      <c r="DU114" s="943"/>
      <c r="DV114" s="943"/>
      <c r="DW114" s="943"/>
      <c r="DX114" s="943"/>
      <c r="DY114" s="943"/>
      <c r="DZ114" s="943"/>
    </row>
    <row r="115" spans="1:131" ht="20.100000000000001" hidden="1" customHeight="1" x14ac:dyDescent="0.35">
      <c r="A115" s="556"/>
      <c r="B115" s="556"/>
      <c r="C115" s="556"/>
      <c r="D115" s="556"/>
      <c r="E115" s="556"/>
      <c r="F115" s="556"/>
      <c r="G115" s="556"/>
      <c r="H115" s="555"/>
      <c r="I115" s="697"/>
      <c r="J115" s="697"/>
      <c r="K115" s="733">
        <v>7214</v>
      </c>
      <c r="L115" s="469" t="s">
        <v>78</v>
      </c>
      <c r="M115" s="630">
        <v>12503310.289999999</v>
      </c>
      <c r="N115" s="630">
        <v>0</v>
      </c>
      <c r="O115" s="630">
        <v>0</v>
      </c>
      <c r="P115" s="630">
        <v>0</v>
      </c>
      <c r="Q115" s="630">
        <v>0</v>
      </c>
      <c r="R115" s="630">
        <v>1187650.27</v>
      </c>
      <c r="S115" s="630">
        <v>452790.71</v>
      </c>
      <c r="T115" s="630">
        <f>(S115/R115)*100</f>
        <v>38.124919552285377</v>
      </c>
      <c r="U115" s="630">
        <f>(V115-R115)</f>
        <v>-1187650.27</v>
      </c>
      <c r="V115" s="630">
        <v>0</v>
      </c>
      <c r="W115" s="630">
        <v>0</v>
      </c>
      <c r="X115" s="630">
        <v>1187650.27</v>
      </c>
      <c r="Y115" s="630">
        <v>452790.71</v>
      </c>
      <c r="Z115" s="630">
        <v>0</v>
      </c>
      <c r="AA115" s="630">
        <v>0</v>
      </c>
      <c r="AB115" s="630">
        <v>0</v>
      </c>
      <c r="AC115" s="630">
        <f>(AD115-Z115)</f>
        <v>0</v>
      </c>
      <c r="AD115" s="630">
        <v>0</v>
      </c>
      <c r="AE115" s="630"/>
      <c r="AF115" s="630"/>
      <c r="AG115" s="630">
        <v>0</v>
      </c>
      <c r="AH115" s="630">
        <v>0</v>
      </c>
      <c r="AI115" s="630">
        <v>0</v>
      </c>
      <c r="AJ115" s="630">
        <v>0</v>
      </c>
      <c r="AK115" s="630">
        <v>0</v>
      </c>
      <c r="AL115" s="630">
        <v>0</v>
      </c>
      <c r="AM115" s="630">
        <v>0</v>
      </c>
      <c r="AN115" s="630"/>
      <c r="AO115" s="630">
        <v>0</v>
      </c>
      <c r="AP115" s="630"/>
      <c r="AQ115" s="630">
        <v>0</v>
      </c>
      <c r="AR115" s="630"/>
      <c r="AS115" s="630"/>
      <c r="AT115" s="630">
        <f t="shared" si="274"/>
        <v>0</v>
      </c>
      <c r="AU115" s="630"/>
      <c r="AV115" s="630"/>
      <c r="AW115" s="462">
        <v>0</v>
      </c>
      <c r="AX115" s="462">
        <v>0</v>
      </c>
      <c r="AY115" s="630"/>
      <c r="AZ115" s="630"/>
      <c r="BA115" s="630">
        <f t="shared" si="275"/>
        <v>0</v>
      </c>
      <c r="BB115" s="630">
        <f t="shared" si="276"/>
        <v>0</v>
      </c>
      <c r="BC115" s="630"/>
      <c r="BD115" s="630"/>
      <c r="BE115" s="630"/>
      <c r="BF115" s="630"/>
      <c r="BG115" s="630">
        <f t="shared" si="277"/>
        <v>0</v>
      </c>
      <c r="BH115" s="630"/>
      <c r="BI115" s="630"/>
      <c r="BJ115" s="630"/>
      <c r="BK115" s="630">
        <f t="shared" si="278"/>
        <v>0</v>
      </c>
      <c r="BL115" s="630"/>
      <c r="BM115" s="630"/>
      <c r="BN115" s="630"/>
      <c r="BO115" s="630">
        <f t="shared" si="279"/>
        <v>0</v>
      </c>
      <c r="BP115" s="630"/>
      <c r="BQ115" s="630"/>
      <c r="BR115" s="630"/>
      <c r="BS115" s="630">
        <f t="shared" si="280"/>
        <v>0</v>
      </c>
      <c r="BT115" s="630"/>
      <c r="BU115" s="807"/>
      <c r="BV115" s="630"/>
      <c r="BW115" s="630">
        <f t="shared" si="281"/>
        <v>0</v>
      </c>
      <c r="BX115" s="630"/>
      <c r="BY115" s="630"/>
      <c r="BZ115" s="630"/>
      <c r="CA115" s="630"/>
      <c r="CB115" s="630"/>
      <c r="CC115" s="630"/>
      <c r="CD115" s="630">
        <f t="shared" si="282"/>
        <v>0</v>
      </c>
      <c r="CE115" s="630">
        <f t="shared" si="283"/>
        <v>0</v>
      </c>
      <c r="CF115" s="630"/>
      <c r="CG115" s="630">
        <v>0</v>
      </c>
      <c r="CH115" s="630">
        <f t="shared" si="284"/>
        <v>0</v>
      </c>
      <c r="CI115" s="630"/>
      <c r="CJ115" s="630"/>
      <c r="CK115" s="630"/>
      <c r="CL115" s="630">
        <f t="shared" si="285"/>
        <v>0</v>
      </c>
      <c r="CM115" s="630"/>
      <c r="CN115" s="630"/>
      <c r="CO115" s="630"/>
      <c r="CP115" s="630">
        <f t="shared" si="286"/>
        <v>0</v>
      </c>
      <c r="CQ115" s="630"/>
      <c r="CR115" s="630"/>
      <c r="CS115" s="630"/>
      <c r="CT115" s="630"/>
      <c r="CU115" s="630"/>
      <c r="DB115" s="456"/>
      <c r="DC115" s="456"/>
      <c r="DD115" s="456"/>
      <c r="DE115" s="456"/>
      <c r="DF115" s="456"/>
      <c r="DG115" s="456"/>
      <c r="DJ115" s="943"/>
      <c r="DK115" s="943"/>
      <c r="DL115" s="943"/>
      <c r="DM115" s="943"/>
      <c r="DN115" s="943"/>
      <c r="DO115" s="943"/>
      <c r="DP115" s="943"/>
      <c r="DQ115" s="943"/>
      <c r="DR115" s="943"/>
      <c r="DS115" s="943"/>
      <c r="DT115" s="943"/>
      <c r="DU115" s="943"/>
      <c r="DV115" s="943"/>
      <c r="DW115" s="943"/>
      <c r="DX115" s="943"/>
      <c r="DY115" s="943"/>
      <c r="DZ115" s="943"/>
    </row>
    <row r="116" spans="1:131" ht="20.100000000000001" hidden="1" customHeight="1" x14ac:dyDescent="0.35">
      <c r="A116" s="556"/>
      <c r="B116" s="556"/>
      <c r="C116" s="556"/>
      <c r="D116" s="556"/>
      <c r="E116" s="556"/>
      <c r="F116" s="556"/>
      <c r="G116" s="556"/>
      <c r="H116" s="555"/>
      <c r="I116" s="697"/>
      <c r="J116" s="697"/>
      <c r="K116" s="737">
        <v>7222</v>
      </c>
      <c r="L116" s="479" t="s">
        <v>204</v>
      </c>
      <c r="M116" s="480"/>
      <c r="N116" s="480"/>
      <c r="O116" s="480"/>
      <c r="P116" s="480"/>
      <c r="Q116" s="480"/>
      <c r="R116" s="480"/>
      <c r="S116" s="480"/>
      <c r="T116" s="480"/>
      <c r="U116" s="480"/>
      <c r="V116" s="480"/>
      <c r="W116" s="480"/>
      <c r="X116" s="480"/>
      <c r="Y116" s="480"/>
      <c r="Z116" s="480"/>
      <c r="AA116" s="480"/>
      <c r="AB116" s="480"/>
      <c r="AC116" s="480"/>
      <c r="AD116" s="480"/>
      <c r="AE116" s="480"/>
      <c r="AF116" s="480"/>
      <c r="AG116" s="480"/>
      <c r="AH116" s="480"/>
      <c r="AI116" s="480">
        <v>0</v>
      </c>
      <c r="AJ116" s="480"/>
      <c r="AK116" s="480"/>
      <c r="AL116" s="480"/>
      <c r="AM116" s="480"/>
      <c r="AN116" s="480"/>
      <c r="AO116" s="480">
        <v>0</v>
      </c>
      <c r="AP116" s="480"/>
      <c r="AQ116" s="480">
        <v>0</v>
      </c>
      <c r="AR116" s="480"/>
      <c r="AS116" s="480"/>
      <c r="AT116" s="480">
        <f t="shared" si="274"/>
        <v>0</v>
      </c>
      <c r="AU116" s="480"/>
      <c r="AV116" s="480"/>
      <c r="AW116" s="738">
        <v>0</v>
      </c>
      <c r="AX116" s="738">
        <v>0</v>
      </c>
      <c r="AY116" s="480"/>
      <c r="AZ116" s="480"/>
      <c r="BA116" s="480">
        <f t="shared" si="275"/>
        <v>0</v>
      </c>
      <c r="BB116" s="480">
        <f t="shared" si="276"/>
        <v>0</v>
      </c>
      <c r="BC116" s="480"/>
      <c r="BD116" s="480"/>
      <c r="BE116" s="480"/>
      <c r="BF116" s="480"/>
      <c r="BG116" s="480">
        <f t="shared" si="277"/>
        <v>0</v>
      </c>
      <c r="BH116" s="480"/>
      <c r="BI116" s="480"/>
      <c r="BJ116" s="480"/>
      <c r="BK116" s="480">
        <f t="shared" si="278"/>
        <v>0</v>
      </c>
      <c r="BL116" s="480"/>
      <c r="BM116" s="480"/>
      <c r="BN116" s="480"/>
      <c r="BO116" s="480">
        <f t="shared" si="279"/>
        <v>0</v>
      </c>
      <c r="BP116" s="480"/>
      <c r="BQ116" s="480"/>
      <c r="BR116" s="480"/>
      <c r="BS116" s="480">
        <f t="shared" si="280"/>
        <v>0</v>
      </c>
      <c r="BT116" s="480"/>
      <c r="BU116" s="809"/>
      <c r="BV116" s="480"/>
      <c r="BW116" s="480">
        <f t="shared" si="281"/>
        <v>0</v>
      </c>
      <c r="BX116" s="480"/>
      <c r="BY116" s="480"/>
      <c r="BZ116" s="480"/>
      <c r="CA116" s="480"/>
      <c r="CB116" s="480"/>
      <c r="CC116" s="480"/>
      <c r="CD116" s="480">
        <f t="shared" si="282"/>
        <v>0</v>
      </c>
      <c r="CE116" s="480">
        <f t="shared" si="283"/>
        <v>0</v>
      </c>
      <c r="CF116" s="480"/>
      <c r="CG116" s="480">
        <v>0</v>
      </c>
      <c r="CH116" s="480">
        <f t="shared" si="284"/>
        <v>0</v>
      </c>
      <c r="CI116" s="480"/>
      <c r="CJ116" s="480"/>
      <c r="CK116" s="480"/>
      <c r="CL116" s="480">
        <f t="shared" si="285"/>
        <v>0</v>
      </c>
      <c r="CM116" s="480"/>
      <c r="CN116" s="480"/>
      <c r="CO116" s="480"/>
      <c r="CP116" s="480">
        <f t="shared" si="286"/>
        <v>0</v>
      </c>
      <c r="CQ116" s="480"/>
      <c r="CR116" s="480"/>
      <c r="CS116" s="480"/>
      <c r="CT116" s="480"/>
      <c r="CU116" s="480"/>
      <c r="DB116" s="456"/>
      <c r="DC116" s="456"/>
      <c r="DD116" s="456"/>
      <c r="DE116" s="456"/>
      <c r="DF116" s="456"/>
      <c r="DG116" s="456"/>
      <c r="DJ116" s="943"/>
      <c r="DK116" s="943"/>
      <c r="DL116" s="943"/>
      <c r="DM116" s="943"/>
      <c r="DN116" s="943"/>
      <c r="DO116" s="943"/>
      <c r="DP116" s="943"/>
      <c r="DQ116" s="943"/>
      <c r="DR116" s="943"/>
      <c r="DS116" s="943"/>
      <c r="DT116" s="943"/>
      <c r="DU116" s="943"/>
      <c r="DV116" s="943"/>
      <c r="DW116" s="943"/>
      <c r="DX116" s="943"/>
      <c r="DY116" s="943"/>
      <c r="DZ116" s="943"/>
    </row>
    <row r="117" spans="1:131" ht="20.100000000000001" hidden="1" customHeight="1" x14ac:dyDescent="0.35">
      <c r="A117" s="627" t="s">
        <v>499</v>
      </c>
      <c r="B117" s="556"/>
      <c r="C117" s="556"/>
      <c r="D117" s="556"/>
      <c r="E117" s="556"/>
      <c r="F117" s="556"/>
      <c r="G117" s="556" t="s">
        <v>11</v>
      </c>
      <c r="H117" s="1006"/>
      <c r="I117" s="724"/>
      <c r="J117" s="990" t="s">
        <v>676</v>
      </c>
      <c r="K117" s="984" t="s">
        <v>422</v>
      </c>
      <c r="L117" s="984"/>
      <c r="M117" s="621">
        <f t="shared" ref="M117:S119" si="287">SUM(M118)</f>
        <v>0</v>
      </c>
      <c r="N117" s="621">
        <f t="shared" si="287"/>
        <v>0</v>
      </c>
      <c r="O117" s="621">
        <f t="shared" si="287"/>
        <v>0</v>
      </c>
      <c r="P117" s="621">
        <f t="shared" si="287"/>
        <v>0</v>
      </c>
      <c r="Q117" s="621">
        <f t="shared" si="287"/>
        <v>0</v>
      </c>
      <c r="R117" s="621">
        <f t="shared" si="287"/>
        <v>0</v>
      </c>
      <c r="S117" s="621">
        <f t="shared" si="287"/>
        <v>0</v>
      </c>
      <c r="T117" s="621" t="e">
        <f>(S117/R117)*100</f>
        <v>#DIV/0!</v>
      </c>
      <c r="U117" s="621">
        <f t="shared" ref="U117:AA119" si="288">SUM(U118)</f>
        <v>0</v>
      </c>
      <c r="V117" s="621">
        <f t="shared" si="288"/>
        <v>0</v>
      </c>
      <c r="W117" s="621">
        <f t="shared" si="288"/>
        <v>0</v>
      </c>
      <c r="X117" s="621">
        <f t="shared" si="288"/>
        <v>0</v>
      </c>
      <c r="Y117" s="621">
        <f t="shared" si="288"/>
        <v>0</v>
      </c>
      <c r="Z117" s="621">
        <f t="shared" si="288"/>
        <v>0</v>
      </c>
      <c r="AA117" s="621">
        <f t="shared" si="288"/>
        <v>0</v>
      </c>
      <c r="AB117" s="621">
        <v>0</v>
      </c>
      <c r="AC117" s="621">
        <f>SUM(AC118)</f>
        <v>0</v>
      </c>
      <c r="AD117" s="621">
        <f>SUM(AD118)</f>
        <v>0</v>
      </c>
      <c r="AE117" s="621"/>
      <c r="AF117" s="621"/>
      <c r="AG117" s="621">
        <f t="shared" ref="AG117:AS119" si="289">SUM(AG118)</f>
        <v>0</v>
      </c>
      <c r="AH117" s="621">
        <f t="shared" si="289"/>
        <v>0</v>
      </c>
      <c r="AI117" s="621">
        <f t="shared" si="289"/>
        <v>0</v>
      </c>
      <c r="AJ117" s="621">
        <f t="shared" si="289"/>
        <v>0</v>
      </c>
      <c r="AK117" s="621">
        <f t="shared" si="289"/>
        <v>0</v>
      </c>
      <c r="AL117" s="621">
        <f t="shared" si="289"/>
        <v>0</v>
      </c>
      <c r="AM117" s="621">
        <f t="shared" si="289"/>
        <v>0</v>
      </c>
      <c r="AN117" s="621">
        <f t="shared" si="289"/>
        <v>0</v>
      </c>
      <c r="AO117" s="621">
        <f t="shared" si="289"/>
        <v>0</v>
      </c>
      <c r="AP117" s="621">
        <f t="shared" si="289"/>
        <v>0</v>
      </c>
      <c r="AQ117" s="621">
        <f t="shared" si="289"/>
        <v>0</v>
      </c>
      <c r="AR117" s="621">
        <f t="shared" si="289"/>
        <v>0</v>
      </c>
      <c r="AS117" s="621">
        <f t="shared" si="289"/>
        <v>0</v>
      </c>
      <c r="AT117" s="621">
        <f t="shared" ref="AT117" si="290">IFERROR(AS117/AR117*100,)</f>
        <v>0</v>
      </c>
      <c r="AU117" s="621">
        <f t="shared" ref="AU117:CA119" si="291">SUM(AU118)</f>
        <v>0</v>
      </c>
      <c r="AV117" s="621">
        <f t="shared" si="291"/>
        <v>0</v>
      </c>
      <c r="AW117" s="429">
        <f t="shared" si="291"/>
        <v>0</v>
      </c>
      <c r="AX117" s="429">
        <f t="shared" si="291"/>
        <v>0</v>
      </c>
      <c r="AY117" s="621">
        <f t="shared" si="291"/>
        <v>0</v>
      </c>
      <c r="AZ117" s="621">
        <f t="shared" si="291"/>
        <v>0</v>
      </c>
      <c r="BA117" s="621">
        <f t="shared" ref="BA117" si="292">IFERROR(AZ117/AP117*100,)</f>
        <v>0</v>
      </c>
      <c r="BB117" s="621">
        <f t="shared" ref="BB117" si="293">IFERROR(AZ117/AY117*100,)</f>
        <v>0</v>
      </c>
      <c r="BC117" s="621">
        <f>SUM(BC118)</f>
        <v>0</v>
      </c>
      <c r="BD117" s="621">
        <f>SUM(BD118)</f>
        <v>0</v>
      </c>
      <c r="BE117" s="621">
        <f t="shared" si="291"/>
        <v>0</v>
      </c>
      <c r="BF117" s="621">
        <f t="shared" si="291"/>
        <v>0</v>
      </c>
      <c r="BG117" s="621">
        <f t="shared" ref="BG117" si="294">IFERROR(BF117/BE117*100,)</f>
        <v>0</v>
      </c>
      <c r="BH117" s="621">
        <f t="shared" si="291"/>
        <v>0</v>
      </c>
      <c r="BI117" s="621">
        <f t="shared" si="291"/>
        <v>0</v>
      </c>
      <c r="BJ117" s="621"/>
      <c r="BK117" s="621">
        <f t="shared" ref="BK117" si="295">IFERROR(BJ117/BI117*100,)</f>
        <v>0</v>
      </c>
      <c r="BL117" s="621">
        <f t="shared" si="291"/>
        <v>0</v>
      </c>
      <c r="BM117" s="621">
        <f t="shared" si="291"/>
        <v>0</v>
      </c>
      <c r="BN117" s="621"/>
      <c r="BO117" s="621">
        <f t="shared" ref="BO117" si="296">IFERROR(BN117/BI117*100,)</f>
        <v>0</v>
      </c>
      <c r="BP117" s="621">
        <f t="shared" si="291"/>
        <v>0</v>
      </c>
      <c r="BQ117" s="621">
        <f t="shared" si="291"/>
        <v>0</v>
      </c>
      <c r="BR117" s="621">
        <f t="shared" si="291"/>
        <v>0</v>
      </c>
      <c r="BS117" s="621">
        <f t="shared" ref="BS117" si="297">IFERROR(BR117/BM117*100,)</f>
        <v>0</v>
      </c>
      <c r="BT117" s="621">
        <f t="shared" si="291"/>
        <v>0</v>
      </c>
      <c r="BU117" s="799">
        <f t="shared" si="291"/>
        <v>0</v>
      </c>
      <c r="BV117" s="621">
        <f t="shared" si="291"/>
        <v>0</v>
      </c>
      <c r="BW117" s="621">
        <f t="shared" ref="BW117:BW118" si="298">IFERROR(BV117/BQ117*100,)</f>
        <v>0</v>
      </c>
      <c r="BX117" s="621">
        <f t="shared" si="291"/>
        <v>700</v>
      </c>
      <c r="BY117" s="621">
        <f t="shared" si="291"/>
        <v>700</v>
      </c>
      <c r="BZ117" s="621">
        <f t="shared" si="291"/>
        <v>0</v>
      </c>
      <c r="CA117" s="621">
        <f t="shared" si="291"/>
        <v>0</v>
      </c>
      <c r="CB117" s="621">
        <f>SUM(CB118)</f>
        <v>0</v>
      </c>
      <c r="CC117" s="621">
        <f>SUM(CC118)</f>
        <v>0</v>
      </c>
      <c r="CD117" s="621">
        <f t="shared" si="282"/>
        <v>0</v>
      </c>
      <c r="CE117" s="621">
        <f t="shared" si="283"/>
        <v>0</v>
      </c>
      <c r="CF117" s="621">
        <f>SUM(CF118)</f>
        <v>0</v>
      </c>
      <c r="CG117" s="621">
        <f>SUM(CG118)</f>
        <v>0</v>
      </c>
      <c r="CH117" s="621">
        <f t="shared" si="284"/>
        <v>0</v>
      </c>
      <c r="CI117" s="621">
        <f t="shared" ref="CI117:CI119" si="299">SUM(CI118)</f>
        <v>0</v>
      </c>
      <c r="CJ117" s="621">
        <f>SUM(CJ118)</f>
        <v>0</v>
      </c>
      <c r="CK117" s="621">
        <f>SUM(CK118)</f>
        <v>0</v>
      </c>
      <c r="CL117" s="621">
        <f t="shared" si="285"/>
        <v>0</v>
      </c>
      <c r="CM117" s="621">
        <f t="shared" ref="CM117:CM119" si="300">SUM(CM118)</f>
        <v>0</v>
      </c>
      <c r="CN117" s="621">
        <f>SUM(CN118)</f>
        <v>0</v>
      </c>
      <c r="CO117" s="621">
        <f>SUM(CO118)</f>
        <v>0</v>
      </c>
      <c r="CP117" s="621">
        <f t="shared" si="286"/>
        <v>0</v>
      </c>
      <c r="CQ117" s="621">
        <f t="shared" ref="CQ117:CQ119" si="301">SUM(CQ118)</f>
        <v>0</v>
      </c>
      <c r="CR117" s="621">
        <f>SUM(CR118)</f>
        <v>0</v>
      </c>
      <c r="CS117" s="621">
        <f t="shared" ref="CS117:CU117" si="302">SUM(CS118)</f>
        <v>0</v>
      </c>
      <c r="CT117" s="621">
        <f t="shared" si="302"/>
        <v>0</v>
      </c>
      <c r="CU117" s="621">
        <f t="shared" si="302"/>
        <v>0</v>
      </c>
      <c r="DB117" s="456"/>
      <c r="DC117" s="456"/>
      <c r="DD117" s="456"/>
      <c r="DE117" s="456"/>
      <c r="DF117" s="456"/>
      <c r="DG117" s="456"/>
      <c r="DJ117" s="943"/>
      <c r="DK117" s="943"/>
      <c r="DL117" s="943"/>
      <c r="DM117" s="943"/>
      <c r="DN117" s="943"/>
      <c r="DO117" s="943"/>
      <c r="DP117" s="943"/>
      <c r="DQ117" s="943"/>
      <c r="DR117" s="943"/>
      <c r="DS117" s="943"/>
      <c r="DT117" s="943"/>
      <c r="DU117" s="943"/>
      <c r="DV117" s="943"/>
      <c r="DW117" s="943"/>
      <c r="DX117" s="943"/>
      <c r="DY117" s="943"/>
      <c r="DZ117" s="943"/>
    </row>
    <row r="118" spans="1:131" ht="20.100000000000001" hidden="1" customHeight="1" x14ac:dyDescent="0.35">
      <c r="A118" s="556"/>
      <c r="B118" s="556"/>
      <c r="C118" s="556"/>
      <c r="D118" s="556"/>
      <c r="E118" s="556"/>
      <c r="F118" s="556"/>
      <c r="G118" s="556"/>
      <c r="H118" s="555"/>
      <c r="I118" s="1006"/>
      <c r="J118" s="431"/>
      <c r="K118" s="488" t="s">
        <v>729</v>
      </c>
      <c r="L118" s="458" t="s">
        <v>79</v>
      </c>
      <c r="M118" s="821"/>
      <c r="N118" s="821"/>
      <c r="O118" s="821"/>
      <c r="P118" s="821"/>
      <c r="Q118" s="821"/>
      <c r="R118" s="821"/>
      <c r="S118" s="821"/>
      <c r="T118" s="821"/>
      <c r="U118" s="821"/>
      <c r="V118" s="821"/>
      <c r="W118" s="821"/>
      <c r="X118" s="821"/>
      <c r="Y118" s="821"/>
      <c r="Z118" s="821"/>
      <c r="AA118" s="821"/>
      <c r="AB118" s="821"/>
      <c r="AC118" s="821"/>
      <c r="AD118" s="821"/>
      <c r="AE118" s="821"/>
      <c r="AF118" s="821"/>
      <c r="AG118" s="821"/>
      <c r="AH118" s="821"/>
      <c r="AI118" s="821"/>
      <c r="AJ118" s="821"/>
      <c r="AK118" s="821"/>
      <c r="AL118" s="821"/>
      <c r="AM118" s="821"/>
      <c r="AN118" s="821"/>
      <c r="AO118" s="821"/>
      <c r="AP118" s="821"/>
      <c r="AQ118" s="821"/>
      <c r="AR118" s="821"/>
      <c r="AS118" s="821"/>
      <c r="AT118" s="821"/>
      <c r="AU118" s="821"/>
      <c r="AV118" s="821"/>
      <c r="AW118" s="822"/>
      <c r="AX118" s="822"/>
      <c r="AY118" s="821"/>
      <c r="AZ118" s="821"/>
      <c r="BA118" s="821"/>
      <c r="BB118" s="821"/>
      <c r="BC118" s="821"/>
      <c r="BD118" s="821"/>
      <c r="BE118" s="821"/>
      <c r="BF118" s="821"/>
      <c r="BG118" s="821"/>
      <c r="BH118" s="821"/>
      <c r="BI118" s="821"/>
      <c r="BJ118" s="821"/>
      <c r="BK118" s="821"/>
      <c r="BL118" s="821"/>
      <c r="BM118" s="821"/>
      <c r="BN118" s="821"/>
      <c r="BO118" s="821"/>
      <c r="BP118" s="821"/>
      <c r="BQ118" s="821"/>
      <c r="BR118" s="821"/>
      <c r="BS118" s="821"/>
      <c r="BT118" s="821"/>
      <c r="BU118" s="823"/>
      <c r="BV118" s="821"/>
      <c r="BW118" s="821">
        <f t="shared" si="298"/>
        <v>0</v>
      </c>
      <c r="BX118" s="821">
        <f>BY118-BU118</f>
        <v>700</v>
      </c>
      <c r="BY118" s="821">
        <v>700</v>
      </c>
      <c r="BZ118" s="821"/>
      <c r="CA118" s="821"/>
      <c r="CB118" s="821"/>
      <c r="CC118" s="821"/>
      <c r="CD118" s="821">
        <f t="shared" si="282"/>
        <v>0</v>
      </c>
      <c r="CE118" s="821">
        <f t="shared" si="283"/>
        <v>0</v>
      </c>
      <c r="CF118" s="821"/>
      <c r="CG118" s="821">
        <v>0</v>
      </c>
      <c r="CH118" s="821">
        <f t="shared" si="284"/>
        <v>0</v>
      </c>
      <c r="CI118" s="821">
        <f>CJ118-CF118</f>
        <v>0</v>
      </c>
      <c r="CJ118" s="821"/>
      <c r="CK118" s="821"/>
      <c r="CL118" s="821">
        <f t="shared" si="285"/>
        <v>0</v>
      </c>
      <c r="CM118" s="821">
        <f>CN118-CJ118</f>
        <v>0</v>
      </c>
      <c r="CN118" s="821"/>
      <c r="CO118" s="821"/>
      <c r="CP118" s="821">
        <f t="shared" si="286"/>
        <v>0</v>
      </c>
      <c r="CQ118" s="821">
        <f>CR118-CN118</f>
        <v>0</v>
      </c>
      <c r="CR118" s="821"/>
      <c r="CS118" s="821"/>
      <c r="CT118" s="821"/>
      <c r="CU118" s="821"/>
      <c r="DB118" s="456"/>
      <c r="DC118" s="456"/>
      <c r="DD118" s="456"/>
      <c r="DE118" s="456"/>
      <c r="DF118" s="456"/>
      <c r="DG118" s="456"/>
      <c r="DH118" s="948"/>
      <c r="DI118" s="948"/>
      <c r="DJ118" s="943"/>
      <c r="DK118" s="943"/>
      <c r="DL118" s="943"/>
      <c r="DM118" s="943"/>
      <c r="DN118" s="943"/>
      <c r="DO118" s="943"/>
      <c r="DP118" s="943"/>
      <c r="DQ118" s="943"/>
      <c r="DR118" s="943"/>
      <c r="DS118" s="943"/>
      <c r="DT118" s="943"/>
      <c r="DU118" s="943"/>
      <c r="DV118" s="943"/>
      <c r="DW118" s="943"/>
      <c r="DX118" s="943"/>
      <c r="DY118" s="943"/>
      <c r="DZ118" s="943"/>
      <c r="EA118" s="948"/>
    </row>
    <row r="119" spans="1:131" ht="20.100000000000001" hidden="1" customHeight="1" x14ac:dyDescent="0.35">
      <c r="A119" s="627" t="s">
        <v>499</v>
      </c>
      <c r="B119" s="556"/>
      <c r="C119" s="556"/>
      <c r="D119" s="556"/>
      <c r="E119" s="556"/>
      <c r="F119" s="556"/>
      <c r="G119" s="556" t="s">
        <v>11</v>
      </c>
      <c r="H119" s="1006"/>
      <c r="I119" s="1006"/>
      <c r="J119" s="990">
        <v>723</v>
      </c>
      <c r="K119" s="984" t="s">
        <v>289</v>
      </c>
      <c r="L119" s="984"/>
      <c r="M119" s="620">
        <f t="shared" si="287"/>
        <v>0</v>
      </c>
      <c r="N119" s="620">
        <f t="shared" si="287"/>
        <v>0</v>
      </c>
      <c r="O119" s="620">
        <f t="shared" si="287"/>
        <v>0</v>
      </c>
      <c r="P119" s="620">
        <f t="shared" si="287"/>
        <v>0</v>
      </c>
      <c r="Q119" s="620">
        <f t="shared" si="287"/>
        <v>40000</v>
      </c>
      <c r="R119" s="620">
        <f t="shared" si="287"/>
        <v>40000</v>
      </c>
      <c r="S119" s="620">
        <f t="shared" si="287"/>
        <v>24300</v>
      </c>
      <c r="T119" s="620">
        <f>(S119/R119)*100</f>
        <v>60.750000000000007</v>
      </c>
      <c r="U119" s="620">
        <f t="shared" si="288"/>
        <v>-40000</v>
      </c>
      <c r="V119" s="620">
        <f t="shared" si="288"/>
        <v>0</v>
      </c>
      <c r="W119" s="620">
        <f t="shared" si="288"/>
        <v>0</v>
      </c>
      <c r="X119" s="620">
        <f t="shared" si="288"/>
        <v>24300</v>
      </c>
      <c r="Y119" s="620">
        <f t="shared" si="288"/>
        <v>24300</v>
      </c>
      <c r="Z119" s="620">
        <f t="shared" si="288"/>
        <v>0</v>
      </c>
      <c r="AA119" s="620">
        <f t="shared" si="288"/>
        <v>0</v>
      </c>
      <c r="AB119" s="620">
        <v>0</v>
      </c>
      <c r="AC119" s="620">
        <f>SUM(AC120)</f>
        <v>0</v>
      </c>
      <c r="AD119" s="620">
        <f>SUM(AD120)</f>
        <v>0</v>
      </c>
      <c r="AE119" s="620"/>
      <c r="AF119" s="620"/>
      <c r="AG119" s="620">
        <f t="shared" si="289"/>
        <v>0</v>
      </c>
      <c r="AH119" s="620">
        <f t="shared" si="289"/>
        <v>0</v>
      </c>
      <c r="AI119" s="620">
        <f t="shared" si="289"/>
        <v>0</v>
      </c>
      <c r="AJ119" s="620">
        <f t="shared" si="289"/>
        <v>0</v>
      </c>
      <c r="AK119" s="620">
        <f t="shared" si="289"/>
        <v>0</v>
      </c>
      <c r="AL119" s="620">
        <f t="shared" si="289"/>
        <v>0</v>
      </c>
      <c r="AM119" s="620">
        <f t="shared" si="289"/>
        <v>0</v>
      </c>
      <c r="AN119" s="620">
        <f t="shared" si="289"/>
        <v>0</v>
      </c>
      <c r="AO119" s="620">
        <f t="shared" si="289"/>
        <v>0</v>
      </c>
      <c r="AP119" s="620">
        <f t="shared" si="289"/>
        <v>0</v>
      </c>
      <c r="AQ119" s="620">
        <f t="shared" si="289"/>
        <v>0</v>
      </c>
      <c r="AR119" s="620">
        <f t="shared" si="289"/>
        <v>0</v>
      </c>
      <c r="AS119" s="620">
        <f t="shared" si="289"/>
        <v>0</v>
      </c>
      <c r="AT119" s="620">
        <f t="shared" si="274"/>
        <v>0</v>
      </c>
      <c r="AU119" s="620">
        <f t="shared" si="291"/>
        <v>0</v>
      </c>
      <c r="AV119" s="620">
        <f t="shared" si="291"/>
        <v>0</v>
      </c>
      <c r="AW119" s="427">
        <f t="shared" si="291"/>
        <v>0</v>
      </c>
      <c r="AX119" s="427">
        <f t="shared" si="291"/>
        <v>0</v>
      </c>
      <c r="AY119" s="620">
        <f t="shared" si="291"/>
        <v>0</v>
      </c>
      <c r="AZ119" s="620">
        <f t="shared" si="291"/>
        <v>0</v>
      </c>
      <c r="BA119" s="620">
        <f t="shared" si="275"/>
        <v>0</v>
      </c>
      <c r="BB119" s="620">
        <f t="shared" si="276"/>
        <v>0</v>
      </c>
      <c r="BC119" s="620">
        <f>SUM(BC120)</f>
        <v>0</v>
      </c>
      <c r="BD119" s="620">
        <f>SUM(BD120)</f>
        <v>0</v>
      </c>
      <c r="BE119" s="620">
        <f t="shared" si="291"/>
        <v>0</v>
      </c>
      <c r="BF119" s="620">
        <f t="shared" si="291"/>
        <v>0</v>
      </c>
      <c r="BG119" s="620">
        <f t="shared" si="277"/>
        <v>0</v>
      </c>
      <c r="BH119" s="620">
        <f t="shared" si="291"/>
        <v>0</v>
      </c>
      <c r="BI119" s="620">
        <f t="shared" si="291"/>
        <v>0</v>
      </c>
      <c r="BJ119" s="620"/>
      <c r="BK119" s="620">
        <f t="shared" si="278"/>
        <v>0</v>
      </c>
      <c r="BL119" s="620">
        <f t="shared" si="291"/>
        <v>0</v>
      </c>
      <c r="BM119" s="620">
        <f t="shared" si="291"/>
        <v>0</v>
      </c>
      <c r="BN119" s="620"/>
      <c r="BO119" s="620">
        <f t="shared" si="279"/>
        <v>0</v>
      </c>
      <c r="BP119" s="620">
        <f t="shared" si="291"/>
        <v>0</v>
      </c>
      <c r="BQ119" s="620">
        <f t="shared" si="291"/>
        <v>0</v>
      </c>
      <c r="BR119" s="620">
        <f t="shared" si="291"/>
        <v>0</v>
      </c>
      <c r="BS119" s="620">
        <f t="shared" si="280"/>
        <v>0</v>
      </c>
      <c r="BT119" s="620">
        <f t="shared" si="291"/>
        <v>28700</v>
      </c>
      <c r="BU119" s="748">
        <f t="shared" si="291"/>
        <v>28700</v>
      </c>
      <c r="BV119" s="620">
        <f t="shared" si="291"/>
        <v>0</v>
      </c>
      <c r="BW119" s="620">
        <f t="shared" si="281"/>
        <v>0</v>
      </c>
      <c r="BX119" s="620">
        <f t="shared" si="291"/>
        <v>-8700</v>
      </c>
      <c r="BY119" s="620">
        <f t="shared" si="291"/>
        <v>20000</v>
      </c>
      <c r="BZ119" s="620">
        <f t="shared" si="291"/>
        <v>0</v>
      </c>
      <c r="CA119" s="620">
        <f t="shared" si="291"/>
        <v>0</v>
      </c>
      <c r="CB119" s="620">
        <f>SUM(CB120)</f>
        <v>0</v>
      </c>
      <c r="CC119" s="620">
        <f>SUM(CC120)</f>
        <v>0</v>
      </c>
      <c r="CD119" s="620">
        <f t="shared" si="282"/>
        <v>0</v>
      </c>
      <c r="CE119" s="620">
        <f t="shared" si="283"/>
        <v>0</v>
      </c>
      <c r="CF119" s="620">
        <f>SUM(CF120)</f>
        <v>0</v>
      </c>
      <c r="CG119" s="620">
        <f>SUM(CG120)</f>
        <v>0</v>
      </c>
      <c r="CH119" s="620">
        <f t="shared" si="284"/>
        <v>0</v>
      </c>
      <c r="CI119" s="620">
        <f t="shared" si="299"/>
        <v>0</v>
      </c>
      <c r="CJ119" s="620">
        <f>SUM(CJ120)</f>
        <v>0</v>
      </c>
      <c r="CK119" s="620">
        <f>SUM(CK120)</f>
        <v>0</v>
      </c>
      <c r="CL119" s="620">
        <f t="shared" si="285"/>
        <v>0</v>
      </c>
      <c r="CM119" s="620">
        <f t="shared" si="300"/>
        <v>0</v>
      </c>
      <c r="CN119" s="620">
        <f>SUM(CN120)</f>
        <v>0</v>
      </c>
      <c r="CO119" s="620">
        <f>SUM(CO120)</f>
        <v>0</v>
      </c>
      <c r="CP119" s="620">
        <f t="shared" si="286"/>
        <v>0</v>
      </c>
      <c r="CQ119" s="620">
        <f t="shared" si="301"/>
        <v>0</v>
      </c>
      <c r="CR119" s="620">
        <f>SUM(CR120)</f>
        <v>0</v>
      </c>
      <c r="CS119" s="620">
        <f t="shared" ref="CS119:CU119" si="303">SUM(CS120)</f>
        <v>0</v>
      </c>
      <c r="CT119" s="620">
        <f t="shared" si="303"/>
        <v>0</v>
      </c>
      <c r="CU119" s="620">
        <f t="shared" si="303"/>
        <v>0</v>
      </c>
      <c r="DB119" s="456"/>
      <c r="DC119" s="456"/>
      <c r="DD119" s="456"/>
      <c r="DE119" s="456"/>
      <c r="DF119" s="456"/>
      <c r="DG119" s="456"/>
      <c r="DH119" s="948"/>
      <c r="DI119" s="948"/>
      <c r="DJ119" s="943"/>
      <c r="DK119" s="943"/>
      <c r="DL119" s="943"/>
      <c r="DM119" s="943"/>
      <c r="DN119" s="943"/>
      <c r="DO119" s="943"/>
      <c r="DP119" s="943"/>
      <c r="DQ119" s="943"/>
      <c r="DR119" s="943"/>
      <c r="DS119" s="943"/>
      <c r="DT119" s="943"/>
      <c r="DU119" s="943"/>
      <c r="DV119" s="943"/>
      <c r="DW119" s="943"/>
      <c r="DX119" s="943"/>
      <c r="DY119" s="943"/>
      <c r="DZ119" s="943"/>
      <c r="EA119" s="948"/>
    </row>
    <row r="120" spans="1:131" ht="20.100000000000001" hidden="1" customHeight="1" x14ac:dyDescent="0.35">
      <c r="A120" s="502"/>
      <c r="B120" s="502"/>
      <c r="C120" s="502"/>
      <c r="D120" s="502"/>
      <c r="E120" s="502"/>
      <c r="F120" s="502"/>
      <c r="G120" s="502"/>
      <c r="H120" s="504"/>
      <c r="I120" s="466"/>
      <c r="J120" s="697"/>
      <c r="K120" s="697">
        <v>7231</v>
      </c>
      <c r="L120" s="469" t="s">
        <v>195</v>
      </c>
      <c r="M120" s="460">
        <v>0</v>
      </c>
      <c r="N120" s="460">
        <v>0</v>
      </c>
      <c r="O120" s="460">
        <v>0</v>
      </c>
      <c r="P120" s="460">
        <v>0</v>
      </c>
      <c r="Q120" s="460">
        <v>40000</v>
      </c>
      <c r="R120" s="460">
        <v>40000</v>
      </c>
      <c r="S120" s="460">
        <v>24300</v>
      </c>
      <c r="T120" s="460">
        <f>(S120/R120)*100</f>
        <v>60.750000000000007</v>
      </c>
      <c r="U120" s="460">
        <f>(V120-R120)</f>
        <v>-40000</v>
      </c>
      <c r="V120" s="460">
        <v>0</v>
      </c>
      <c r="W120" s="460">
        <v>0</v>
      </c>
      <c r="X120" s="460">
        <v>24300</v>
      </c>
      <c r="Y120" s="460">
        <v>24300</v>
      </c>
      <c r="Z120" s="460">
        <v>0</v>
      </c>
      <c r="AA120" s="460">
        <v>0</v>
      </c>
      <c r="AB120" s="460">
        <v>0</v>
      </c>
      <c r="AC120" s="460">
        <f>(AD120-Z120)</f>
        <v>0</v>
      </c>
      <c r="AD120" s="460">
        <v>0</v>
      </c>
      <c r="AE120" s="460"/>
      <c r="AF120" s="460"/>
      <c r="AG120" s="460">
        <v>0</v>
      </c>
      <c r="AH120" s="460">
        <v>0</v>
      </c>
      <c r="AI120" s="460">
        <v>0</v>
      </c>
      <c r="AJ120" s="460">
        <v>0</v>
      </c>
      <c r="AK120" s="460">
        <v>0</v>
      </c>
      <c r="AL120" s="460">
        <v>0</v>
      </c>
      <c r="AM120" s="460">
        <v>0</v>
      </c>
      <c r="AN120" s="460"/>
      <c r="AO120" s="460">
        <v>0</v>
      </c>
      <c r="AP120" s="460"/>
      <c r="AQ120" s="460">
        <v>0</v>
      </c>
      <c r="AR120" s="460"/>
      <c r="AS120" s="460"/>
      <c r="AT120" s="460">
        <f t="shared" si="274"/>
        <v>0</v>
      </c>
      <c r="AU120" s="460"/>
      <c r="AV120" s="460"/>
      <c r="AW120" s="739">
        <v>0</v>
      </c>
      <c r="AX120" s="739">
        <v>0</v>
      </c>
      <c r="AY120" s="460"/>
      <c r="AZ120" s="460"/>
      <c r="BA120" s="460">
        <f t="shared" si="275"/>
        <v>0</v>
      </c>
      <c r="BB120" s="460">
        <f t="shared" si="276"/>
        <v>0</v>
      </c>
      <c r="BC120" s="460"/>
      <c r="BD120" s="460"/>
      <c r="BE120" s="460"/>
      <c r="BF120" s="460"/>
      <c r="BG120" s="460">
        <f t="shared" si="277"/>
        <v>0</v>
      </c>
      <c r="BH120" s="460"/>
      <c r="BI120" s="460"/>
      <c r="BJ120" s="460"/>
      <c r="BK120" s="460">
        <f t="shared" si="278"/>
        <v>0</v>
      </c>
      <c r="BL120" s="460"/>
      <c r="BM120" s="460"/>
      <c r="BN120" s="460"/>
      <c r="BO120" s="460">
        <f t="shared" si="279"/>
        <v>0</v>
      </c>
      <c r="BP120" s="460"/>
      <c r="BQ120" s="460"/>
      <c r="BR120" s="460">
        <v>0</v>
      </c>
      <c r="BS120" s="624">
        <f t="shared" si="280"/>
        <v>0</v>
      </c>
      <c r="BT120" s="624">
        <f>BU120-BM120</f>
        <v>28700</v>
      </c>
      <c r="BU120" s="810">
        <v>28700</v>
      </c>
      <c r="BV120" s="460">
        <v>0</v>
      </c>
      <c r="BW120" s="460">
        <f t="shared" si="281"/>
        <v>0</v>
      </c>
      <c r="BX120" s="460">
        <f>BY120-BU120</f>
        <v>-8700</v>
      </c>
      <c r="BY120" s="723">
        <v>20000</v>
      </c>
      <c r="BZ120" s="460">
        <v>0</v>
      </c>
      <c r="CA120" s="460">
        <v>0</v>
      </c>
      <c r="CB120" s="460"/>
      <c r="CC120" s="460"/>
      <c r="CD120" s="460">
        <f t="shared" si="282"/>
        <v>0</v>
      </c>
      <c r="CE120" s="460">
        <f t="shared" si="283"/>
        <v>0</v>
      </c>
      <c r="CF120" s="460">
        <v>0</v>
      </c>
      <c r="CG120" s="460">
        <v>0</v>
      </c>
      <c r="CH120" s="460">
        <f t="shared" si="284"/>
        <v>0</v>
      </c>
      <c r="CI120" s="460">
        <f>CJ120-CF120</f>
        <v>0</v>
      </c>
      <c r="CJ120" s="460"/>
      <c r="CK120" s="460"/>
      <c r="CL120" s="460">
        <f t="shared" si="285"/>
        <v>0</v>
      </c>
      <c r="CM120" s="460">
        <f>CN120-CJ120</f>
        <v>0</v>
      </c>
      <c r="CN120" s="460"/>
      <c r="CO120" s="460"/>
      <c r="CP120" s="460">
        <f t="shared" si="286"/>
        <v>0</v>
      </c>
      <c r="CQ120" s="460">
        <f>CR120-CN120</f>
        <v>0</v>
      </c>
      <c r="CR120" s="460"/>
      <c r="CS120" s="460"/>
      <c r="CT120" s="460"/>
      <c r="CU120" s="460"/>
      <c r="DB120" s="456"/>
      <c r="DC120" s="456"/>
      <c r="DD120" s="456"/>
      <c r="DE120" s="456"/>
      <c r="DF120" s="456"/>
      <c r="DG120" s="456"/>
      <c r="DH120" s="949"/>
      <c r="DI120" s="949"/>
      <c r="DJ120" s="943"/>
      <c r="DK120" s="943"/>
      <c r="DL120" s="943"/>
      <c r="DM120" s="943"/>
      <c r="DN120" s="943"/>
      <c r="DO120" s="943"/>
      <c r="DP120" s="943"/>
      <c r="DQ120" s="943"/>
      <c r="DR120" s="943"/>
      <c r="DS120" s="943"/>
      <c r="DT120" s="943"/>
      <c r="DU120" s="943"/>
      <c r="DV120" s="943"/>
      <c r="DW120" s="943"/>
      <c r="DX120" s="943"/>
      <c r="DY120" s="943"/>
      <c r="DZ120" s="943"/>
      <c r="EA120" s="949"/>
    </row>
    <row r="121" spans="1:131" ht="20.100000000000001" hidden="1" customHeight="1" x14ac:dyDescent="0.35">
      <c r="A121" s="474"/>
      <c r="B121" s="474"/>
      <c r="C121" s="474"/>
      <c r="D121" s="474"/>
      <c r="E121" s="474"/>
      <c r="F121" s="474"/>
      <c r="G121" s="474" t="s">
        <v>11</v>
      </c>
      <c r="H121" s="474"/>
      <c r="I121" s="993"/>
      <c r="J121" s="993">
        <v>721</v>
      </c>
      <c r="K121" s="481" t="s">
        <v>283</v>
      </c>
      <c r="L121" s="995"/>
      <c r="M121" s="621" t="e">
        <f>SUM(#REF!)</f>
        <v>#REF!</v>
      </c>
      <c r="N121" s="621" t="e">
        <f>SUM(#REF!)</f>
        <v>#REF!</v>
      </c>
      <c r="O121" s="621" t="e">
        <f>SUM(#REF!)</f>
        <v>#REF!</v>
      </c>
      <c r="P121" s="621" t="e">
        <f>SUM(#REF!)</f>
        <v>#REF!</v>
      </c>
      <c r="Q121" s="621" t="e">
        <f>SUM(#REF!)</f>
        <v>#REF!</v>
      </c>
      <c r="R121" s="621" t="e">
        <f>SUM(#REF!)</f>
        <v>#REF!</v>
      </c>
      <c r="S121" s="621" t="e">
        <f>SUM(#REF!)</f>
        <v>#REF!</v>
      </c>
      <c r="T121" s="621" t="e">
        <f>(S121/R121)*100</f>
        <v>#REF!</v>
      </c>
      <c r="U121" s="621" t="e">
        <f>SUM(#REF!)</f>
        <v>#REF!</v>
      </c>
      <c r="V121" s="621" t="e">
        <f>SUM(#REF!)</f>
        <v>#REF!</v>
      </c>
      <c r="W121" s="621" t="e">
        <f>SUM(#REF!)</f>
        <v>#REF!</v>
      </c>
      <c r="X121" s="621" t="e">
        <f>SUM(#REF!)</f>
        <v>#REF!</v>
      </c>
      <c r="Y121" s="621" t="e">
        <f>SUM(#REF!)</f>
        <v>#REF!</v>
      </c>
      <c r="Z121" s="621" t="e">
        <f>SUM(#REF!)</f>
        <v>#REF!</v>
      </c>
      <c r="AA121" s="621" t="e">
        <f>SUM(#REF!)</f>
        <v>#REF!</v>
      </c>
      <c r="AB121" s="621" t="e">
        <f>SUM(#REF!)</f>
        <v>#REF!</v>
      </c>
      <c r="AC121" s="621" t="e">
        <f>SUM(#REF!)</f>
        <v>#REF!</v>
      </c>
      <c r="AD121" s="621" t="e">
        <f>SUM(#REF!)</f>
        <v>#REF!</v>
      </c>
      <c r="AE121" s="621" t="e">
        <f>SUM(#REF!)</f>
        <v>#REF!</v>
      </c>
      <c r="AF121" s="621" t="e">
        <f>SUM(#REF!)</f>
        <v>#REF!</v>
      </c>
      <c r="AG121" s="621" t="e">
        <f>SUM(#REF!)</f>
        <v>#REF!</v>
      </c>
      <c r="AH121" s="621" t="e">
        <f>SUM(#REF!)</f>
        <v>#REF!</v>
      </c>
      <c r="AI121" s="621" t="e">
        <f>SUM(#REF!)</f>
        <v>#REF!</v>
      </c>
      <c r="AJ121" s="621" t="e">
        <f>SUM(#REF!)</f>
        <v>#REF!</v>
      </c>
      <c r="AK121" s="621" t="e">
        <f>SUM(#REF!)</f>
        <v>#REF!</v>
      </c>
      <c r="AL121" s="621" t="e">
        <f>SUM(#REF!)</f>
        <v>#REF!</v>
      </c>
      <c r="AM121" s="621" t="e">
        <f>SUM(#REF!)</f>
        <v>#REF!</v>
      </c>
      <c r="AN121" s="621">
        <f t="shared" ref="AN121:AS121" si="304">SUM(AN122:AN122)</f>
        <v>0</v>
      </c>
      <c r="AO121" s="621">
        <f t="shared" si="304"/>
        <v>0</v>
      </c>
      <c r="AP121" s="621">
        <f t="shared" si="304"/>
        <v>0</v>
      </c>
      <c r="AQ121" s="621">
        <f t="shared" si="304"/>
        <v>0</v>
      </c>
      <c r="AR121" s="621">
        <f t="shared" si="304"/>
        <v>0</v>
      </c>
      <c r="AS121" s="621">
        <f t="shared" si="304"/>
        <v>0</v>
      </c>
      <c r="AT121" s="621">
        <f t="shared" si="274"/>
        <v>0</v>
      </c>
      <c r="AU121" s="621">
        <f t="shared" ref="AU121:CA121" si="305">SUM(AU122:AU122)</f>
        <v>0</v>
      </c>
      <c r="AV121" s="621">
        <f t="shared" si="305"/>
        <v>0</v>
      </c>
      <c r="AW121" s="429">
        <f t="shared" si="305"/>
        <v>0</v>
      </c>
      <c r="AX121" s="429">
        <f t="shared" si="305"/>
        <v>0</v>
      </c>
      <c r="AY121" s="621">
        <f t="shared" si="305"/>
        <v>0</v>
      </c>
      <c r="AZ121" s="621">
        <f t="shared" si="305"/>
        <v>0</v>
      </c>
      <c r="BA121" s="621">
        <f t="shared" si="275"/>
        <v>0</v>
      </c>
      <c r="BB121" s="621">
        <f t="shared" si="276"/>
        <v>0</v>
      </c>
      <c r="BC121" s="621">
        <f>SUM(BC122:BC122)</f>
        <v>0</v>
      </c>
      <c r="BD121" s="621">
        <f>SUM(BD122:BD122)</f>
        <v>0</v>
      </c>
      <c r="BE121" s="621">
        <f t="shared" si="305"/>
        <v>0</v>
      </c>
      <c r="BF121" s="621">
        <f t="shared" si="305"/>
        <v>0</v>
      </c>
      <c r="BG121" s="621">
        <f t="shared" si="277"/>
        <v>0</v>
      </c>
      <c r="BH121" s="621">
        <f t="shared" si="305"/>
        <v>0</v>
      </c>
      <c r="BI121" s="621">
        <f t="shared" si="305"/>
        <v>0</v>
      </c>
      <c r="BJ121" s="621"/>
      <c r="BK121" s="621">
        <f t="shared" si="278"/>
        <v>0</v>
      </c>
      <c r="BL121" s="621">
        <f t="shared" si="305"/>
        <v>0</v>
      </c>
      <c r="BM121" s="621">
        <f t="shared" si="305"/>
        <v>0</v>
      </c>
      <c r="BN121" s="621"/>
      <c r="BO121" s="621">
        <f t="shared" si="279"/>
        <v>0</v>
      </c>
      <c r="BP121" s="621">
        <f t="shared" si="305"/>
        <v>0</v>
      </c>
      <c r="BQ121" s="621">
        <f t="shared" si="305"/>
        <v>0</v>
      </c>
      <c r="BR121" s="621">
        <f t="shared" si="305"/>
        <v>0</v>
      </c>
      <c r="BS121" s="621">
        <f t="shared" si="280"/>
        <v>0</v>
      </c>
      <c r="BT121" s="621">
        <f t="shared" si="305"/>
        <v>0</v>
      </c>
      <c r="BU121" s="799">
        <f t="shared" si="305"/>
        <v>0</v>
      </c>
      <c r="BV121" s="621">
        <f t="shared" si="305"/>
        <v>0</v>
      </c>
      <c r="BW121" s="621">
        <f t="shared" si="281"/>
        <v>0</v>
      </c>
      <c r="BX121" s="621">
        <f t="shared" si="305"/>
        <v>0</v>
      </c>
      <c r="BY121" s="621">
        <f t="shared" si="305"/>
        <v>0</v>
      </c>
      <c r="BZ121" s="621">
        <f t="shared" si="305"/>
        <v>0</v>
      </c>
      <c r="CA121" s="621">
        <f t="shared" si="305"/>
        <v>0</v>
      </c>
      <c r="CB121" s="621">
        <f>SUM(CB122:CB122)</f>
        <v>0</v>
      </c>
      <c r="CC121" s="621">
        <f>SUM(CC122:CC122)</f>
        <v>0</v>
      </c>
      <c r="CD121" s="621">
        <f t="shared" si="282"/>
        <v>0</v>
      </c>
      <c r="CE121" s="621">
        <f t="shared" si="283"/>
        <v>0</v>
      </c>
      <c r="CF121" s="621">
        <f>SUM(CF122:CF122)</f>
        <v>0</v>
      </c>
      <c r="CG121" s="621">
        <f>SUM(CG122:CG122)</f>
        <v>0</v>
      </c>
      <c r="CH121" s="621">
        <f t="shared" si="284"/>
        <v>0</v>
      </c>
      <c r="CI121" s="621">
        <f t="shared" ref="CI121" si="306">SUM(CI122:CI122)</f>
        <v>0</v>
      </c>
      <c r="CJ121" s="621">
        <f>SUM(CJ122:CJ122)</f>
        <v>0</v>
      </c>
      <c r="CK121" s="621">
        <f>SUM(CK122:CK122)</f>
        <v>0</v>
      </c>
      <c r="CL121" s="621">
        <f t="shared" si="285"/>
        <v>0</v>
      </c>
      <c r="CM121" s="621">
        <f t="shared" ref="CM121" si="307">SUM(CM122:CM122)</f>
        <v>0</v>
      </c>
      <c r="CN121" s="621">
        <f>SUM(CN122:CN122)</f>
        <v>0</v>
      </c>
      <c r="CO121" s="621">
        <f>SUM(CO122:CO122)</f>
        <v>0</v>
      </c>
      <c r="CP121" s="621">
        <f t="shared" si="286"/>
        <v>0</v>
      </c>
      <c r="CQ121" s="621">
        <f t="shared" ref="CQ121" si="308">SUM(CQ122:CQ122)</f>
        <v>0</v>
      </c>
      <c r="CR121" s="621">
        <f>SUM(CR122:CR122)</f>
        <v>0</v>
      </c>
      <c r="CS121" s="621">
        <f t="shared" ref="CS121:CU121" si="309">SUM(CS122:CS122)</f>
        <v>0</v>
      </c>
      <c r="CT121" s="621">
        <f t="shared" si="309"/>
        <v>0</v>
      </c>
      <c r="CU121" s="621">
        <f t="shared" si="309"/>
        <v>0</v>
      </c>
      <c r="DB121" s="456"/>
      <c r="DC121" s="456"/>
      <c r="DD121" s="456"/>
      <c r="DE121" s="456"/>
      <c r="DF121" s="456"/>
      <c r="DG121" s="456"/>
      <c r="DJ121" s="943"/>
      <c r="DK121" s="943"/>
      <c r="DL121" s="943"/>
      <c r="DM121" s="943"/>
      <c r="DN121" s="943"/>
      <c r="DO121" s="943"/>
      <c r="DP121" s="943"/>
      <c r="DQ121" s="943"/>
      <c r="DR121" s="943"/>
      <c r="DS121" s="943"/>
      <c r="DT121" s="943"/>
      <c r="DU121" s="943"/>
      <c r="DV121" s="943"/>
      <c r="DW121" s="943"/>
      <c r="DX121" s="943"/>
      <c r="DY121" s="943"/>
      <c r="DZ121" s="943"/>
    </row>
    <row r="122" spans="1:131" ht="20.100000000000001" hidden="1" customHeight="1" x14ac:dyDescent="0.35">
      <c r="A122" s="474"/>
      <c r="B122" s="474"/>
      <c r="C122" s="474"/>
      <c r="D122" s="474"/>
      <c r="E122" s="474"/>
      <c r="F122" s="474"/>
      <c r="G122" s="474"/>
      <c r="H122" s="474"/>
      <c r="I122" s="993"/>
      <c r="J122" s="993"/>
      <c r="K122" s="733">
        <v>7211</v>
      </c>
      <c r="L122" s="469" t="s">
        <v>600</v>
      </c>
      <c r="M122" s="621"/>
      <c r="N122" s="621"/>
      <c r="O122" s="621"/>
      <c r="P122" s="621"/>
      <c r="Q122" s="621"/>
      <c r="R122" s="621"/>
      <c r="S122" s="621"/>
      <c r="T122" s="621"/>
      <c r="U122" s="621"/>
      <c r="V122" s="621"/>
      <c r="W122" s="621"/>
      <c r="X122" s="621"/>
      <c r="Y122" s="621"/>
      <c r="Z122" s="621"/>
      <c r="AA122" s="621"/>
      <c r="AB122" s="621"/>
      <c r="AC122" s="621"/>
      <c r="AD122" s="621"/>
      <c r="AE122" s="621"/>
      <c r="AF122" s="621"/>
      <c r="AG122" s="621"/>
      <c r="AH122" s="621"/>
      <c r="AI122" s="630">
        <v>0</v>
      </c>
      <c r="AJ122" s="630">
        <v>0</v>
      </c>
      <c r="AK122" s="630">
        <v>0</v>
      </c>
      <c r="AL122" s="630">
        <v>0</v>
      </c>
      <c r="AM122" s="621"/>
      <c r="AN122" s="630"/>
      <c r="AO122" s="630"/>
      <c r="AP122" s="630"/>
      <c r="AQ122" s="630"/>
      <c r="AR122" s="630"/>
      <c r="AS122" s="630"/>
      <c r="AT122" s="621"/>
      <c r="AU122" s="630"/>
      <c r="AV122" s="630"/>
      <c r="AW122" s="462"/>
      <c r="AX122" s="462"/>
      <c r="AY122" s="630"/>
      <c r="AZ122" s="630"/>
      <c r="BA122" s="621"/>
      <c r="BB122" s="621"/>
      <c r="BC122" s="630"/>
      <c r="BD122" s="630"/>
      <c r="BE122" s="630"/>
      <c r="BF122" s="630"/>
      <c r="BG122" s="630"/>
      <c r="BH122" s="630"/>
      <c r="BI122" s="630"/>
      <c r="BJ122" s="630"/>
      <c r="BK122" s="630"/>
      <c r="BL122" s="630"/>
      <c r="BM122" s="630"/>
      <c r="BN122" s="630"/>
      <c r="BO122" s="630"/>
      <c r="BP122" s="630"/>
      <c r="BQ122" s="630"/>
      <c r="BR122" s="630"/>
      <c r="BS122" s="630"/>
      <c r="BT122" s="630"/>
      <c r="BU122" s="807"/>
      <c r="BV122" s="630"/>
      <c r="BW122" s="630"/>
      <c r="BX122" s="630"/>
      <c r="BY122" s="630"/>
      <c r="BZ122" s="630"/>
      <c r="CA122" s="630"/>
      <c r="CB122" s="630"/>
      <c r="CC122" s="630"/>
      <c r="CD122" s="630"/>
      <c r="CE122" s="630"/>
      <c r="CF122" s="630"/>
      <c r="CG122" s="630">
        <v>0</v>
      </c>
      <c r="CH122" s="630"/>
      <c r="CI122" s="630"/>
      <c r="CJ122" s="630"/>
      <c r="CK122" s="630"/>
      <c r="CL122" s="630"/>
      <c r="CM122" s="630"/>
      <c r="CN122" s="630"/>
      <c r="CO122" s="630"/>
      <c r="CP122" s="630"/>
      <c r="CQ122" s="630"/>
      <c r="CR122" s="630"/>
      <c r="CS122" s="630"/>
      <c r="CT122" s="630"/>
      <c r="CU122" s="630"/>
      <c r="DB122" s="456"/>
      <c r="DC122" s="456"/>
      <c r="DD122" s="456"/>
      <c r="DE122" s="456"/>
      <c r="DF122" s="456"/>
      <c r="DG122" s="456"/>
      <c r="DJ122" s="943"/>
      <c r="DK122" s="943"/>
      <c r="DL122" s="943"/>
      <c r="DM122" s="943"/>
      <c r="DN122" s="943"/>
      <c r="DO122" s="943"/>
      <c r="DP122" s="943"/>
      <c r="DQ122" s="943"/>
      <c r="DR122" s="943"/>
      <c r="DS122" s="943"/>
      <c r="DT122" s="943"/>
      <c r="DU122" s="943"/>
      <c r="DV122" s="943"/>
      <c r="DW122" s="943"/>
      <c r="DX122" s="943"/>
      <c r="DY122" s="943"/>
      <c r="DZ122" s="943"/>
    </row>
    <row r="123" spans="1:131" ht="20.100000000000001" customHeight="1" x14ac:dyDescent="0.35">
      <c r="A123" s="454"/>
      <c r="B123" s="425"/>
      <c r="C123" s="425"/>
      <c r="D123" s="425"/>
      <c r="E123" s="425"/>
      <c r="F123" s="425"/>
      <c r="G123" s="425"/>
      <c r="H123" s="454" t="s">
        <v>157</v>
      </c>
      <c r="I123" s="989" t="s">
        <v>110</v>
      </c>
      <c r="J123" s="989"/>
      <c r="K123" s="989"/>
      <c r="L123" s="989"/>
      <c r="M123" s="622"/>
      <c r="N123" s="622"/>
      <c r="O123" s="622"/>
      <c r="P123" s="622"/>
      <c r="Q123" s="622"/>
      <c r="R123" s="622"/>
      <c r="S123" s="622"/>
      <c r="T123" s="622"/>
      <c r="U123" s="622"/>
      <c r="V123" s="622"/>
      <c r="W123" s="622"/>
      <c r="X123" s="622"/>
      <c r="Y123" s="622"/>
      <c r="Z123" s="622"/>
      <c r="AA123" s="622"/>
      <c r="AB123" s="622"/>
      <c r="AC123" s="622"/>
      <c r="AD123" s="622"/>
      <c r="AE123" s="622"/>
      <c r="AF123" s="622"/>
      <c r="AG123" s="622"/>
      <c r="AH123" s="622"/>
      <c r="AI123" s="623"/>
      <c r="AJ123" s="623"/>
      <c r="AK123" s="623"/>
      <c r="AL123" s="623"/>
      <c r="AM123" s="622"/>
      <c r="AN123" s="623"/>
      <c r="AO123" s="623"/>
      <c r="AP123" s="623"/>
      <c r="AQ123" s="623"/>
      <c r="AR123" s="623"/>
      <c r="AS123" s="623"/>
      <c r="AT123" s="622"/>
      <c r="AU123" s="623"/>
      <c r="AV123" s="623"/>
      <c r="AW123" s="430"/>
      <c r="AX123" s="430"/>
      <c r="AY123" s="623"/>
      <c r="AZ123" s="635">
        <f t="shared" ref="AZ123:BI125" si="310">AZ124</f>
        <v>0</v>
      </c>
      <c r="BA123" s="635">
        <f>IFERROR(AZ123/AP123*100,)</f>
        <v>0</v>
      </c>
      <c r="BB123" s="635">
        <f>IFERROR(AZ123/AY123*100,)</f>
        <v>0</v>
      </c>
      <c r="BC123" s="635">
        <f t="shared" ref="BC123:BD125" si="311">BC124</f>
        <v>0</v>
      </c>
      <c r="BD123" s="635">
        <f t="shared" si="311"/>
        <v>0</v>
      </c>
      <c r="BE123" s="635">
        <f t="shared" si="310"/>
        <v>0</v>
      </c>
      <c r="BF123" s="635">
        <f t="shared" si="310"/>
        <v>0</v>
      </c>
      <c r="BG123" s="635">
        <f>IFERROR(BF123/BE123*100,)</f>
        <v>0</v>
      </c>
      <c r="BH123" s="635">
        <f t="shared" si="310"/>
        <v>0</v>
      </c>
      <c r="BI123" s="635">
        <f t="shared" si="310"/>
        <v>0</v>
      </c>
      <c r="BJ123" s="635"/>
      <c r="BK123" s="635">
        <f>IFERROR(BJ123/BI123*100,)</f>
        <v>0</v>
      </c>
      <c r="BL123" s="635">
        <f t="shared" ref="BL123:CA125" si="312">BL124</f>
        <v>0</v>
      </c>
      <c r="BM123" s="635">
        <f t="shared" si="312"/>
        <v>0</v>
      </c>
      <c r="BN123" s="635"/>
      <c r="BO123" s="635">
        <f>IFERROR(BN123/BI123*100,)</f>
        <v>0</v>
      </c>
      <c r="BP123" s="635">
        <f t="shared" si="312"/>
        <v>0</v>
      </c>
      <c r="BQ123" s="635">
        <f t="shared" si="312"/>
        <v>0</v>
      </c>
      <c r="BR123" s="635">
        <f t="shared" si="312"/>
        <v>0</v>
      </c>
      <c r="BS123" s="635">
        <f t="shared" ref="BS123:BS138" si="313">IFERROR(BR123/BM123*100,)</f>
        <v>0</v>
      </c>
      <c r="BT123" s="635">
        <f t="shared" si="312"/>
        <v>300000</v>
      </c>
      <c r="BU123" s="805">
        <f t="shared" si="312"/>
        <v>300000</v>
      </c>
      <c r="BV123" s="635">
        <f t="shared" si="312"/>
        <v>0</v>
      </c>
      <c r="BW123" s="635">
        <f t="shared" ref="BW123:BW138" si="314">IFERROR(BV123/BQ123*100,)</f>
        <v>0</v>
      </c>
      <c r="BX123" s="635">
        <f t="shared" si="312"/>
        <v>0</v>
      </c>
      <c r="BY123" s="635">
        <f t="shared" si="312"/>
        <v>300000</v>
      </c>
      <c r="BZ123" s="635">
        <f t="shared" si="312"/>
        <v>0</v>
      </c>
      <c r="CA123" s="635">
        <f t="shared" si="312"/>
        <v>0</v>
      </c>
      <c r="CB123" s="635">
        <f t="shared" ref="CB123:CG125" si="315">CB124</f>
        <v>0</v>
      </c>
      <c r="CC123" s="635">
        <f>CC124</f>
        <v>0</v>
      </c>
      <c r="CD123" s="635">
        <f t="shared" ref="CD123:CD138" si="316">IFERROR(CC123/CB123*100,0)</f>
        <v>0</v>
      </c>
      <c r="CE123" s="635">
        <f t="shared" ref="CE123:CE138" si="317">IFERROR(CC123/CJ123*100,0)</f>
        <v>0</v>
      </c>
      <c r="CF123" s="635">
        <f t="shared" si="315"/>
        <v>300000</v>
      </c>
      <c r="CG123" s="635">
        <f t="shared" si="315"/>
        <v>0</v>
      </c>
      <c r="CH123" s="635">
        <f t="shared" ref="CH123:CH138" si="318">IFERROR(CG123/CF123*100,)</f>
        <v>0</v>
      </c>
      <c r="CI123" s="635">
        <f t="shared" ref="CI123:CI125" si="319">CI124</f>
        <v>-300000</v>
      </c>
      <c r="CJ123" s="635">
        <f t="shared" ref="CJ123:CK125" si="320">CJ124</f>
        <v>0</v>
      </c>
      <c r="CK123" s="635">
        <f t="shared" si="320"/>
        <v>0</v>
      </c>
      <c r="CL123" s="635">
        <f t="shared" ref="CL123:CL138" si="321">IFERROR(CK123/CJ123*100,)</f>
        <v>0</v>
      </c>
      <c r="CM123" s="635">
        <f t="shared" ref="CM123:CU125" si="322">CM124</f>
        <v>0</v>
      </c>
      <c r="CN123" s="635">
        <f t="shared" si="322"/>
        <v>0</v>
      </c>
      <c r="CO123" s="635">
        <f t="shared" si="322"/>
        <v>0</v>
      </c>
      <c r="CP123" s="635">
        <f t="shared" ref="CP123:CP138" si="323">IFERROR(CO123/CN123*100,)</f>
        <v>0</v>
      </c>
      <c r="CQ123" s="635">
        <f t="shared" si="322"/>
        <v>0</v>
      </c>
      <c r="CR123" s="635">
        <f t="shared" si="322"/>
        <v>0</v>
      </c>
      <c r="CS123" s="635">
        <f t="shared" si="322"/>
        <v>0</v>
      </c>
      <c r="CT123" s="635">
        <f t="shared" si="322"/>
        <v>0</v>
      </c>
      <c r="CU123" s="635">
        <f t="shared" si="322"/>
        <v>0</v>
      </c>
      <c r="DB123" s="456"/>
      <c r="DC123" s="456"/>
      <c r="DD123" s="456"/>
      <c r="DE123" s="456"/>
      <c r="DF123" s="456"/>
      <c r="DG123" s="456"/>
      <c r="DJ123" s="943"/>
      <c r="DK123" s="943"/>
      <c r="DL123" s="943"/>
      <c r="DM123" s="943"/>
      <c r="DN123" s="943"/>
      <c r="DO123" s="943"/>
      <c r="DP123" s="943"/>
      <c r="DQ123" s="943"/>
      <c r="DR123" s="943"/>
      <c r="DS123" s="943"/>
      <c r="DT123" s="943"/>
      <c r="DU123" s="943"/>
      <c r="DV123" s="943"/>
      <c r="DW123" s="943"/>
      <c r="DX123" s="943"/>
      <c r="DY123" s="943"/>
      <c r="DZ123" s="943"/>
    </row>
    <row r="124" spans="1:131" s="820" customFormat="1" ht="20.100000000000001" customHeight="1" x14ac:dyDescent="0.35">
      <c r="A124" s="619"/>
      <c r="B124" s="459"/>
      <c r="C124" s="459"/>
      <c r="D124" s="459"/>
      <c r="E124" s="459"/>
      <c r="F124" s="459"/>
      <c r="G124" s="459"/>
      <c r="H124" s="489"/>
      <c r="I124" s="993" t="s">
        <v>712</v>
      </c>
      <c r="J124" s="993" t="s">
        <v>535</v>
      </c>
      <c r="K124" s="433"/>
      <c r="L124" s="418"/>
      <c r="M124" s="622"/>
      <c r="N124" s="622"/>
      <c r="O124" s="622"/>
      <c r="P124" s="622"/>
      <c r="Q124" s="622"/>
      <c r="R124" s="622"/>
      <c r="S124" s="622"/>
      <c r="T124" s="622"/>
      <c r="U124" s="622"/>
      <c r="V124" s="622"/>
      <c r="W124" s="622"/>
      <c r="X124" s="622"/>
      <c r="Y124" s="622"/>
      <c r="Z124" s="622"/>
      <c r="AA124" s="622"/>
      <c r="AB124" s="622"/>
      <c r="AC124" s="622"/>
      <c r="AD124" s="622"/>
      <c r="AE124" s="622"/>
      <c r="AF124" s="622"/>
      <c r="AG124" s="622"/>
      <c r="AH124" s="622"/>
      <c r="AI124" s="623"/>
      <c r="AJ124" s="623"/>
      <c r="AK124" s="623"/>
      <c r="AL124" s="623"/>
      <c r="AM124" s="622"/>
      <c r="AN124" s="623"/>
      <c r="AO124" s="623"/>
      <c r="AP124" s="623"/>
      <c r="AQ124" s="623"/>
      <c r="AR124" s="623"/>
      <c r="AS124" s="623"/>
      <c r="AT124" s="622"/>
      <c r="AU124" s="623"/>
      <c r="AV124" s="623"/>
      <c r="AW124" s="430"/>
      <c r="AX124" s="430"/>
      <c r="AY124" s="623"/>
      <c r="AZ124" s="620">
        <f t="shared" si="310"/>
        <v>0</v>
      </c>
      <c r="BA124" s="620">
        <f>IFERROR(AZ124/AP124*100,)</f>
        <v>0</v>
      </c>
      <c r="BB124" s="620">
        <f>IFERROR(AZ124/AY124*100,)</f>
        <v>0</v>
      </c>
      <c r="BC124" s="620">
        <f t="shared" si="311"/>
        <v>0</v>
      </c>
      <c r="BD124" s="620">
        <f t="shared" si="311"/>
        <v>0</v>
      </c>
      <c r="BE124" s="620">
        <f t="shared" si="310"/>
        <v>0</v>
      </c>
      <c r="BF124" s="620">
        <f t="shared" si="310"/>
        <v>0</v>
      </c>
      <c r="BG124" s="620">
        <f>IFERROR(BF124/BE124*100,)</f>
        <v>0</v>
      </c>
      <c r="BH124" s="620">
        <f t="shared" si="310"/>
        <v>0</v>
      </c>
      <c r="BI124" s="620">
        <f t="shared" si="310"/>
        <v>0</v>
      </c>
      <c r="BJ124" s="620"/>
      <c r="BK124" s="620">
        <f>IFERROR(BJ124/BI124*100,)</f>
        <v>0</v>
      </c>
      <c r="BL124" s="620">
        <f t="shared" si="312"/>
        <v>0</v>
      </c>
      <c r="BM124" s="620">
        <f t="shared" si="312"/>
        <v>0</v>
      </c>
      <c r="BN124" s="620"/>
      <c r="BO124" s="620">
        <f>IFERROR(BN124/BI124*100,)</f>
        <v>0</v>
      </c>
      <c r="BP124" s="620">
        <f t="shared" si="312"/>
        <v>0</v>
      </c>
      <c r="BQ124" s="620">
        <f t="shared" si="312"/>
        <v>0</v>
      </c>
      <c r="BR124" s="620">
        <f t="shared" si="312"/>
        <v>0</v>
      </c>
      <c r="BS124" s="620">
        <f t="shared" si="313"/>
        <v>0</v>
      </c>
      <c r="BT124" s="620">
        <f t="shared" si="312"/>
        <v>300000</v>
      </c>
      <c r="BU124" s="748">
        <f t="shared" si="312"/>
        <v>300000</v>
      </c>
      <c r="BV124" s="620">
        <f t="shared" si="312"/>
        <v>0</v>
      </c>
      <c r="BW124" s="620">
        <f t="shared" si="314"/>
        <v>0</v>
      </c>
      <c r="BX124" s="620">
        <f t="shared" si="312"/>
        <v>0</v>
      </c>
      <c r="BY124" s="620">
        <f t="shared" si="312"/>
        <v>300000</v>
      </c>
      <c r="BZ124" s="620">
        <f t="shared" si="312"/>
        <v>0</v>
      </c>
      <c r="CA124" s="620">
        <f t="shared" si="312"/>
        <v>0</v>
      </c>
      <c r="CB124" s="620">
        <f t="shared" si="315"/>
        <v>0</v>
      </c>
      <c r="CC124" s="620">
        <f>CC125</f>
        <v>0</v>
      </c>
      <c r="CD124" s="620">
        <f t="shared" si="316"/>
        <v>0</v>
      </c>
      <c r="CE124" s="620">
        <f t="shared" si="317"/>
        <v>0</v>
      </c>
      <c r="CF124" s="620">
        <f t="shared" si="315"/>
        <v>300000</v>
      </c>
      <c r="CG124" s="620">
        <f t="shared" si="315"/>
        <v>0</v>
      </c>
      <c r="CH124" s="620">
        <f t="shared" si="318"/>
        <v>0</v>
      </c>
      <c r="CI124" s="620">
        <f t="shared" si="319"/>
        <v>-300000</v>
      </c>
      <c r="CJ124" s="620">
        <f t="shared" si="320"/>
        <v>0</v>
      </c>
      <c r="CK124" s="620">
        <f t="shared" si="320"/>
        <v>0</v>
      </c>
      <c r="CL124" s="620">
        <f t="shared" si="321"/>
        <v>0</v>
      </c>
      <c r="CM124" s="620">
        <f t="shared" si="322"/>
        <v>0</v>
      </c>
      <c r="CN124" s="620">
        <f t="shared" si="322"/>
        <v>0</v>
      </c>
      <c r="CO124" s="620">
        <f t="shared" si="322"/>
        <v>0</v>
      </c>
      <c r="CP124" s="620">
        <f t="shared" si="323"/>
        <v>0</v>
      </c>
      <c r="CQ124" s="620">
        <f t="shared" si="322"/>
        <v>0</v>
      </c>
      <c r="CR124" s="620">
        <f t="shared" si="322"/>
        <v>0</v>
      </c>
      <c r="CS124" s="620">
        <f t="shared" si="322"/>
        <v>0</v>
      </c>
      <c r="CT124" s="620">
        <f t="shared" si="322"/>
        <v>0</v>
      </c>
      <c r="CU124" s="620">
        <f t="shared" si="322"/>
        <v>0</v>
      </c>
      <c r="DB124" s="456"/>
      <c r="DC124" s="456"/>
      <c r="DD124" s="456"/>
      <c r="DE124" s="456"/>
      <c r="DF124" s="456"/>
      <c r="DG124" s="456"/>
      <c r="DH124" s="119"/>
      <c r="DI124" s="119"/>
      <c r="DJ124" s="943"/>
      <c r="DK124" s="943"/>
      <c r="DL124" s="943"/>
      <c r="DM124" s="943"/>
      <c r="DN124" s="943"/>
      <c r="DO124" s="943"/>
      <c r="DP124" s="943"/>
      <c r="DQ124" s="943"/>
      <c r="DR124" s="943"/>
      <c r="DS124" s="943"/>
      <c r="DT124" s="943"/>
      <c r="DU124" s="943"/>
      <c r="DV124" s="943"/>
      <c r="DW124" s="943"/>
      <c r="DX124" s="943"/>
      <c r="DY124" s="943"/>
      <c r="DZ124" s="943"/>
      <c r="EA124" s="119"/>
    </row>
    <row r="125" spans="1:131" s="820" customFormat="1" ht="19.5" customHeight="1" x14ac:dyDescent="0.35">
      <c r="A125" s="619" t="s">
        <v>7</v>
      </c>
      <c r="B125" s="459"/>
      <c r="C125" s="459"/>
      <c r="D125" s="459"/>
      <c r="E125" s="459"/>
      <c r="F125" s="459"/>
      <c r="G125" s="459"/>
      <c r="H125" s="489"/>
      <c r="I125" s="433"/>
      <c r="J125" s="993" t="s">
        <v>713</v>
      </c>
      <c r="K125" s="993" t="s">
        <v>714</v>
      </c>
      <c r="L125" s="927"/>
      <c r="M125" s="622"/>
      <c r="N125" s="622"/>
      <c r="O125" s="622"/>
      <c r="P125" s="622"/>
      <c r="Q125" s="622"/>
      <c r="R125" s="622"/>
      <c r="S125" s="622"/>
      <c r="T125" s="622"/>
      <c r="U125" s="622"/>
      <c r="V125" s="622"/>
      <c r="W125" s="622"/>
      <c r="X125" s="622"/>
      <c r="Y125" s="622"/>
      <c r="Z125" s="622"/>
      <c r="AA125" s="622"/>
      <c r="AB125" s="622"/>
      <c r="AC125" s="622"/>
      <c r="AD125" s="622"/>
      <c r="AE125" s="622"/>
      <c r="AF125" s="622"/>
      <c r="AG125" s="622"/>
      <c r="AH125" s="622"/>
      <c r="AI125" s="623"/>
      <c r="AJ125" s="623"/>
      <c r="AK125" s="623"/>
      <c r="AL125" s="623"/>
      <c r="AM125" s="622"/>
      <c r="AN125" s="623"/>
      <c r="AO125" s="623"/>
      <c r="AP125" s="623"/>
      <c r="AQ125" s="623"/>
      <c r="AR125" s="623"/>
      <c r="AS125" s="623"/>
      <c r="AT125" s="622"/>
      <c r="AU125" s="623"/>
      <c r="AV125" s="623"/>
      <c r="AW125" s="430"/>
      <c r="AX125" s="430"/>
      <c r="AY125" s="623"/>
      <c r="AZ125" s="620">
        <f t="shared" si="310"/>
        <v>0</v>
      </c>
      <c r="BA125" s="620">
        <f>IFERROR(AZ125/AP125*100,)</f>
        <v>0</v>
      </c>
      <c r="BB125" s="620">
        <f>IFERROR(AZ125/AY125*100,)</f>
        <v>0</v>
      </c>
      <c r="BC125" s="620">
        <f t="shared" si="311"/>
        <v>0</v>
      </c>
      <c r="BD125" s="620">
        <f t="shared" si="311"/>
        <v>0</v>
      </c>
      <c r="BE125" s="620">
        <f t="shared" si="310"/>
        <v>0</v>
      </c>
      <c r="BF125" s="620">
        <f t="shared" si="310"/>
        <v>0</v>
      </c>
      <c r="BG125" s="620">
        <f>IFERROR(BF125/BE125*100,)</f>
        <v>0</v>
      </c>
      <c r="BH125" s="620">
        <f t="shared" si="310"/>
        <v>0</v>
      </c>
      <c r="BI125" s="620">
        <f t="shared" si="310"/>
        <v>0</v>
      </c>
      <c r="BJ125" s="620"/>
      <c r="BK125" s="620">
        <f>IFERROR(BJ125/BI125*100,)</f>
        <v>0</v>
      </c>
      <c r="BL125" s="620">
        <f t="shared" si="312"/>
        <v>0</v>
      </c>
      <c r="BM125" s="620">
        <f t="shared" si="312"/>
        <v>0</v>
      </c>
      <c r="BN125" s="620"/>
      <c r="BO125" s="620">
        <f>IFERROR(BN125/BI125*100,)</f>
        <v>0</v>
      </c>
      <c r="BP125" s="620">
        <f t="shared" si="312"/>
        <v>0</v>
      </c>
      <c r="BQ125" s="620">
        <f t="shared" si="312"/>
        <v>0</v>
      </c>
      <c r="BR125" s="620">
        <f t="shared" si="312"/>
        <v>0</v>
      </c>
      <c r="BS125" s="620">
        <f t="shared" si="313"/>
        <v>0</v>
      </c>
      <c r="BT125" s="620">
        <f t="shared" si="312"/>
        <v>300000</v>
      </c>
      <c r="BU125" s="748">
        <f t="shared" si="312"/>
        <v>300000</v>
      </c>
      <c r="BV125" s="620">
        <f t="shared" si="312"/>
        <v>0</v>
      </c>
      <c r="BW125" s="620">
        <f t="shared" si="314"/>
        <v>0</v>
      </c>
      <c r="BX125" s="620">
        <f t="shared" si="312"/>
        <v>0</v>
      </c>
      <c r="BY125" s="620">
        <f t="shared" si="312"/>
        <v>300000</v>
      </c>
      <c r="BZ125" s="620">
        <f t="shared" si="312"/>
        <v>0</v>
      </c>
      <c r="CA125" s="620">
        <f t="shared" si="312"/>
        <v>0</v>
      </c>
      <c r="CB125" s="620">
        <f t="shared" si="315"/>
        <v>0</v>
      </c>
      <c r="CC125" s="620">
        <f>CC126</f>
        <v>0</v>
      </c>
      <c r="CD125" s="620">
        <f t="shared" si="316"/>
        <v>0</v>
      </c>
      <c r="CE125" s="620">
        <f t="shared" si="317"/>
        <v>0</v>
      </c>
      <c r="CF125" s="620">
        <f t="shared" si="315"/>
        <v>300000</v>
      </c>
      <c r="CG125" s="620">
        <f t="shared" si="315"/>
        <v>0</v>
      </c>
      <c r="CH125" s="620">
        <f t="shared" si="318"/>
        <v>0</v>
      </c>
      <c r="CI125" s="620">
        <f t="shared" si="319"/>
        <v>-300000</v>
      </c>
      <c r="CJ125" s="620">
        <f t="shared" si="320"/>
        <v>0</v>
      </c>
      <c r="CK125" s="620">
        <f t="shared" si="320"/>
        <v>0</v>
      </c>
      <c r="CL125" s="620">
        <f t="shared" si="321"/>
        <v>0</v>
      </c>
      <c r="CM125" s="620">
        <f t="shared" si="322"/>
        <v>0</v>
      </c>
      <c r="CN125" s="620">
        <f t="shared" si="322"/>
        <v>0</v>
      </c>
      <c r="CO125" s="620">
        <f t="shared" si="322"/>
        <v>0</v>
      </c>
      <c r="CP125" s="620">
        <f t="shared" si="323"/>
        <v>0</v>
      </c>
      <c r="CQ125" s="620">
        <f t="shared" si="322"/>
        <v>0</v>
      </c>
      <c r="CR125" s="620">
        <f t="shared" si="322"/>
        <v>0</v>
      </c>
      <c r="CS125" s="620">
        <f t="shared" si="322"/>
        <v>0</v>
      </c>
      <c r="CT125" s="620">
        <f t="shared" si="322"/>
        <v>0</v>
      </c>
      <c r="CU125" s="620">
        <f t="shared" si="322"/>
        <v>0</v>
      </c>
      <c r="DB125" s="456"/>
      <c r="DC125" s="456"/>
      <c r="DD125" s="456"/>
      <c r="DE125" s="456"/>
      <c r="DF125" s="456"/>
      <c r="DG125" s="456"/>
      <c r="DH125" s="119"/>
      <c r="DI125" s="119"/>
      <c r="DJ125" s="943"/>
      <c r="DK125" s="943"/>
      <c r="DL125" s="943"/>
      <c r="DM125" s="943"/>
      <c r="DN125" s="943"/>
      <c r="DO125" s="943"/>
      <c r="DP125" s="943"/>
      <c r="DQ125" s="943"/>
      <c r="DR125" s="943"/>
      <c r="DS125" s="943"/>
      <c r="DT125" s="943"/>
      <c r="DU125" s="943"/>
      <c r="DV125" s="943"/>
      <c r="DW125" s="943"/>
      <c r="DX125" s="943"/>
      <c r="DY125" s="943"/>
      <c r="DZ125" s="943"/>
      <c r="EA125" s="119"/>
    </row>
    <row r="126" spans="1:131" s="928" customFormat="1" ht="20.100000000000001" customHeight="1" x14ac:dyDescent="0.35">
      <c r="A126" s="502"/>
      <c r="B126" s="470"/>
      <c r="C126" s="470"/>
      <c r="D126" s="470"/>
      <c r="E126" s="470"/>
      <c r="F126" s="470"/>
      <c r="G126" s="470"/>
      <c r="H126" s="491"/>
      <c r="I126" s="466"/>
      <c r="J126" s="466"/>
      <c r="K126" s="466" t="s">
        <v>715</v>
      </c>
      <c r="L126" s="473" t="s">
        <v>716</v>
      </c>
      <c r="M126" s="620"/>
      <c r="N126" s="620"/>
      <c r="O126" s="620"/>
      <c r="P126" s="620"/>
      <c r="Q126" s="620"/>
      <c r="R126" s="620"/>
      <c r="S126" s="620"/>
      <c r="T126" s="620"/>
      <c r="U126" s="620"/>
      <c r="V126" s="620"/>
      <c r="W126" s="620"/>
      <c r="X126" s="620"/>
      <c r="Y126" s="620"/>
      <c r="Z126" s="620"/>
      <c r="AA126" s="620"/>
      <c r="AB126" s="620"/>
      <c r="AC126" s="620"/>
      <c r="AD126" s="620"/>
      <c r="AE126" s="620"/>
      <c r="AF126" s="620"/>
      <c r="AG126" s="620"/>
      <c r="AH126" s="620"/>
      <c r="AI126" s="624"/>
      <c r="AJ126" s="624"/>
      <c r="AK126" s="624"/>
      <c r="AL126" s="624"/>
      <c r="AM126" s="620"/>
      <c r="AN126" s="624"/>
      <c r="AO126" s="624"/>
      <c r="AP126" s="624"/>
      <c r="AQ126" s="624"/>
      <c r="AR126" s="624"/>
      <c r="AS126" s="624"/>
      <c r="AT126" s="620"/>
      <c r="AU126" s="624"/>
      <c r="AV126" s="624"/>
      <c r="AW126" s="463"/>
      <c r="AX126" s="463"/>
      <c r="AY126" s="624"/>
      <c r="AZ126" s="624">
        <v>0</v>
      </c>
      <c r="BA126" s="620"/>
      <c r="BB126" s="620"/>
      <c r="BC126" s="624"/>
      <c r="BD126" s="624"/>
      <c r="BE126" s="624">
        <v>0</v>
      </c>
      <c r="BF126" s="624"/>
      <c r="BG126" s="624"/>
      <c r="BH126" s="624"/>
      <c r="BI126" s="624">
        <v>0</v>
      </c>
      <c r="BJ126" s="624"/>
      <c r="BK126" s="624"/>
      <c r="BL126" s="624"/>
      <c r="BM126" s="624">
        <v>0</v>
      </c>
      <c r="BN126" s="624"/>
      <c r="BO126" s="624"/>
      <c r="BP126" s="624"/>
      <c r="BQ126" s="624">
        <v>0</v>
      </c>
      <c r="BR126" s="624">
        <v>0</v>
      </c>
      <c r="BS126" s="624">
        <f t="shared" si="313"/>
        <v>0</v>
      </c>
      <c r="BT126" s="624">
        <f>BU126-BM126</f>
        <v>300000</v>
      </c>
      <c r="BU126" s="814">
        <v>300000</v>
      </c>
      <c r="BV126" s="624">
        <v>0</v>
      </c>
      <c r="BW126" s="624">
        <f t="shared" si="314"/>
        <v>0</v>
      </c>
      <c r="BX126" s="624">
        <f>BY126-BU126</f>
        <v>0</v>
      </c>
      <c r="BY126" s="741">
        <v>300000</v>
      </c>
      <c r="BZ126" s="624">
        <v>0</v>
      </c>
      <c r="CA126" s="624">
        <v>0</v>
      </c>
      <c r="CB126" s="624"/>
      <c r="CC126" s="624"/>
      <c r="CD126" s="624">
        <f t="shared" si="316"/>
        <v>0</v>
      </c>
      <c r="CE126" s="624">
        <f t="shared" si="317"/>
        <v>0</v>
      </c>
      <c r="CF126" s="624">
        <v>300000</v>
      </c>
      <c r="CG126" s="624">
        <v>0</v>
      </c>
      <c r="CH126" s="624">
        <f t="shared" si="318"/>
        <v>0</v>
      </c>
      <c r="CI126" s="624">
        <f>CJ126-CF126</f>
        <v>-300000</v>
      </c>
      <c r="CJ126" s="624">
        <v>0</v>
      </c>
      <c r="CK126" s="624"/>
      <c r="CL126" s="624">
        <f t="shared" si="321"/>
        <v>0</v>
      </c>
      <c r="CM126" s="624">
        <f>CN126-CJ126</f>
        <v>0</v>
      </c>
      <c r="CN126" s="624">
        <v>0</v>
      </c>
      <c r="CO126" s="624"/>
      <c r="CP126" s="624">
        <f t="shared" si="323"/>
        <v>0</v>
      </c>
      <c r="CQ126" s="624">
        <f>CR126-CN126</f>
        <v>0</v>
      </c>
      <c r="CR126" s="624">
        <v>0</v>
      </c>
      <c r="CS126" s="624">
        <v>0</v>
      </c>
      <c r="CT126" s="624"/>
      <c r="CU126" s="624"/>
      <c r="DB126" s="456"/>
      <c r="DC126" s="456"/>
      <c r="DD126" s="456"/>
      <c r="DE126" s="456"/>
      <c r="DF126" s="456"/>
      <c r="DG126" s="456"/>
      <c r="DH126" s="119"/>
      <c r="DI126" s="119"/>
      <c r="DJ126" s="943"/>
      <c r="DK126" s="943"/>
      <c r="DL126" s="943"/>
      <c r="DM126" s="943"/>
      <c r="DN126" s="943"/>
      <c r="DO126" s="943"/>
      <c r="DP126" s="943"/>
      <c r="DQ126" s="943"/>
      <c r="DR126" s="943"/>
      <c r="DS126" s="943"/>
      <c r="DT126" s="943"/>
      <c r="DU126" s="943"/>
      <c r="DV126" s="943"/>
      <c r="DW126" s="943"/>
      <c r="DX126" s="943"/>
      <c r="DY126" s="943"/>
      <c r="DZ126" s="943"/>
      <c r="EA126" s="119"/>
    </row>
    <row r="127" spans="1:131" ht="20.100000000000001" customHeight="1" x14ac:dyDescent="0.35">
      <c r="A127" s="454"/>
      <c r="B127" s="425"/>
      <c r="C127" s="425"/>
      <c r="D127" s="425"/>
      <c r="E127" s="425"/>
      <c r="F127" s="425"/>
      <c r="G127" s="425"/>
      <c r="H127" s="454">
        <v>9</v>
      </c>
      <c r="I127" s="989" t="s">
        <v>146</v>
      </c>
      <c r="J127" s="989"/>
      <c r="K127" s="989"/>
      <c r="L127" s="989"/>
      <c r="M127" s="635"/>
      <c r="N127" s="635"/>
      <c r="O127" s="635"/>
      <c r="P127" s="635"/>
      <c r="Q127" s="635"/>
      <c r="R127" s="635"/>
      <c r="S127" s="635"/>
      <c r="T127" s="635"/>
      <c r="U127" s="635"/>
      <c r="V127" s="635"/>
      <c r="W127" s="635"/>
      <c r="X127" s="635"/>
      <c r="Y127" s="635"/>
      <c r="Z127" s="635"/>
      <c r="AA127" s="635"/>
      <c r="AB127" s="635"/>
      <c r="AC127" s="635"/>
      <c r="AD127" s="635"/>
      <c r="AE127" s="635"/>
      <c r="AF127" s="635"/>
      <c r="AG127" s="635"/>
      <c r="AH127" s="635"/>
      <c r="AI127" s="635"/>
      <c r="AJ127" s="635"/>
      <c r="AK127" s="635"/>
      <c r="AL127" s="635"/>
      <c r="AM127" s="635"/>
      <c r="AN127" s="635">
        <f>AN128</f>
        <v>-3385.01</v>
      </c>
      <c r="AO127" s="635"/>
      <c r="AP127" s="635">
        <f t="shared" ref="AP127:AS137" si="324">AP128</f>
        <v>0</v>
      </c>
      <c r="AQ127" s="635">
        <f t="shared" si="324"/>
        <v>0</v>
      </c>
      <c r="AR127" s="635">
        <f t="shared" si="324"/>
        <v>0</v>
      </c>
      <c r="AS127" s="635">
        <f t="shared" si="324"/>
        <v>0</v>
      </c>
      <c r="AT127" s="635">
        <f>IFERROR(AS127/AR127*100,)</f>
        <v>0</v>
      </c>
      <c r="AU127" s="635">
        <f t="shared" ref="AU127:BI137" si="325">AU128</f>
        <v>0</v>
      </c>
      <c r="AV127" s="635">
        <f t="shared" si="325"/>
        <v>0</v>
      </c>
      <c r="AW127" s="455">
        <f t="shared" si="325"/>
        <v>0</v>
      </c>
      <c r="AX127" s="455">
        <f t="shared" si="325"/>
        <v>0</v>
      </c>
      <c r="AY127" s="635">
        <f t="shared" si="325"/>
        <v>0</v>
      </c>
      <c r="AZ127" s="635">
        <f t="shared" si="325"/>
        <v>0</v>
      </c>
      <c r="BA127" s="635">
        <f>IFERROR(AZ127/AP127*100,)</f>
        <v>0</v>
      </c>
      <c r="BB127" s="635">
        <f>IFERROR(AZ127/AY127*100,)</f>
        <v>0</v>
      </c>
      <c r="BC127" s="635">
        <f t="shared" ref="BC127:BD137" si="326">BC128</f>
        <v>0</v>
      </c>
      <c r="BD127" s="635">
        <f t="shared" si="326"/>
        <v>0</v>
      </c>
      <c r="BE127" s="635">
        <f t="shared" si="325"/>
        <v>0</v>
      </c>
      <c r="BF127" s="635">
        <f t="shared" si="325"/>
        <v>0</v>
      </c>
      <c r="BG127" s="635">
        <f>IFERROR(BF127/BE127*100,)</f>
        <v>0</v>
      </c>
      <c r="BH127" s="635">
        <f t="shared" si="325"/>
        <v>0</v>
      </c>
      <c r="BI127" s="635">
        <f t="shared" si="325"/>
        <v>0</v>
      </c>
      <c r="BJ127" s="635"/>
      <c r="BK127" s="635">
        <f>IFERROR(BJ127/BI127*100,)</f>
        <v>0</v>
      </c>
      <c r="BL127" s="635">
        <f t="shared" ref="BL127:CA137" si="327">BL128</f>
        <v>0</v>
      </c>
      <c r="BM127" s="635">
        <f t="shared" si="327"/>
        <v>0</v>
      </c>
      <c r="BN127" s="635"/>
      <c r="BO127" s="635">
        <f>IFERROR(BN127/BI127*100,)</f>
        <v>0</v>
      </c>
      <c r="BP127" s="635">
        <f t="shared" si="327"/>
        <v>0</v>
      </c>
      <c r="BQ127" s="635">
        <f t="shared" si="327"/>
        <v>0</v>
      </c>
      <c r="BR127" s="635">
        <f t="shared" si="327"/>
        <v>0</v>
      </c>
      <c r="BS127" s="635">
        <f t="shared" si="313"/>
        <v>0</v>
      </c>
      <c r="BT127" s="635">
        <f t="shared" si="327"/>
        <v>0</v>
      </c>
      <c r="BU127" s="805">
        <f t="shared" si="327"/>
        <v>0</v>
      </c>
      <c r="BV127" s="635">
        <f t="shared" si="327"/>
        <v>0</v>
      </c>
      <c r="BW127" s="635">
        <f t="shared" si="314"/>
        <v>0</v>
      </c>
      <c r="BX127" s="635">
        <f t="shared" si="327"/>
        <v>0</v>
      </c>
      <c r="BY127" s="635">
        <f t="shared" si="327"/>
        <v>0</v>
      </c>
      <c r="BZ127" s="635">
        <f t="shared" si="327"/>
        <v>0</v>
      </c>
      <c r="CA127" s="635">
        <f t="shared" si="327"/>
        <v>0</v>
      </c>
      <c r="CB127" s="635">
        <f t="shared" ref="CB127:CG137" si="328">CB128</f>
        <v>0</v>
      </c>
      <c r="CC127" s="635">
        <f>CC128</f>
        <v>283358.51</v>
      </c>
      <c r="CD127" s="635">
        <f t="shared" si="316"/>
        <v>0</v>
      </c>
      <c r="CE127" s="635">
        <f t="shared" si="317"/>
        <v>100</v>
      </c>
      <c r="CF127" s="635">
        <f t="shared" si="328"/>
        <v>0</v>
      </c>
      <c r="CG127" s="635">
        <f t="shared" si="328"/>
        <v>0</v>
      </c>
      <c r="CH127" s="635">
        <f t="shared" si="318"/>
        <v>0</v>
      </c>
      <c r="CI127" s="635">
        <f t="shared" ref="CI127:CI137" si="329">CI128</f>
        <v>283358.51</v>
      </c>
      <c r="CJ127" s="635">
        <f>CJ128</f>
        <v>283358.51</v>
      </c>
      <c r="CK127" s="635">
        <f t="shared" ref="CK127:CK137" si="330">CK128</f>
        <v>0</v>
      </c>
      <c r="CL127" s="635">
        <f t="shared" si="321"/>
        <v>0</v>
      </c>
      <c r="CM127" s="635">
        <f t="shared" ref="CM127:CM137" si="331">CM128</f>
        <v>0</v>
      </c>
      <c r="CN127" s="635">
        <f>CN128</f>
        <v>283358.51</v>
      </c>
      <c r="CO127" s="635">
        <f t="shared" ref="CO127:CO137" si="332">CO128</f>
        <v>0</v>
      </c>
      <c r="CP127" s="635">
        <f t="shared" si="323"/>
        <v>0</v>
      </c>
      <c r="CQ127" s="635">
        <f t="shared" ref="CQ127:CQ137" si="333">CQ128</f>
        <v>0</v>
      </c>
      <c r="CR127" s="635">
        <f>CR128</f>
        <v>283358.51</v>
      </c>
      <c r="CS127" s="635">
        <f t="shared" ref="CS127:CU127" si="334">CS128</f>
        <v>0</v>
      </c>
      <c r="CT127" s="635">
        <f t="shared" si="334"/>
        <v>0</v>
      </c>
      <c r="CU127" s="635">
        <f t="shared" si="334"/>
        <v>0</v>
      </c>
      <c r="DB127" s="456"/>
      <c r="DC127" s="456"/>
      <c r="DD127" s="456"/>
      <c r="DE127" s="456"/>
      <c r="DF127" s="456"/>
      <c r="DG127" s="456"/>
      <c r="DJ127" s="943"/>
      <c r="DK127" s="943"/>
      <c r="DL127" s="943"/>
      <c r="DM127" s="943"/>
      <c r="DN127" s="943"/>
      <c r="DO127" s="943"/>
      <c r="DP127" s="943"/>
      <c r="DQ127" s="943"/>
      <c r="DR127" s="943"/>
      <c r="DS127" s="943"/>
      <c r="DT127" s="943"/>
      <c r="DU127" s="943"/>
      <c r="DV127" s="943"/>
      <c r="DW127" s="943"/>
      <c r="DX127" s="943"/>
      <c r="DY127" s="943"/>
      <c r="DZ127" s="943"/>
    </row>
    <row r="128" spans="1:131" ht="20.100000000000001" customHeight="1" x14ac:dyDescent="0.35">
      <c r="A128" s="619"/>
      <c r="B128" s="459"/>
      <c r="C128" s="459"/>
      <c r="D128" s="459"/>
      <c r="E128" s="459"/>
      <c r="F128" s="459"/>
      <c r="G128" s="459"/>
      <c r="H128" s="489"/>
      <c r="I128" s="993" t="s">
        <v>602</v>
      </c>
      <c r="J128" s="993" t="s">
        <v>147</v>
      </c>
      <c r="K128" s="993"/>
      <c r="L128" s="457"/>
      <c r="M128" s="1007"/>
      <c r="N128" s="1007"/>
      <c r="O128" s="1007"/>
      <c r="P128" s="1007"/>
      <c r="Q128" s="1007"/>
      <c r="R128" s="1007"/>
      <c r="S128" s="1007"/>
      <c r="T128" s="1007"/>
      <c r="U128" s="1007"/>
      <c r="V128" s="1007"/>
      <c r="W128" s="1007"/>
      <c r="X128" s="1007"/>
      <c r="Y128" s="1007"/>
      <c r="Z128" s="1007"/>
      <c r="AA128" s="1007"/>
      <c r="AB128" s="1007"/>
      <c r="AC128" s="1007"/>
      <c r="AD128" s="1007"/>
      <c r="AE128" s="1007"/>
      <c r="AF128" s="1007"/>
      <c r="AG128" s="1007"/>
      <c r="AH128" s="1007"/>
      <c r="AI128" s="1007"/>
      <c r="AJ128" s="1007"/>
      <c r="AK128" s="1007"/>
      <c r="AL128" s="1007"/>
      <c r="AM128" s="1007"/>
      <c r="AN128" s="621">
        <f>AN137</f>
        <v>-3385.01</v>
      </c>
      <c r="AO128" s="1007"/>
      <c r="AP128" s="621">
        <f>AP137</f>
        <v>0</v>
      </c>
      <c r="AQ128" s="621">
        <f>AQ137</f>
        <v>0</v>
      </c>
      <c r="AR128" s="621">
        <f>AR137</f>
        <v>0</v>
      </c>
      <c r="AS128" s="621">
        <f>AS137</f>
        <v>0</v>
      </c>
      <c r="AT128" s="1007">
        <f>IFERROR(AS128/AR128*100,)</f>
        <v>0</v>
      </c>
      <c r="AU128" s="621">
        <f t="shared" ref="AU128:AZ128" si="335">AU137</f>
        <v>0</v>
      </c>
      <c r="AV128" s="621">
        <f t="shared" si="335"/>
        <v>0</v>
      </c>
      <c r="AW128" s="621">
        <f t="shared" si="335"/>
        <v>0</v>
      </c>
      <c r="AX128" s="621">
        <f t="shared" si="335"/>
        <v>0</v>
      </c>
      <c r="AY128" s="621">
        <f t="shared" si="335"/>
        <v>0</v>
      </c>
      <c r="AZ128" s="621">
        <f t="shared" si="335"/>
        <v>0</v>
      </c>
      <c r="BA128" s="621">
        <f>IFERROR(AZ128/AP128*100,)</f>
        <v>0</v>
      </c>
      <c r="BB128" s="621">
        <f>IFERROR(AZ128/AY128*100,)</f>
        <v>0</v>
      </c>
      <c r="BC128" s="621">
        <f>BC137</f>
        <v>0</v>
      </c>
      <c r="BD128" s="621">
        <f>BD137</f>
        <v>0</v>
      </c>
      <c r="BE128" s="621">
        <f>BE137</f>
        <v>0</v>
      </c>
      <c r="BF128" s="621">
        <f>BF137</f>
        <v>0</v>
      </c>
      <c r="BG128" s="621">
        <f>IFERROR(BF128/BE128*100,)</f>
        <v>0</v>
      </c>
      <c r="BH128" s="621">
        <f>BH137</f>
        <v>0</v>
      </c>
      <c r="BI128" s="621">
        <f>BI137</f>
        <v>0</v>
      </c>
      <c r="BJ128" s="621"/>
      <c r="BK128" s="621">
        <f>IFERROR(BJ128/BI128*100,)</f>
        <v>0</v>
      </c>
      <c r="BL128" s="621">
        <f>BL137</f>
        <v>0</v>
      </c>
      <c r="BM128" s="621">
        <f>BM137</f>
        <v>0</v>
      </c>
      <c r="BN128" s="621"/>
      <c r="BO128" s="621">
        <f>IFERROR(BN128/BI128*100,)</f>
        <v>0</v>
      </c>
      <c r="BP128" s="621">
        <f>BP137</f>
        <v>0</v>
      </c>
      <c r="BQ128" s="621">
        <f>BQ137</f>
        <v>0</v>
      </c>
      <c r="BR128" s="621">
        <f>BR137</f>
        <v>0</v>
      </c>
      <c r="BS128" s="621">
        <f t="shared" si="313"/>
        <v>0</v>
      </c>
      <c r="BT128" s="621">
        <f>BT137</f>
        <v>0</v>
      </c>
      <c r="BU128" s="799">
        <f>BU137</f>
        <v>0</v>
      </c>
      <c r="BV128" s="621">
        <f>BV137</f>
        <v>0</v>
      </c>
      <c r="BW128" s="621">
        <f t="shared" si="314"/>
        <v>0</v>
      </c>
      <c r="BX128" s="621">
        <f>BX137</f>
        <v>0</v>
      </c>
      <c r="BY128" s="621">
        <f>BY137</f>
        <v>0</v>
      </c>
      <c r="BZ128" s="919">
        <f>BZ137</f>
        <v>0</v>
      </c>
      <c r="CA128" s="919">
        <f>CA137</f>
        <v>0</v>
      </c>
      <c r="CB128" s="919">
        <f>CB137+CB135+CB133+CB131+CB129</f>
        <v>0</v>
      </c>
      <c r="CC128" s="919">
        <f>CC137+CC135+CC133+CC131+CC129</f>
        <v>283358.51</v>
      </c>
      <c r="CD128" s="621">
        <f t="shared" si="316"/>
        <v>0</v>
      </c>
      <c r="CE128" s="621">
        <f t="shared" si="317"/>
        <v>100</v>
      </c>
      <c r="CF128" s="919">
        <f>CF137+CF135+CF133+CF131+CF129</f>
        <v>0</v>
      </c>
      <c r="CG128" s="919">
        <f>CG137+CG135+CG133+CG131+CG129</f>
        <v>0</v>
      </c>
      <c r="CH128" s="621">
        <f t="shared" si="318"/>
        <v>0</v>
      </c>
      <c r="CI128" s="919">
        <f>CI137+CI135+CI133+CI131+CI129</f>
        <v>283358.51</v>
      </c>
      <c r="CJ128" s="919">
        <f>CJ137+CJ135+CJ133+CJ131+CJ129</f>
        <v>283358.51</v>
      </c>
      <c r="CK128" s="919">
        <f>CK137+CK135+CK133+CK131+CK129</f>
        <v>0</v>
      </c>
      <c r="CL128" s="621">
        <f t="shared" si="321"/>
        <v>0</v>
      </c>
      <c r="CM128" s="919">
        <f>CM137+CM135+CM133+CM131+CM129</f>
        <v>0</v>
      </c>
      <c r="CN128" s="919">
        <f>CN137+CN135+CN133+CN131+CN129</f>
        <v>283358.51</v>
      </c>
      <c r="CO128" s="919">
        <f>CO137+CO135+CO133+CO131+CO129</f>
        <v>0</v>
      </c>
      <c r="CP128" s="621">
        <f t="shared" si="323"/>
        <v>0</v>
      </c>
      <c r="CQ128" s="919">
        <f>CQ137+CQ135+CQ133+CQ131+CQ129</f>
        <v>0</v>
      </c>
      <c r="CR128" s="919">
        <f>CR137+CR135+CR133+CR131+CR129</f>
        <v>283358.51</v>
      </c>
      <c r="CS128" s="919">
        <v>0</v>
      </c>
      <c r="CT128" s="919">
        <v>0</v>
      </c>
      <c r="CU128" s="919">
        <v>0</v>
      </c>
      <c r="DB128" s="456"/>
      <c r="DC128" s="456"/>
      <c r="DD128" s="456"/>
      <c r="DE128" s="456"/>
      <c r="DF128" s="456"/>
      <c r="DG128" s="456"/>
      <c r="DJ128" s="943"/>
      <c r="DK128" s="943"/>
      <c r="DL128" s="943"/>
      <c r="DM128" s="943"/>
      <c r="DN128" s="943"/>
      <c r="DO128" s="943"/>
      <c r="DP128" s="943"/>
      <c r="DQ128" s="943"/>
      <c r="DR128" s="943"/>
      <c r="DS128" s="943"/>
      <c r="DT128" s="943"/>
      <c r="DU128" s="943"/>
      <c r="DV128" s="943"/>
      <c r="DW128" s="943"/>
      <c r="DX128" s="943"/>
      <c r="DY128" s="943"/>
      <c r="DZ128" s="943"/>
    </row>
    <row r="129" spans="1:131" customFormat="1" ht="20.100000000000001" customHeight="1" x14ac:dyDescent="0.35">
      <c r="A129" s="909" t="s">
        <v>455</v>
      </c>
      <c r="B129" s="528"/>
      <c r="C129" s="528"/>
      <c r="D129" s="528"/>
      <c r="E129" s="528"/>
      <c r="F129" s="528"/>
      <c r="G129" s="528"/>
      <c r="H129" s="528"/>
      <c r="I129" s="528"/>
      <c r="J129" s="993" t="s">
        <v>603</v>
      </c>
      <c r="K129" s="993" t="s">
        <v>148</v>
      </c>
      <c r="L129" s="460"/>
      <c r="M129" s="528"/>
      <c r="N129" s="528"/>
      <c r="O129" s="528"/>
      <c r="P129" s="528"/>
      <c r="Q129" s="528"/>
      <c r="R129" s="528"/>
      <c r="S129" s="528"/>
      <c r="T129" s="528"/>
      <c r="U129" s="528"/>
      <c r="V129" s="528"/>
      <c r="W129" s="528"/>
      <c r="X129" s="528"/>
      <c r="Y129" s="528"/>
      <c r="Z129" s="528"/>
      <c r="AA129" s="528"/>
      <c r="AB129" s="528"/>
      <c r="AC129" s="528"/>
      <c r="AD129" s="528"/>
      <c r="AE129" s="528"/>
      <c r="AF129" s="528"/>
      <c r="AG129" s="528"/>
      <c r="AH129" s="528"/>
      <c r="AI129" s="528"/>
      <c r="AJ129" s="528"/>
      <c r="AK129" s="528"/>
      <c r="AL129" s="528"/>
      <c r="AM129" s="528"/>
      <c r="AN129" s="528"/>
      <c r="AO129" s="528"/>
      <c r="AP129" s="528"/>
      <c r="AQ129" s="528"/>
      <c r="AR129" s="528"/>
      <c r="AS129" s="528"/>
      <c r="AT129" s="528"/>
      <c r="AU129" s="528"/>
      <c r="AV129" s="528"/>
      <c r="AW129" s="528"/>
      <c r="AX129" s="528"/>
      <c r="AY129" s="528"/>
      <c r="AZ129" s="528"/>
      <c r="BA129" s="528"/>
      <c r="BB129" s="528"/>
      <c r="BC129" s="528"/>
      <c r="BD129" s="528"/>
      <c r="BE129" s="528"/>
      <c r="BF129" s="528"/>
      <c r="BG129" s="528"/>
      <c r="BH129" s="528"/>
      <c r="BI129" s="528"/>
      <c r="BJ129" s="528"/>
      <c r="BK129" s="528"/>
      <c r="BL129" s="528"/>
      <c r="BM129" s="528"/>
      <c r="BN129" s="528"/>
      <c r="BO129" s="528"/>
      <c r="BP129" s="528"/>
      <c r="BQ129" s="528"/>
      <c r="BR129" s="528"/>
      <c r="BS129" s="528"/>
      <c r="BT129" s="528"/>
      <c r="BU129" s="528"/>
      <c r="BV129" s="528"/>
      <c r="BW129" s="528"/>
      <c r="BX129" s="528"/>
      <c r="BY129" s="528"/>
      <c r="BZ129" s="523"/>
      <c r="CA129" s="523"/>
      <c r="CB129" s="620">
        <f>CB130</f>
        <v>0</v>
      </c>
      <c r="CC129" s="523">
        <f>CC130</f>
        <v>2979.46</v>
      </c>
      <c r="CD129" s="620">
        <f t="shared" si="316"/>
        <v>0</v>
      </c>
      <c r="CE129" s="620">
        <f t="shared" si="317"/>
        <v>100</v>
      </c>
      <c r="CF129" s="620">
        <f>CF130</f>
        <v>0</v>
      </c>
      <c r="CG129" s="620">
        <f>CG130</f>
        <v>0</v>
      </c>
      <c r="CH129" s="620">
        <f t="shared" si="318"/>
        <v>0</v>
      </c>
      <c r="CI129" s="620">
        <f>CI130</f>
        <v>2979.46</v>
      </c>
      <c r="CJ129" s="523">
        <f>CJ130</f>
        <v>2979.46</v>
      </c>
      <c r="CK129" s="620">
        <f>CK130</f>
        <v>0</v>
      </c>
      <c r="CL129" s="620">
        <f t="shared" si="321"/>
        <v>0</v>
      </c>
      <c r="CM129" s="620">
        <f>CM130</f>
        <v>0</v>
      </c>
      <c r="CN129" s="523">
        <f>CN130</f>
        <v>2979.46</v>
      </c>
      <c r="CO129" s="620">
        <f>CO130</f>
        <v>0</v>
      </c>
      <c r="CP129" s="620">
        <f t="shared" si="323"/>
        <v>0</v>
      </c>
      <c r="CQ129" s="620">
        <f>CQ130</f>
        <v>0</v>
      </c>
      <c r="CR129" s="523">
        <f>CR130</f>
        <v>2979.46</v>
      </c>
      <c r="CS129" s="523">
        <f t="shared" ref="CS129:CU129" si="336">CS130</f>
        <v>0</v>
      </c>
      <c r="CT129" s="523">
        <f t="shared" si="336"/>
        <v>0</v>
      </c>
      <c r="CU129" s="523">
        <f t="shared" si="336"/>
        <v>0</v>
      </c>
      <c r="DB129" s="456"/>
      <c r="DC129" s="456"/>
      <c r="DD129" s="456"/>
      <c r="DE129" s="456"/>
      <c r="DF129" s="456"/>
      <c r="DG129" s="456"/>
      <c r="DH129" s="119"/>
      <c r="DI129" s="119"/>
      <c r="DJ129" s="943"/>
      <c r="DK129" s="943"/>
      <c r="DL129" s="943"/>
      <c r="DM129" s="943"/>
      <c r="DN129" s="943"/>
      <c r="DO129" s="943"/>
      <c r="DP129" s="943"/>
      <c r="DQ129" s="943"/>
      <c r="DR129" s="943"/>
      <c r="DS129" s="943"/>
      <c r="DT129" s="943"/>
      <c r="DU129" s="943"/>
      <c r="DV129" s="943"/>
      <c r="DW129" s="943"/>
      <c r="DX129" s="943"/>
      <c r="DY129" s="943"/>
      <c r="DZ129" s="943"/>
      <c r="EA129" s="119"/>
    </row>
    <row r="130" spans="1:131" customFormat="1" ht="20.100000000000001" customHeight="1" x14ac:dyDescent="0.35">
      <c r="A130" s="909"/>
      <c r="B130" s="528"/>
      <c r="C130" s="528"/>
      <c r="D130" s="528"/>
      <c r="E130" s="528"/>
      <c r="F130" s="528"/>
      <c r="G130" s="528"/>
      <c r="H130" s="528"/>
      <c r="I130" s="528"/>
      <c r="J130" s="722"/>
      <c r="K130" s="722" t="s">
        <v>604</v>
      </c>
      <c r="L130" s="723" t="s">
        <v>149</v>
      </c>
      <c r="M130" s="528"/>
      <c r="N130" s="528"/>
      <c r="O130" s="528"/>
      <c r="P130" s="528"/>
      <c r="Q130" s="528"/>
      <c r="R130" s="528"/>
      <c r="S130" s="528"/>
      <c r="T130" s="528"/>
      <c r="U130" s="528"/>
      <c r="V130" s="528"/>
      <c r="W130" s="528"/>
      <c r="X130" s="528"/>
      <c r="Y130" s="528"/>
      <c r="Z130" s="528"/>
      <c r="AA130" s="528"/>
      <c r="AB130" s="528"/>
      <c r="AC130" s="528"/>
      <c r="AD130" s="528"/>
      <c r="AE130" s="528"/>
      <c r="AF130" s="528"/>
      <c r="AG130" s="528"/>
      <c r="AH130" s="528"/>
      <c r="AI130" s="528"/>
      <c r="AJ130" s="528"/>
      <c r="AK130" s="528"/>
      <c r="AL130" s="528"/>
      <c r="AM130" s="528"/>
      <c r="AN130" s="528"/>
      <c r="AO130" s="528"/>
      <c r="AP130" s="528"/>
      <c r="AQ130" s="528"/>
      <c r="AR130" s="528"/>
      <c r="AS130" s="528"/>
      <c r="AT130" s="528"/>
      <c r="AU130" s="528"/>
      <c r="AV130" s="528"/>
      <c r="AW130" s="528"/>
      <c r="AX130" s="528"/>
      <c r="AY130" s="528"/>
      <c r="AZ130" s="528"/>
      <c r="BA130" s="528"/>
      <c r="BB130" s="528"/>
      <c r="BC130" s="528"/>
      <c r="BD130" s="528"/>
      <c r="BE130" s="528"/>
      <c r="BF130" s="528"/>
      <c r="BG130" s="528"/>
      <c r="BH130" s="528"/>
      <c r="BI130" s="528"/>
      <c r="BJ130" s="528"/>
      <c r="BK130" s="528"/>
      <c r="BL130" s="528"/>
      <c r="BM130" s="528"/>
      <c r="BN130" s="528"/>
      <c r="BO130" s="528"/>
      <c r="BP130" s="528"/>
      <c r="BQ130" s="528"/>
      <c r="BR130" s="528"/>
      <c r="BS130" s="528"/>
      <c r="BT130" s="528"/>
      <c r="BU130" s="528"/>
      <c r="BV130" s="528"/>
      <c r="BW130" s="528"/>
      <c r="BX130" s="528"/>
      <c r="BY130" s="528"/>
      <c r="BZ130" s="924"/>
      <c r="CA130" s="924"/>
      <c r="CB130" s="623"/>
      <c r="CC130" s="924">
        <v>2979.46</v>
      </c>
      <c r="CD130" s="623">
        <f t="shared" si="316"/>
        <v>0</v>
      </c>
      <c r="CE130" s="623">
        <f t="shared" si="317"/>
        <v>100</v>
      </c>
      <c r="CF130" s="623">
        <v>0</v>
      </c>
      <c r="CG130" s="623">
        <v>0</v>
      </c>
      <c r="CH130" s="623">
        <f t="shared" si="318"/>
        <v>0</v>
      </c>
      <c r="CI130" s="623">
        <f>CJ130-CF130</f>
        <v>2979.46</v>
      </c>
      <c r="CJ130" s="924">
        <v>2979.46</v>
      </c>
      <c r="CK130" s="623"/>
      <c r="CL130" s="623">
        <f t="shared" si="321"/>
        <v>0</v>
      </c>
      <c r="CM130" s="623">
        <f>CN130-CJ130</f>
        <v>0</v>
      </c>
      <c r="CN130" s="924">
        <v>2979.46</v>
      </c>
      <c r="CO130" s="623"/>
      <c r="CP130" s="623">
        <f t="shared" si="323"/>
        <v>0</v>
      </c>
      <c r="CQ130" s="623">
        <f>CR130-CN130</f>
        <v>0</v>
      </c>
      <c r="CR130" s="924">
        <v>2979.46</v>
      </c>
      <c r="CS130" s="924">
        <v>0</v>
      </c>
      <c r="CT130" s="924"/>
      <c r="CU130" s="924"/>
      <c r="DB130" s="456"/>
      <c r="DC130" s="456"/>
      <c r="DD130" s="456"/>
      <c r="DE130" s="456"/>
      <c r="DF130" s="456"/>
      <c r="DG130" s="456"/>
      <c r="DH130" s="119"/>
      <c r="DI130" s="119"/>
      <c r="DJ130" s="943"/>
      <c r="DK130" s="943"/>
      <c r="DL130" s="943"/>
      <c r="DM130" s="943"/>
      <c r="DN130" s="943"/>
      <c r="DO130" s="943"/>
      <c r="DP130" s="943"/>
      <c r="DQ130" s="943"/>
      <c r="DR130" s="943"/>
      <c r="DS130" s="943"/>
      <c r="DT130" s="943"/>
      <c r="DU130" s="943"/>
      <c r="DV130" s="943"/>
      <c r="DW130" s="943"/>
      <c r="DX130" s="943"/>
      <c r="DY130" s="943"/>
      <c r="DZ130" s="943"/>
      <c r="EA130" s="119"/>
    </row>
    <row r="131" spans="1:131" customFormat="1" ht="20.100000000000001" customHeight="1" x14ac:dyDescent="0.35">
      <c r="A131" s="909" t="s">
        <v>458</v>
      </c>
      <c r="B131" s="528"/>
      <c r="C131" s="528"/>
      <c r="D131" s="528"/>
      <c r="E131" s="528"/>
      <c r="F131" s="528"/>
      <c r="G131" s="528"/>
      <c r="H131" s="528"/>
      <c r="I131" s="528"/>
      <c r="J131" s="990" t="s">
        <v>603</v>
      </c>
      <c r="K131" s="990" t="s">
        <v>148</v>
      </c>
      <c r="L131" s="465"/>
      <c r="M131" s="528"/>
      <c r="N131" s="528"/>
      <c r="O131" s="528"/>
      <c r="P131" s="528"/>
      <c r="Q131" s="528"/>
      <c r="R131" s="528"/>
      <c r="S131" s="528"/>
      <c r="T131" s="528"/>
      <c r="U131" s="528"/>
      <c r="V131" s="528"/>
      <c r="W131" s="528"/>
      <c r="X131" s="528"/>
      <c r="Y131" s="528"/>
      <c r="Z131" s="528"/>
      <c r="AA131" s="528"/>
      <c r="AB131" s="528"/>
      <c r="AC131" s="528"/>
      <c r="AD131" s="528"/>
      <c r="AE131" s="528"/>
      <c r="AF131" s="528"/>
      <c r="AG131" s="528"/>
      <c r="AH131" s="528"/>
      <c r="AI131" s="528"/>
      <c r="AJ131" s="528"/>
      <c r="AK131" s="528"/>
      <c r="AL131" s="528"/>
      <c r="AM131" s="528"/>
      <c r="AN131" s="528"/>
      <c r="AO131" s="528"/>
      <c r="AP131" s="528"/>
      <c r="AQ131" s="528"/>
      <c r="AR131" s="528"/>
      <c r="AS131" s="528"/>
      <c r="AT131" s="528"/>
      <c r="AU131" s="528"/>
      <c r="AV131" s="528"/>
      <c r="AW131" s="528"/>
      <c r="AX131" s="528"/>
      <c r="AY131" s="528"/>
      <c r="AZ131" s="528"/>
      <c r="BA131" s="528"/>
      <c r="BB131" s="528"/>
      <c r="BC131" s="528"/>
      <c r="BD131" s="528"/>
      <c r="BE131" s="528"/>
      <c r="BF131" s="528"/>
      <c r="BG131" s="528"/>
      <c r="BH131" s="528"/>
      <c r="BI131" s="528"/>
      <c r="BJ131" s="528"/>
      <c r="BK131" s="528"/>
      <c r="BL131" s="528"/>
      <c r="BM131" s="528"/>
      <c r="BN131" s="528"/>
      <c r="BO131" s="528"/>
      <c r="BP131" s="528"/>
      <c r="BQ131" s="528"/>
      <c r="BR131" s="528"/>
      <c r="BS131" s="528"/>
      <c r="BT131" s="528"/>
      <c r="BU131" s="528"/>
      <c r="BV131" s="528"/>
      <c r="BW131" s="528"/>
      <c r="BX131" s="528"/>
      <c r="BY131" s="528"/>
      <c r="BZ131" s="523"/>
      <c r="CA131" s="523"/>
      <c r="CB131" s="620">
        <f>CB132</f>
        <v>0</v>
      </c>
      <c r="CC131" s="523">
        <f>CC132</f>
        <v>148107.51999999999</v>
      </c>
      <c r="CD131" s="620">
        <f t="shared" si="316"/>
        <v>0</v>
      </c>
      <c r="CE131" s="620">
        <f t="shared" si="317"/>
        <v>100</v>
      </c>
      <c r="CF131" s="620">
        <f>CF132</f>
        <v>0</v>
      </c>
      <c r="CG131" s="620">
        <f>CG132</f>
        <v>0</v>
      </c>
      <c r="CH131" s="620">
        <f t="shared" si="318"/>
        <v>0</v>
      </c>
      <c r="CI131" s="620">
        <f>CI132</f>
        <v>148107.51999999999</v>
      </c>
      <c r="CJ131" s="523">
        <f>CJ132</f>
        <v>148107.51999999999</v>
      </c>
      <c r="CK131" s="620">
        <f>CK132</f>
        <v>0</v>
      </c>
      <c r="CL131" s="620">
        <f t="shared" si="321"/>
        <v>0</v>
      </c>
      <c r="CM131" s="620">
        <f>CM132</f>
        <v>0</v>
      </c>
      <c r="CN131" s="523">
        <f>CN132</f>
        <v>148107.51999999999</v>
      </c>
      <c r="CO131" s="620">
        <f>CO132</f>
        <v>0</v>
      </c>
      <c r="CP131" s="620">
        <f t="shared" si="323"/>
        <v>0</v>
      </c>
      <c r="CQ131" s="620">
        <f>CQ132</f>
        <v>0</v>
      </c>
      <c r="CR131" s="523">
        <f>CR132</f>
        <v>148107.51999999999</v>
      </c>
      <c r="CS131" s="523">
        <f t="shared" ref="CS131:CU131" si="337">CS132</f>
        <v>0</v>
      </c>
      <c r="CT131" s="523">
        <f t="shared" si="337"/>
        <v>0</v>
      </c>
      <c r="CU131" s="523">
        <f t="shared" si="337"/>
        <v>0</v>
      </c>
      <c r="DB131" s="456"/>
      <c r="DC131" s="456"/>
      <c r="DD131" s="456"/>
      <c r="DE131" s="456"/>
      <c r="DF131" s="456"/>
      <c r="DG131" s="456"/>
      <c r="DH131" s="119"/>
      <c r="DI131" s="119"/>
      <c r="DJ131" s="943"/>
      <c r="DK131" s="943"/>
      <c r="DL131" s="943"/>
      <c r="DM131" s="943"/>
      <c r="DN131" s="943"/>
      <c r="DO131" s="943"/>
      <c r="DP131" s="943"/>
      <c r="DQ131" s="943"/>
      <c r="DR131" s="943"/>
      <c r="DS131" s="943"/>
      <c r="DT131" s="943"/>
      <c r="DU131" s="943"/>
      <c r="DV131" s="943"/>
      <c r="DW131" s="943"/>
      <c r="DX131" s="943"/>
      <c r="DY131" s="943"/>
      <c r="DZ131" s="943"/>
      <c r="EA131" s="119"/>
    </row>
    <row r="132" spans="1:131" customFormat="1" ht="20.100000000000001" customHeight="1" x14ac:dyDescent="0.35">
      <c r="A132" s="909"/>
      <c r="B132" s="528"/>
      <c r="C132" s="528"/>
      <c r="D132" s="528"/>
      <c r="E132" s="528"/>
      <c r="F132" s="528"/>
      <c r="G132" s="528"/>
      <c r="H132" s="528"/>
      <c r="I132" s="528"/>
      <c r="J132" s="431"/>
      <c r="K132" s="431" t="s">
        <v>604</v>
      </c>
      <c r="L132" s="632" t="s">
        <v>149</v>
      </c>
      <c r="M132" s="528"/>
      <c r="N132" s="528"/>
      <c r="O132" s="528"/>
      <c r="P132" s="528"/>
      <c r="Q132" s="528"/>
      <c r="R132" s="528"/>
      <c r="S132" s="528"/>
      <c r="T132" s="528"/>
      <c r="U132" s="528"/>
      <c r="V132" s="528"/>
      <c r="W132" s="528"/>
      <c r="X132" s="528"/>
      <c r="Y132" s="528"/>
      <c r="Z132" s="528"/>
      <c r="AA132" s="528"/>
      <c r="AB132" s="528"/>
      <c r="AC132" s="528"/>
      <c r="AD132" s="528"/>
      <c r="AE132" s="528"/>
      <c r="AF132" s="528"/>
      <c r="AG132" s="528"/>
      <c r="AH132" s="528"/>
      <c r="AI132" s="528"/>
      <c r="AJ132" s="528"/>
      <c r="AK132" s="528"/>
      <c r="AL132" s="528"/>
      <c r="AM132" s="528"/>
      <c r="AN132" s="528"/>
      <c r="AO132" s="528"/>
      <c r="AP132" s="528"/>
      <c r="AQ132" s="528"/>
      <c r="AR132" s="528"/>
      <c r="AS132" s="528"/>
      <c r="AT132" s="528"/>
      <c r="AU132" s="528"/>
      <c r="AV132" s="528"/>
      <c r="AW132" s="528"/>
      <c r="AX132" s="528"/>
      <c r="AY132" s="528"/>
      <c r="AZ132" s="528"/>
      <c r="BA132" s="528"/>
      <c r="BB132" s="528"/>
      <c r="BC132" s="528"/>
      <c r="BD132" s="528"/>
      <c r="BE132" s="528"/>
      <c r="BF132" s="528"/>
      <c r="BG132" s="528"/>
      <c r="BH132" s="528"/>
      <c r="BI132" s="528"/>
      <c r="BJ132" s="528"/>
      <c r="BK132" s="528"/>
      <c r="BL132" s="528"/>
      <c r="BM132" s="528"/>
      <c r="BN132" s="528"/>
      <c r="BO132" s="528"/>
      <c r="BP132" s="528"/>
      <c r="BQ132" s="528"/>
      <c r="BR132" s="528"/>
      <c r="BS132" s="528"/>
      <c r="BT132" s="528"/>
      <c r="BU132" s="528"/>
      <c r="BV132" s="528"/>
      <c r="BW132" s="528"/>
      <c r="BX132" s="528"/>
      <c r="BY132" s="528"/>
      <c r="BZ132" s="929"/>
      <c r="CA132" s="929"/>
      <c r="CB132" s="623"/>
      <c r="CC132" s="929">
        <v>148107.51999999999</v>
      </c>
      <c r="CD132" s="623">
        <f t="shared" si="316"/>
        <v>0</v>
      </c>
      <c r="CE132" s="623">
        <f t="shared" si="317"/>
        <v>100</v>
      </c>
      <c r="CF132" s="623">
        <v>0</v>
      </c>
      <c r="CG132" s="623">
        <v>0</v>
      </c>
      <c r="CH132" s="623">
        <f t="shared" si="318"/>
        <v>0</v>
      </c>
      <c r="CI132" s="623">
        <f>CJ132-CF132</f>
        <v>148107.51999999999</v>
      </c>
      <c r="CJ132" s="929">
        <v>148107.51999999999</v>
      </c>
      <c r="CK132" s="623"/>
      <c r="CL132" s="623">
        <f t="shared" si="321"/>
        <v>0</v>
      </c>
      <c r="CM132" s="623">
        <f>CN132-CJ132</f>
        <v>0</v>
      </c>
      <c r="CN132" s="929">
        <v>148107.51999999999</v>
      </c>
      <c r="CO132" s="623"/>
      <c r="CP132" s="623">
        <f t="shared" si="323"/>
        <v>0</v>
      </c>
      <c r="CQ132" s="623">
        <f>CR132-CN132</f>
        <v>0</v>
      </c>
      <c r="CR132" s="929">
        <v>148107.51999999999</v>
      </c>
      <c r="CS132" s="929">
        <v>0</v>
      </c>
      <c r="CT132" s="929"/>
      <c r="CU132" s="929"/>
      <c r="DB132" s="456"/>
      <c r="DC132" s="456"/>
      <c r="DD132" s="456"/>
      <c r="DE132" s="456"/>
      <c r="DF132" s="456"/>
      <c r="DG132" s="456"/>
      <c r="DH132" s="119"/>
      <c r="DI132" s="119"/>
      <c r="DJ132" s="943"/>
      <c r="DK132" s="943"/>
      <c r="DL132" s="943"/>
      <c r="DM132" s="943"/>
      <c r="DN132" s="943"/>
      <c r="DO132" s="943"/>
      <c r="DP132" s="943"/>
      <c r="DQ132" s="943"/>
      <c r="DR132" s="943"/>
      <c r="DS132" s="943"/>
      <c r="DT132" s="943"/>
      <c r="DU132" s="943"/>
      <c r="DV132" s="943"/>
      <c r="DW132" s="943"/>
      <c r="DX132" s="943"/>
      <c r="DY132" s="943"/>
      <c r="DZ132" s="943"/>
      <c r="EA132" s="119"/>
    </row>
    <row r="133" spans="1:131" customFormat="1" ht="20.100000000000001" customHeight="1" x14ac:dyDescent="0.35">
      <c r="A133" s="909" t="s">
        <v>483</v>
      </c>
      <c r="B133" s="528"/>
      <c r="C133" s="528"/>
      <c r="D133" s="528"/>
      <c r="E133" s="528"/>
      <c r="F133" s="528"/>
      <c r="G133" s="528"/>
      <c r="H133" s="528"/>
      <c r="I133" s="528"/>
      <c r="J133" s="990" t="s">
        <v>603</v>
      </c>
      <c r="K133" s="990" t="s">
        <v>148</v>
      </c>
      <c r="L133" s="465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528"/>
      <c r="AE133" s="528"/>
      <c r="AF133" s="528"/>
      <c r="AG133" s="528"/>
      <c r="AH133" s="528"/>
      <c r="AI133" s="528"/>
      <c r="AJ133" s="528"/>
      <c r="AK133" s="528"/>
      <c r="AL133" s="528"/>
      <c r="AM133" s="528"/>
      <c r="AN133" s="528"/>
      <c r="AO133" s="528"/>
      <c r="AP133" s="528"/>
      <c r="AQ133" s="528"/>
      <c r="AR133" s="528"/>
      <c r="AS133" s="528"/>
      <c r="AT133" s="528"/>
      <c r="AU133" s="528"/>
      <c r="AV133" s="528"/>
      <c r="AW133" s="528"/>
      <c r="AX133" s="528"/>
      <c r="AY133" s="528"/>
      <c r="AZ133" s="528"/>
      <c r="BA133" s="528"/>
      <c r="BB133" s="528"/>
      <c r="BC133" s="528"/>
      <c r="BD133" s="528"/>
      <c r="BE133" s="528"/>
      <c r="BF133" s="528"/>
      <c r="BG133" s="528"/>
      <c r="BH133" s="528"/>
      <c r="BI133" s="528"/>
      <c r="BJ133" s="528"/>
      <c r="BK133" s="528"/>
      <c r="BL133" s="528"/>
      <c r="BM133" s="528"/>
      <c r="BN133" s="528"/>
      <c r="BO133" s="528"/>
      <c r="BP133" s="528"/>
      <c r="BQ133" s="528"/>
      <c r="BR133" s="528"/>
      <c r="BS133" s="528"/>
      <c r="BT133" s="528"/>
      <c r="BU133" s="528"/>
      <c r="BV133" s="528"/>
      <c r="BW133" s="528"/>
      <c r="BX133" s="528"/>
      <c r="BY133" s="528"/>
      <c r="BZ133" s="523"/>
      <c r="CA133" s="523"/>
      <c r="CB133" s="620">
        <f>CB134</f>
        <v>0</v>
      </c>
      <c r="CC133" s="523">
        <f>CC134</f>
        <v>30786.18</v>
      </c>
      <c r="CD133" s="620">
        <f t="shared" si="316"/>
        <v>0</v>
      </c>
      <c r="CE133" s="620">
        <f t="shared" si="317"/>
        <v>100</v>
      </c>
      <c r="CF133" s="620">
        <f>CF134</f>
        <v>0</v>
      </c>
      <c r="CG133" s="620">
        <f>CG134</f>
        <v>0</v>
      </c>
      <c r="CH133" s="620">
        <f t="shared" si="318"/>
        <v>0</v>
      </c>
      <c r="CI133" s="620">
        <f>CI134</f>
        <v>30786.18</v>
      </c>
      <c r="CJ133" s="523">
        <f>CJ134</f>
        <v>30786.18</v>
      </c>
      <c r="CK133" s="620">
        <f>CK134</f>
        <v>0</v>
      </c>
      <c r="CL133" s="620">
        <f t="shared" si="321"/>
        <v>0</v>
      </c>
      <c r="CM133" s="620">
        <f>CM134</f>
        <v>0</v>
      </c>
      <c r="CN133" s="523">
        <f>CN134</f>
        <v>30786.18</v>
      </c>
      <c r="CO133" s="620">
        <f>CO134</f>
        <v>0</v>
      </c>
      <c r="CP133" s="620">
        <f t="shared" si="323"/>
        <v>0</v>
      </c>
      <c r="CQ133" s="620">
        <f>CQ134</f>
        <v>0</v>
      </c>
      <c r="CR133" s="523">
        <f>CR134</f>
        <v>30786.18</v>
      </c>
      <c r="CS133" s="523">
        <v>0</v>
      </c>
      <c r="CT133" s="523">
        <f t="shared" ref="CT133:CU133" si="338">CT134</f>
        <v>0</v>
      </c>
      <c r="CU133" s="523">
        <f t="shared" si="338"/>
        <v>0</v>
      </c>
      <c r="DB133" s="456"/>
      <c r="DC133" s="456"/>
      <c r="DD133" s="456"/>
      <c r="DE133" s="456"/>
      <c r="DF133" s="456"/>
      <c r="DG133" s="456"/>
      <c r="DH133" s="432"/>
      <c r="DI133" s="432"/>
      <c r="DJ133" s="943"/>
      <c r="DK133" s="943"/>
      <c r="DL133" s="943"/>
      <c r="DM133" s="943"/>
      <c r="DN133" s="943"/>
      <c r="DO133" s="943"/>
      <c r="DP133" s="943"/>
      <c r="DQ133" s="943"/>
      <c r="DR133" s="943"/>
      <c r="DS133" s="943"/>
      <c r="DT133" s="943"/>
      <c r="DU133" s="943"/>
      <c r="DV133" s="943"/>
      <c r="DW133" s="943"/>
      <c r="DX133" s="943"/>
      <c r="DY133" s="943"/>
      <c r="DZ133" s="943"/>
      <c r="EA133" s="432"/>
    </row>
    <row r="134" spans="1:131" customFormat="1" ht="20.100000000000001" customHeight="1" x14ac:dyDescent="0.35">
      <c r="A134" s="909"/>
      <c r="B134" s="528"/>
      <c r="C134" s="528"/>
      <c r="D134" s="528"/>
      <c r="E134" s="528"/>
      <c r="F134" s="528"/>
      <c r="G134" s="528"/>
      <c r="H134" s="528"/>
      <c r="I134" s="528"/>
      <c r="J134" s="434"/>
      <c r="K134" s="434" t="s">
        <v>604</v>
      </c>
      <c r="L134" s="461" t="s">
        <v>149</v>
      </c>
      <c r="M134" s="528"/>
      <c r="N134" s="528"/>
      <c r="O134" s="528"/>
      <c r="P134" s="528"/>
      <c r="Q134" s="528"/>
      <c r="R134" s="528"/>
      <c r="S134" s="528"/>
      <c r="T134" s="528"/>
      <c r="U134" s="528"/>
      <c r="V134" s="528"/>
      <c r="W134" s="528"/>
      <c r="X134" s="528"/>
      <c r="Y134" s="528"/>
      <c r="Z134" s="528"/>
      <c r="AA134" s="528"/>
      <c r="AB134" s="528"/>
      <c r="AC134" s="528"/>
      <c r="AD134" s="528"/>
      <c r="AE134" s="528"/>
      <c r="AF134" s="528"/>
      <c r="AG134" s="528"/>
      <c r="AH134" s="528"/>
      <c r="AI134" s="528"/>
      <c r="AJ134" s="528"/>
      <c r="AK134" s="528"/>
      <c r="AL134" s="528"/>
      <c r="AM134" s="528"/>
      <c r="AN134" s="528"/>
      <c r="AO134" s="528"/>
      <c r="AP134" s="528"/>
      <c r="AQ134" s="528"/>
      <c r="AR134" s="528"/>
      <c r="AS134" s="528"/>
      <c r="AT134" s="528"/>
      <c r="AU134" s="528"/>
      <c r="AV134" s="528"/>
      <c r="AW134" s="528"/>
      <c r="AX134" s="528"/>
      <c r="AY134" s="528"/>
      <c r="AZ134" s="528"/>
      <c r="BA134" s="528"/>
      <c r="BB134" s="528"/>
      <c r="BC134" s="528"/>
      <c r="BD134" s="528"/>
      <c r="BE134" s="528"/>
      <c r="BF134" s="528"/>
      <c r="BG134" s="528"/>
      <c r="BH134" s="528"/>
      <c r="BI134" s="528"/>
      <c r="BJ134" s="528"/>
      <c r="BK134" s="528"/>
      <c r="BL134" s="528"/>
      <c r="BM134" s="528"/>
      <c r="BN134" s="528"/>
      <c r="BO134" s="528"/>
      <c r="BP134" s="528"/>
      <c r="BQ134" s="528"/>
      <c r="BR134" s="528"/>
      <c r="BS134" s="528"/>
      <c r="BT134" s="528"/>
      <c r="BU134" s="528"/>
      <c r="BV134" s="528"/>
      <c r="BW134" s="528"/>
      <c r="BX134" s="528"/>
      <c r="BY134" s="528"/>
      <c r="BZ134" s="929"/>
      <c r="CA134" s="929"/>
      <c r="CB134" s="623"/>
      <c r="CC134" s="929">
        <v>30786.18</v>
      </c>
      <c r="CD134" s="623">
        <f t="shared" si="316"/>
        <v>0</v>
      </c>
      <c r="CE134" s="623">
        <f t="shared" si="317"/>
        <v>100</v>
      </c>
      <c r="CF134" s="623">
        <v>0</v>
      </c>
      <c r="CG134" s="623">
        <v>0</v>
      </c>
      <c r="CH134" s="623">
        <f t="shared" si="318"/>
        <v>0</v>
      </c>
      <c r="CI134" s="623">
        <f>CJ134-CF134</f>
        <v>30786.18</v>
      </c>
      <c r="CJ134" s="929">
        <v>30786.18</v>
      </c>
      <c r="CK134" s="623"/>
      <c r="CL134" s="623">
        <f t="shared" si="321"/>
        <v>0</v>
      </c>
      <c r="CM134" s="623">
        <f>CN134-CJ134</f>
        <v>0</v>
      </c>
      <c r="CN134" s="929">
        <v>30786.18</v>
      </c>
      <c r="CO134" s="623"/>
      <c r="CP134" s="623">
        <f t="shared" si="323"/>
        <v>0</v>
      </c>
      <c r="CQ134" s="623">
        <f>CR134-CN134</f>
        <v>0</v>
      </c>
      <c r="CR134" s="929">
        <v>30786.18</v>
      </c>
      <c r="CS134" s="929">
        <v>0</v>
      </c>
      <c r="CT134" s="929"/>
      <c r="CU134" s="929"/>
      <c r="DB134" s="456"/>
      <c r="DC134" s="456"/>
      <c r="DD134" s="456"/>
      <c r="DE134" s="456"/>
      <c r="DF134" s="456"/>
      <c r="DG134" s="456"/>
      <c r="DH134" s="119"/>
      <c r="DI134" s="119"/>
      <c r="DJ134" s="943"/>
      <c r="DK134" s="943"/>
      <c r="DL134" s="943"/>
      <c r="DM134" s="943"/>
      <c r="DN134" s="943"/>
      <c r="DO134" s="943"/>
      <c r="DP134" s="943"/>
      <c r="DQ134" s="943"/>
      <c r="DR134" s="943"/>
      <c r="DS134" s="943"/>
      <c r="DT134" s="943"/>
      <c r="DU134" s="943"/>
      <c r="DV134" s="943"/>
      <c r="DW134" s="943"/>
      <c r="DX134" s="943"/>
      <c r="DY134" s="943"/>
      <c r="DZ134" s="943"/>
      <c r="EA134" s="119"/>
    </row>
    <row r="135" spans="1:131" customFormat="1" ht="20.100000000000001" customHeight="1" x14ac:dyDescent="0.35">
      <c r="A135" s="909" t="s">
        <v>512</v>
      </c>
      <c r="B135" s="528"/>
      <c r="C135" s="528"/>
      <c r="D135" s="528"/>
      <c r="E135" s="528"/>
      <c r="F135" s="528"/>
      <c r="G135" s="528"/>
      <c r="H135" s="528"/>
      <c r="I135" s="528"/>
      <c r="J135" s="990" t="s">
        <v>603</v>
      </c>
      <c r="K135" s="990" t="s">
        <v>148</v>
      </c>
      <c r="L135" s="465"/>
      <c r="M135" s="528"/>
      <c r="N135" s="528"/>
      <c r="O135" s="528"/>
      <c r="P135" s="528"/>
      <c r="Q135" s="528"/>
      <c r="R135" s="528"/>
      <c r="S135" s="528"/>
      <c r="T135" s="528"/>
      <c r="U135" s="528"/>
      <c r="V135" s="528"/>
      <c r="W135" s="528"/>
      <c r="X135" s="528"/>
      <c r="Y135" s="528"/>
      <c r="Z135" s="528"/>
      <c r="AA135" s="528"/>
      <c r="AB135" s="528"/>
      <c r="AC135" s="528"/>
      <c r="AD135" s="528"/>
      <c r="AE135" s="528"/>
      <c r="AF135" s="528"/>
      <c r="AG135" s="528"/>
      <c r="AH135" s="528"/>
      <c r="AI135" s="528"/>
      <c r="AJ135" s="528"/>
      <c r="AK135" s="528"/>
      <c r="AL135" s="528"/>
      <c r="AM135" s="528"/>
      <c r="AN135" s="528"/>
      <c r="AO135" s="528"/>
      <c r="AP135" s="528"/>
      <c r="AQ135" s="528"/>
      <c r="AR135" s="528"/>
      <c r="AS135" s="528"/>
      <c r="AT135" s="528"/>
      <c r="AU135" s="528"/>
      <c r="AV135" s="528"/>
      <c r="AW135" s="528"/>
      <c r="AX135" s="528"/>
      <c r="AY135" s="528"/>
      <c r="AZ135" s="528"/>
      <c r="BA135" s="528"/>
      <c r="BB135" s="528"/>
      <c r="BC135" s="528"/>
      <c r="BD135" s="528"/>
      <c r="BE135" s="528"/>
      <c r="BF135" s="528"/>
      <c r="BG135" s="528"/>
      <c r="BH135" s="528"/>
      <c r="BI135" s="528"/>
      <c r="BJ135" s="528"/>
      <c r="BK135" s="528"/>
      <c r="BL135" s="528"/>
      <c r="BM135" s="528"/>
      <c r="BN135" s="528"/>
      <c r="BO135" s="528"/>
      <c r="BP135" s="528"/>
      <c r="BQ135" s="528"/>
      <c r="BR135" s="528"/>
      <c r="BS135" s="528"/>
      <c r="BT135" s="528"/>
      <c r="BU135" s="528"/>
      <c r="BV135" s="528"/>
      <c r="BW135" s="528"/>
      <c r="BX135" s="528"/>
      <c r="BY135" s="528"/>
      <c r="BZ135" s="523"/>
      <c r="CA135" s="523"/>
      <c r="CB135" s="620">
        <f>CB136</f>
        <v>0</v>
      </c>
      <c r="CC135" s="523">
        <f>CC136</f>
        <v>101485.35</v>
      </c>
      <c r="CD135" s="620">
        <f t="shared" si="316"/>
        <v>0</v>
      </c>
      <c r="CE135" s="620">
        <f t="shared" si="317"/>
        <v>100</v>
      </c>
      <c r="CF135" s="620">
        <f>CF136</f>
        <v>0</v>
      </c>
      <c r="CG135" s="620">
        <f>CG136</f>
        <v>0</v>
      </c>
      <c r="CH135" s="620">
        <f t="shared" si="318"/>
        <v>0</v>
      </c>
      <c r="CI135" s="620">
        <f>CI136</f>
        <v>101485.35</v>
      </c>
      <c r="CJ135" s="523">
        <f>CJ136</f>
        <v>101485.35</v>
      </c>
      <c r="CK135" s="620">
        <f>CK136</f>
        <v>0</v>
      </c>
      <c r="CL135" s="620">
        <f t="shared" si="321"/>
        <v>0</v>
      </c>
      <c r="CM135" s="620">
        <f>CM136</f>
        <v>0</v>
      </c>
      <c r="CN135" s="523">
        <f>CN136</f>
        <v>101485.35</v>
      </c>
      <c r="CO135" s="620">
        <f>CO136</f>
        <v>0</v>
      </c>
      <c r="CP135" s="620">
        <f t="shared" si="323"/>
        <v>0</v>
      </c>
      <c r="CQ135" s="620">
        <f>CQ136</f>
        <v>0</v>
      </c>
      <c r="CR135" s="523">
        <f>CR136</f>
        <v>101485.35</v>
      </c>
      <c r="CS135" s="523">
        <f t="shared" ref="CS135:CU135" si="339">CS136</f>
        <v>0</v>
      </c>
      <c r="CT135" s="523">
        <f t="shared" si="339"/>
        <v>0</v>
      </c>
      <c r="CU135" s="523">
        <f t="shared" si="339"/>
        <v>0</v>
      </c>
      <c r="DB135" s="456"/>
      <c r="DC135" s="456"/>
      <c r="DD135" s="456"/>
      <c r="DE135" s="456"/>
      <c r="DF135" s="456"/>
      <c r="DG135" s="456"/>
      <c r="DH135" s="432"/>
      <c r="DI135" s="432"/>
      <c r="DJ135" s="943"/>
      <c r="DK135" s="943"/>
      <c r="DL135" s="943"/>
      <c r="DM135" s="943"/>
      <c r="DN135" s="943"/>
      <c r="DO135" s="943"/>
      <c r="DP135" s="943"/>
      <c r="DQ135" s="943"/>
      <c r="DR135" s="943"/>
      <c r="DS135" s="943"/>
      <c r="DT135" s="943"/>
      <c r="DU135" s="943"/>
      <c r="DV135" s="943"/>
      <c r="DW135" s="943"/>
      <c r="DX135" s="943"/>
      <c r="DY135" s="943"/>
      <c r="DZ135" s="943"/>
      <c r="EA135" s="432"/>
    </row>
    <row r="136" spans="1:131" customFormat="1" ht="20.100000000000001" customHeight="1" x14ac:dyDescent="0.35">
      <c r="A136" s="528"/>
      <c r="B136" s="528"/>
      <c r="C136" s="528"/>
      <c r="D136" s="528"/>
      <c r="E136" s="528"/>
      <c r="F136" s="528"/>
      <c r="G136" s="528"/>
      <c r="H136" s="528"/>
      <c r="I136" s="528"/>
      <c r="J136" s="434"/>
      <c r="K136" s="434" t="s">
        <v>604</v>
      </c>
      <c r="L136" s="461" t="s">
        <v>149</v>
      </c>
      <c r="M136" s="528"/>
      <c r="N136" s="528"/>
      <c r="O136" s="528"/>
      <c r="P136" s="528"/>
      <c r="Q136" s="528"/>
      <c r="R136" s="528"/>
      <c r="S136" s="528"/>
      <c r="T136" s="528"/>
      <c r="U136" s="528"/>
      <c r="V136" s="528"/>
      <c r="W136" s="528"/>
      <c r="X136" s="528"/>
      <c r="Y136" s="528"/>
      <c r="Z136" s="528"/>
      <c r="AA136" s="528"/>
      <c r="AB136" s="528"/>
      <c r="AC136" s="528"/>
      <c r="AD136" s="528"/>
      <c r="AE136" s="528"/>
      <c r="AF136" s="528"/>
      <c r="AG136" s="528"/>
      <c r="AH136" s="528"/>
      <c r="AI136" s="528"/>
      <c r="AJ136" s="528"/>
      <c r="AK136" s="528"/>
      <c r="AL136" s="528"/>
      <c r="AM136" s="528"/>
      <c r="AN136" s="528"/>
      <c r="AO136" s="528"/>
      <c r="AP136" s="528"/>
      <c r="AQ136" s="528"/>
      <c r="AR136" s="528"/>
      <c r="AS136" s="528"/>
      <c r="AT136" s="528"/>
      <c r="AU136" s="528"/>
      <c r="AV136" s="528"/>
      <c r="AW136" s="528"/>
      <c r="AX136" s="528"/>
      <c r="AY136" s="528"/>
      <c r="AZ136" s="528"/>
      <c r="BA136" s="528"/>
      <c r="BB136" s="528"/>
      <c r="BC136" s="528"/>
      <c r="BD136" s="528"/>
      <c r="BE136" s="528"/>
      <c r="BF136" s="528"/>
      <c r="BG136" s="528"/>
      <c r="BH136" s="528"/>
      <c r="BI136" s="528"/>
      <c r="BJ136" s="528"/>
      <c r="BK136" s="528"/>
      <c r="BL136" s="528"/>
      <c r="BM136" s="528"/>
      <c r="BN136" s="528"/>
      <c r="BO136" s="528"/>
      <c r="BP136" s="528"/>
      <c r="BQ136" s="528"/>
      <c r="BR136" s="528"/>
      <c r="BS136" s="528"/>
      <c r="BT136" s="528"/>
      <c r="BU136" s="528"/>
      <c r="BV136" s="528"/>
      <c r="BW136" s="528"/>
      <c r="BX136" s="528"/>
      <c r="BY136" s="528"/>
      <c r="BZ136" s="923"/>
      <c r="CA136" s="923"/>
      <c r="CB136" s="623"/>
      <c r="CC136" s="923">
        <f>2556.03+98929.32</f>
        <v>101485.35</v>
      </c>
      <c r="CD136" s="623">
        <f t="shared" si="316"/>
        <v>0</v>
      </c>
      <c r="CE136" s="623">
        <f t="shared" si="317"/>
        <v>100</v>
      </c>
      <c r="CF136" s="623">
        <v>0</v>
      </c>
      <c r="CG136" s="623">
        <v>0</v>
      </c>
      <c r="CH136" s="623">
        <f t="shared" si="318"/>
        <v>0</v>
      </c>
      <c r="CI136" s="623">
        <f>CJ136-CF136</f>
        <v>101485.35</v>
      </c>
      <c r="CJ136" s="923">
        <f>2556.03+98929.32</f>
        <v>101485.35</v>
      </c>
      <c r="CK136" s="623"/>
      <c r="CL136" s="623">
        <f t="shared" si="321"/>
        <v>0</v>
      </c>
      <c r="CM136" s="623">
        <f>CN136-CJ136</f>
        <v>0</v>
      </c>
      <c r="CN136" s="923">
        <f>2556.03+98929.32</f>
        <v>101485.35</v>
      </c>
      <c r="CO136" s="623"/>
      <c r="CP136" s="623">
        <f t="shared" si="323"/>
        <v>0</v>
      </c>
      <c r="CQ136" s="623">
        <f>CR136-CN136</f>
        <v>0</v>
      </c>
      <c r="CR136" s="923">
        <v>101485.35</v>
      </c>
      <c r="CS136" s="923">
        <v>0</v>
      </c>
      <c r="CT136" s="923"/>
      <c r="CU136" s="923"/>
      <c r="DB136" s="456"/>
      <c r="DC136" s="456"/>
      <c r="DD136" s="456"/>
      <c r="DE136" s="456"/>
      <c r="DF136" s="456"/>
      <c r="DG136" s="456"/>
      <c r="DH136" s="119"/>
      <c r="DI136" s="119"/>
      <c r="DJ136" s="943"/>
      <c r="DK136" s="943"/>
      <c r="DL136" s="943"/>
      <c r="DM136" s="943"/>
      <c r="DN136" s="943"/>
      <c r="DO136" s="943"/>
      <c r="DP136" s="943"/>
      <c r="DQ136" s="943"/>
      <c r="DR136" s="943"/>
      <c r="DS136" s="943"/>
      <c r="DT136" s="943"/>
      <c r="DU136" s="943"/>
      <c r="DV136" s="943"/>
      <c r="DW136" s="943"/>
      <c r="DX136" s="943"/>
      <c r="DY136" s="943"/>
      <c r="DZ136" s="943"/>
      <c r="EA136" s="119"/>
    </row>
    <row r="137" spans="1:131" ht="20.100000000000001" hidden="1" customHeight="1" x14ac:dyDescent="0.35">
      <c r="A137" s="474" t="s">
        <v>389</v>
      </c>
      <c r="B137" s="482"/>
      <c r="C137" s="482"/>
      <c r="D137" s="482"/>
      <c r="E137" s="482"/>
      <c r="F137" s="482"/>
      <c r="G137" s="482"/>
      <c r="H137" s="733"/>
      <c r="I137" s="697"/>
      <c r="J137" s="993" t="s">
        <v>603</v>
      </c>
      <c r="K137" s="993" t="s">
        <v>148</v>
      </c>
      <c r="L137" s="460"/>
      <c r="M137" s="468"/>
      <c r="N137" s="468"/>
      <c r="O137" s="468"/>
      <c r="P137" s="468"/>
      <c r="Q137" s="468"/>
      <c r="R137" s="468"/>
      <c r="S137" s="468"/>
      <c r="T137" s="468"/>
      <c r="U137" s="468"/>
      <c r="V137" s="468"/>
      <c r="W137" s="468"/>
      <c r="X137" s="468"/>
      <c r="Y137" s="468"/>
      <c r="Z137" s="468"/>
      <c r="AA137" s="468"/>
      <c r="AB137" s="468"/>
      <c r="AC137" s="468"/>
      <c r="AD137" s="468"/>
      <c r="AE137" s="468"/>
      <c r="AF137" s="468"/>
      <c r="AG137" s="468"/>
      <c r="AH137" s="468"/>
      <c r="AI137" s="468"/>
      <c r="AJ137" s="468"/>
      <c r="AK137" s="468"/>
      <c r="AL137" s="468"/>
      <c r="AM137" s="468"/>
      <c r="AN137" s="621">
        <f>AN138</f>
        <v>-3385.01</v>
      </c>
      <c r="AO137" s="468"/>
      <c r="AP137" s="621">
        <f t="shared" si="324"/>
        <v>0</v>
      </c>
      <c r="AQ137" s="621">
        <f t="shared" si="324"/>
        <v>0</v>
      </c>
      <c r="AR137" s="621">
        <f t="shared" si="324"/>
        <v>0</v>
      </c>
      <c r="AS137" s="621">
        <f t="shared" si="324"/>
        <v>0</v>
      </c>
      <c r="AT137" s="468">
        <f>IFERROR(AS137/AR137*100,)</f>
        <v>0</v>
      </c>
      <c r="AU137" s="621">
        <f t="shared" si="325"/>
        <v>0</v>
      </c>
      <c r="AV137" s="621">
        <f t="shared" si="325"/>
        <v>0</v>
      </c>
      <c r="AW137" s="621">
        <f t="shared" si="325"/>
        <v>0</v>
      </c>
      <c r="AX137" s="621">
        <f t="shared" si="325"/>
        <v>0</v>
      </c>
      <c r="AY137" s="621">
        <f t="shared" si="325"/>
        <v>0</v>
      </c>
      <c r="AZ137" s="621">
        <f t="shared" si="325"/>
        <v>0</v>
      </c>
      <c r="BA137" s="468">
        <f>IFERROR(AZ137/AP137*100,)</f>
        <v>0</v>
      </c>
      <c r="BB137" s="468">
        <f>IFERROR(AZ137/AY137*100,)</f>
        <v>0</v>
      </c>
      <c r="BC137" s="621">
        <f t="shared" si="326"/>
        <v>0</v>
      </c>
      <c r="BD137" s="621">
        <f t="shared" si="326"/>
        <v>0</v>
      </c>
      <c r="BE137" s="621">
        <f t="shared" si="325"/>
        <v>0</v>
      </c>
      <c r="BF137" s="621">
        <f t="shared" si="325"/>
        <v>0</v>
      </c>
      <c r="BG137" s="621">
        <f>IFERROR(BF137/BE137*100,)</f>
        <v>0</v>
      </c>
      <c r="BH137" s="621">
        <f t="shared" si="325"/>
        <v>0</v>
      </c>
      <c r="BI137" s="621">
        <f t="shared" si="325"/>
        <v>0</v>
      </c>
      <c r="BJ137" s="621"/>
      <c r="BK137" s="621">
        <f>IFERROR(BJ137/BI137*100,)</f>
        <v>0</v>
      </c>
      <c r="BL137" s="621">
        <f t="shared" si="327"/>
        <v>0</v>
      </c>
      <c r="BM137" s="621">
        <f t="shared" si="327"/>
        <v>0</v>
      </c>
      <c r="BN137" s="621"/>
      <c r="BO137" s="621">
        <f>IFERROR(BN137/BI137*100,)</f>
        <v>0</v>
      </c>
      <c r="BP137" s="621">
        <f t="shared" si="327"/>
        <v>0</v>
      </c>
      <c r="BQ137" s="621">
        <f t="shared" si="327"/>
        <v>0</v>
      </c>
      <c r="BR137" s="621">
        <f t="shared" si="327"/>
        <v>0</v>
      </c>
      <c r="BS137" s="621">
        <f t="shared" si="313"/>
        <v>0</v>
      </c>
      <c r="BT137" s="621">
        <f t="shared" si="327"/>
        <v>0</v>
      </c>
      <c r="BU137" s="799">
        <f t="shared" si="327"/>
        <v>0</v>
      </c>
      <c r="BV137" s="621">
        <f t="shared" si="327"/>
        <v>0</v>
      </c>
      <c r="BW137" s="621">
        <f t="shared" si="314"/>
        <v>0</v>
      </c>
      <c r="BX137" s="621">
        <f t="shared" si="327"/>
        <v>0</v>
      </c>
      <c r="BY137" s="621">
        <f t="shared" si="327"/>
        <v>0</v>
      </c>
      <c r="BZ137" s="621">
        <f t="shared" si="327"/>
        <v>0</v>
      </c>
      <c r="CA137" s="621">
        <f t="shared" si="327"/>
        <v>0</v>
      </c>
      <c r="CB137" s="621">
        <f t="shared" si="328"/>
        <v>0</v>
      </c>
      <c r="CC137" s="621">
        <f>CC138</f>
        <v>0</v>
      </c>
      <c r="CD137" s="621">
        <f t="shared" si="316"/>
        <v>0</v>
      </c>
      <c r="CE137" s="621">
        <f t="shared" si="317"/>
        <v>0</v>
      </c>
      <c r="CF137" s="621">
        <f t="shared" si="328"/>
        <v>0</v>
      </c>
      <c r="CG137" s="621">
        <f t="shared" si="328"/>
        <v>0</v>
      </c>
      <c r="CH137" s="621">
        <f t="shared" si="318"/>
        <v>0</v>
      </c>
      <c r="CI137" s="621">
        <f t="shared" si="329"/>
        <v>0</v>
      </c>
      <c r="CJ137" s="621">
        <f>CJ138</f>
        <v>0</v>
      </c>
      <c r="CK137" s="621">
        <f t="shared" si="330"/>
        <v>0</v>
      </c>
      <c r="CL137" s="621">
        <f t="shared" si="321"/>
        <v>0</v>
      </c>
      <c r="CM137" s="621">
        <f t="shared" si="331"/>
        <v>0</v>
      </c>
      <c r="CN137" s="621">
        <f>CN138</f>
        <v>0</v>
      </c>
      <c r="CO137" s="621">
        <f t="shared" si="332"/>
        <v>0</v>
      </c>
      <c r="CP137" s="621">
        <f t="shared" si="323"/>
        <v>0</v>
      </c>
      <c r="CQ137" s="621">
        <f t="shared" si="333"/>
        <v>0</v>
      </c>
      <c r="CR137" s="621">
        <f>CR138</f>
        <v>0</v>
      </c>
      <c r="CS137" s="621">
        <f t="shared" ref="CS137:CU137" si="340">CS138</f>
        <v>0</v>
      </c>
      <c r="CT137" s="621">
        <f t="shared" si="340"/>
        <v>0</v>
      </c>
      <c r="CU137" s="621">
        <f t="shared" si="340"/>
        <v>0</v>
      </c>
      <c r="DB137" s="456"/>
      <c r="DC137" s="456"/>
      <c r="DD137" s="456"/>
      <c r="DE137" s="456"/>
      <c r="DF137" s="456"/>
      <c r="DG137" s="456"/>
      <c r="DH137" s="432"/>
      <c r="DI137" s="432"/>
      <c r="DJ137" s="943"/>
      <c r="DK137" s="943"/>
      <c r="DL137" s="943"/>
      <c r="DM137" s="943"/>
      <c r="DN137" s="943"/>
      <c r="DO137" s="943"/>
      <c r="DP137" s="943"/>
      <c r="DQ137" s="943"/>
      <c r="DR137" s="943"/>
      <c r="DS137" s="943"/>
      <c r="DT137" s="943"/>
      <c r="DU137" s="943"/>
      <c r="DV137" s="943"/>
      <c r="DW137" s="943"/>
      <c r="DX137" s="943"/>
      <c r="DY137" s="943"/>
      <c r="DZ137" s="943"/>
      <c r="EA137" s="432"/>
    </row>
    <row r="138" spans="1:131" ht="20.100000000000001" hidden="1" customHeight="1" x14ac:dyDescent="0.35">
      <c r="A138" s="474"/>
      <c r="B138" s="482"/>
      <c r="C138" s="482"/>
      <c r="D138" s="482"/>
      <c r="E138" s="482"/>
      <c r="F138" s="482"/>
      <c r="G138" s="482"/>
      <c r="H138" s="733"/>
      <c r="I138" s="697"/>
      <c r="J138" s="697"/>
      <c r="K138" s="697" t="s">
        <v>604</v>
      </c>
      <c r="L138" s="460" t="s">
        <v>149</v>
      </c>
      <c r="M138" s="468"/>
      <c r="N138" s="468"/>
      <c r="O138" s="468"/>
      <c r="P138" s="468"/>
      <c r="Q138" s="468"/>
      <c r="R138" s="468"/>
      <c r="S138" s="468"/>
      <c r="T138" s="468"/>
      <c r="U138" s="468"/>
      <c r="V138" s="468"/>
      <c r="W138" s="468"/>
      <c r="X138" s="468"/>
      <c r="Y138" s="468"/>
      <c r="Z138" s="468"/>
      <c r="AA138" s="468"/>
      <c r="AB138" s="468"/>
      <c r="AC138" s="468"/>
      <c r="AD138" s="468"/>
      <c r="AE138" s="468"/>
      <c r="AF138" s="468"/>
      <c r="AG138" s="468"/>
      <c r="AH138" s="468"/>
      <c r="AI138" s="468"/>
      <c r="AJ138" s="468"/>
      <c r="AK138" s="468"/>
      <c r="AL138" s="468"/>
      <c r="AM138" s="468"/>
      <c r="AN138" s="630">
        <v>-3385.01</v>
      </c>
      <c r="AO138" s="468"/>
      <c r="AP138" s="630">
        <v>0</v>
      </c>
      <c r="AQ138" s="630">
        <v>0</v>
      </c>
      <c r="AR138" s="630">
        <v>0</v>
      </c>
      <c r="AS138" s="630"/>
      <c r="AT138" s="630">
        <f>IFERROR(AS138/AR138*100,)</f>
        <v>0</v>
      </c>
      <c r="AU138" s="630">
        <f>AV138-AR138</f>
        <v>0</v>
      </c>
      <c r="AV138" s="630">
        <v>0</v>
      </c>
      <c r="AW138" s="630">
        <v>0</v>
      </c>
      <c r="AX138" s="740">
        <v>0</v>
      </c>
      <c r="AY138" s="630">
        <v>0</v>
      </c>
      <c r="AZ138" s="630">
        <v>0</v>
      </c>
      <c r="BA138" s="630">
        <f>IFERROR(AZ138/AP138*100,)</f>
        <v>0</v>
      </c>
      <c r="BB138" s="630">
        <f>IFERROR(AZ138/AY138*100,)</f>
        <v>0</v>
      </c>
      <c r="BC138" s="630"/>
      <c r="BD138" s="630"/>
      <c r="BE138" s="630"/>
      <c r="BF138" s="630"/>
      <c r="BG138" s="630">
        <f>IFERROR(BF138/BE138*100,)</f>
        <v>0</v>
      </c>
      <c r="BH138" s="630">
        <f>BI138-BE138</f>
        <v>0</v>
      </c>
      <c r="BI138" s="630"/>
      <c r="BJ138" s="630"/>
      <c r="BK138" s="630">
        <f>IFERROR(BJ138/BI138*100,)</f>
        <v>0</v>
      </c>
      <c r="BL138" s="630">
        <f>BM138-BI138</f>
        <v>0</v>
      </c>
      <c r="BM138" s="630"/>
      <c r="BN138" s="630"/>
      <c r="BO138" s="630">
        <f>IFERROR(BN138/BI138*100,)</f>
        <v>0</v>
      </c>
      <c r="BP138" s="630">
        <f>BQ138-BI138</f>
        <v>0</v>
      </c>
      <c r="BQ138" s="630"/>
      <c r="BR138" s="630"/>
      <c r="BS138" s="630">
        <f t="shared" si="313"/>
        <v>0</v>
      </c>
      <c r="BT138" s="630">
        <f>BU138-BM138</f>
        <v>0</v>
      </c>
      <c r="BU138" s="807"/>
      <c r="BV138" s="630"/>
      <c r="BW138" s="630">
        <f t="shared" si="314"/>
        <v>0</v>
      </c>
      <c r="BX138" s="630">
        <f>BY138-BU138</f>
        <v>0</v>
      </c>
      <c r="BY138" s="630"/>
      <c r="BZ138" s="630"/>
      <c r="CA138" s="630"/>
      <c r="CB138" s="630"/>
      <c r="CC138" s="630"/>
      <c r="CD138" s="630">
        <f t="shared" si="316"/>
        <v>0</v>
      </c>
      <c r="CE138" s="630">
        <f t="shared" si="317"/>
        <v>0</v>
      </c>
      <c r="CF138" s="630"/>
      <c r="CG138" s="630">
        <v>0</v>
      </c>
      <c r="CH138" s="630">
        <f t="shared" si="318"/>
        <v>0</v>
      </c>
      <c r="CI138" s="630">
        <f>CJ138-CF138</f>
        <v>0</v>
      </c>
      <c r="CJ138" s="630"/>
      <c r="CK138" s="630"/>
      <c r="CL138" s="630">
        <f t="shared" si="321"/>
        <v>0</v>
      </c>
      <c r="CM138" s="630">
        <f>CN138-CJ138</f>
        <v>0</v>
      </c>
      <c r="CN138" s="630"/>
      <c r="CO138" s="630"/>
      <c r="CP138" s="630">
        <f t="shared" si="323"/>
        <v>0</v>
      </c>
      <c r="CQ138" s="630">
        <f>CR138-CN138</f>
        <v>0</v>
      </c>
      <c r="CR138" s="630"/>
      <c r="CS138" s="630"/>
      <c r="CT138" s="630"/>
      <c r="CU138" s="630"/>
      <c r="DB138" s="456"/>
      <c r="DC138" s="456"/>
      <c r="DD138" s="456"/>
      <c r="DE138" s="456"/>
      <c r="DF138" s="456"/>
      <c r="DG138" s="456"/>
      <c r="DH138" s="432"/>
      <c r="DI138" s="432"/>
      <c r="DJ138" s="943"/>
      <c r="DK138" s="943"/>
      <c r="DL138" s="943"/>
      <c r="DM138" s="943"/>
      <c r="DN138" s="943"/>
      <c r="DO138" s="943"/>
      <c r="DP138" s="943"/>
      <c r="DQ138" s="943"/>
      <c r="DR138" s="943"/>
      <c r="DS138" s="943"/>
      <c r="DT138" s="943"/>
      <c r="DU138" s="943"/>
      <c r="DV138" s="943"/>
      <c r="DW138" s="943"/>
      <c r="DX138" s="943"/>
      <c r="DY138" s="943"/>
      <c r="DZ138" s="943"/>
      <c r="EA138" s="432"/>
    </row>
  </sheetData>
  <mergeCells count="25">
    <mergeCell ref="J28:L28"/>
    <mergeCell ref="J71:L71"/>
    <mergeCell ref="J79:L79"/>
    <mergeCell ref="CN2:CN4"/>
    <mergeCell ref="CB2:CB4"/>
    <mergeCell ref="CC2:CC4"/>
    <mergeCell ref="CF2:CF4"/>
    <mergeCell ref="CJ2:CJ4"/>
    <mergeCell ref="CG2:CG4"/>
    <mergeCell ref="CH2:CH4"/>
    <mergeCell ref="CI2:CI4"/>
    <mergeCell ref="CD2:CD4"/>
    <mergeCell ref="CE2:CE4"/>
    <mergeCell ref="BZ2:BZ4"/>
    <mergeCell ref="CA2:CA4"/>
    <mergeCell ref="CK2:CK4"/>
    <mergeCell ref="CL2:CL4"/>
    <mergeCell ref="CM2:CM4"/>
    <mergeCell ref="CS2:CS4"/>
    <mergeCell ref="CT2:CT4"/>
    <mergeCell ref="CU2:CU4"/>
    <mergeCell ref="CO2:CO4"/>
    <mergeCell ref="CP2:CP4"/>
    <mergeCell ref="CQ2:CQ4"/>
    <mergeCell ref="CR2:CR4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85" fitToHeight="0" orientation="landscape" r:id="rId1"/>
  <headerFooter>
    <oddFooter>&amp;L&amp;K00+000&amp;P+1&amp;C&amp;"-,Podebljano"&amp;16&amp;P+6&amp;R&amp;K00+000&amp;P+11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C408"/>
  <sheetViews>
    <sheetView tabSelected="1" view="pageBreakPreview" topLeftCell="B1" zoomScale="60" zoomScaleNormal="60" zoomScalePageLayoutView="36" workbookViewId="0">
      <pane ySplit="1" topLeftCell="A4" activePane="bottomLeft" state="frozen"/>
      <selection activeCell="B1" sqref="B1"/>
      <selection pane="bottomLeft" activeCell="DV362" sqref="DV362"/>
    </sheetView>
  </sheetViews>
  <sheetFormatPr defaultColWidth="9.140625" defaultRowHeight="23.25" x14ac:dyDescent="0.35"/>
  <cols>
    <col min="1" max="1" width="20.42578125" style="687" hidden="1" customWidth="1"/>
    <col min="2" max="2" width="19.5703125" style="726" customWidth="1"/>
    <col min="3" max="3" width="10.140625" style="688" customWidth="1"/>
    <col min="4" max="9" width="9.140625" style="687" hidden="1" customWidth="1"/>
    <col min="10" max="10" width="10.5703125" style="687" customWidth="1"/>
    <col min="11" max="11" width="8.7109375" style="560" customWidth="1"/>
    <col min="12" max="12" width="5.7109375" style="571" customWidth="1"/>
    <col min="13" max="13" width="7.7109375" style="571" customWidth="1"/>
    <col min="14" max="14" width="10.42578125" style="575" customWidth="1"/>
    <col min="15" max="15" width="102.28515625" style="687" customWidth="1"/>
    <col min="16" max="17" width="28.28515625" style="689" hidden="1" customWidth="1"/>
    <col min="18" max="18" width="27.85546875" style="689" hidden="1" customWidth="1"/>
    <col min="19" max="19" width="23.5703125" style="689" hidden="1" customWidth="1"/>
    <col min="20" max="20" width="24" style="689" hidden="1" customWidth="1"/>
    <col min="21" max="21" width="24.28515625" style="689" hidden="1" customWidth="1"/>
    <col min="22" max="22" width="23.140625" style="689" hidden="1" customWidth="1"/>
    <col min="23" max="23" width="13.5703125" style="689" hidden="1" customWidth="1"/>
    <col min="24" max="24" width="24.7109375" style="689" hidden="1" customWidth="1"/>
    <col min="25" max="25" width="23.85546875" style="689" hidden="1" customWidth="1"/>
    <col min="26" max="27" width="24.140625" style="689" hidden="1" customWidth="1"/>
    <col min="28" max="30" width="23.85546875" style="689" hidden="1" customWidth="1"/>
    <col min="31" max="31" width="19.7109375" style="552" hidden="1" customWidth="1"/>
    <col min="32" max="32" width="37.85546875" style="689" hidden="1" customWidth="1"/>
    <col min="33" max="33" width="48" style="689" hidden="1" customWidth="1"/>
    <col min="34" max="35" width="31" style="689" hidden="1" customWidth="1"/>
    <col min="36" max="37" width="48" style="689" hidden="1" customWidth="1"/>
    <col min="38" max="38" width="50.28515625" style="689" hidden="1" customWidth="1"/>
    <col min="39" max="39" width="48" style="689" hidden="1" customWidth="1"/>
    <col min="40" max="42" width="23.85546875" style="687" hidden="1" customWidth="1"/>
    <col min="43" max="43" width="50.28515625" style="687" hidden="1" customWidth="1"/>
    <col min="44" max="44" width="25.140625" style="687" hidden="1" customWidth="1"/>
    <col min="45" max="45" width="33.7109375" style="687" hidden="1" customWidth="1"/>
    <col min="46" max="46" width="35.42578125" style="687" hidden="1" customWidth="1"/>
    <col min="47" max="47" width="31.5703125" style="687" hidden="1" customWidth="1"/>
    <col min="48" max="50" width="25.140625" style="687" hidden="1" customWidth="1"/>
    <col min="51" max="52" width="37.85546875" style="689" hidden="1" customWidth="1"/>
    <col min="53" max="53" width="32.5703125" style="689" hidden="1" customWidth="1"/>
    <col min="54" max="55" width="25.140625" style="662" hidden="1" customWidth="1"/>
    <col min="56" max="56" width="26.7109375" style="687" hidden="1" customWidth="1"/>
    <col min="57" max="57" width="24.42578125" style="662" hidden="1" customWidth="1"/>
    <col min="58" max="60" width="22.7109375" style="662" hidden="1" customWidth="1"/>
    <col min="61" max="61" width="37.85546875" style="689" hidden="1" customWidth="1"/>
    <col min="62" max="62" width="25.28515625" style="662" hidden="1" customWidth="1"/>
    <col min="63" max="63" width="255.7109375" style="662" hidden="1" customWidth="1"/>
    <col min="64" max="64" width="33.42578125" style="687" hidden="1" customWidth="1"/>
    <col min="65" max="66" width="8" style="689" hidden="1" customWidth="1"/>
    <col min="67" max="67" width="23.85546875" style="662" hidden="1" customWidth="1"/>
    <col min="68" max="69" width="9.7109375" style="662" hidden="1" customWidth="1"/>
    <col min="70" max="70" width="37.85546875" style="689" hidden="1" customWidth="1"/>
    <col min="71" max="71" width="46.140625" style="662" hidden="1" customWidth="1"/>
    <col min="72" max="72" width="26.85546875" style="662" hidden="1" customWidth="1"/>
    <col min="73" max="73" width="37.85546875" style="689" hidden="1" customWidth="1"/>
    <col min="74" max="74" width="25.140625" style="662" hidden="1" customWidth="1"/>
    <col min="75" max="76" width="8" style="662" hidden="1" customWidth="1"/>
    <col min="77" max="77" width="30" style="662" hidden="1" customWidth="1"/>
    <col min="78" max="78" width="22.7109375" style="662" hidden="1" customWidth="1"/>
    <col min="79" max="79" width="18" style="662" hidden="1" customWidth="1"/>
    <col min="80" max="80" width="14.42578125" style="662" hidden="1" customWidth="1"/>
    <col min="81" max="83" width="22.7109375" style="662" hidden="1" customWidth="1"/>
    <col min="84" max="84" width="29.42578125" style="662" hidden="1" customWidth="1"/>
    <col min="85" max="85" width="11.5703125" style="662" hidden="1" customWidth="1"/>
    <col min="86" max="86" width="37.85546875" style="662" hidden="1" customWidth="1"/>
    <col min="87" max="87" width="22.7109375" style="662" hidden="1" customWidth="1"/>
    <col min="88" max="88" width="8" style="662" hidden="1" customWidth="1"/>
    <col min="89" max="89" width="8.140625" style="662" hidden="1" customWidth="1"/>
    <col min="90" max="90" width="37.85546875" style="662" hidden="1" customWidth="1"/>
    <col min="91" max="91" width="22.7109375" style="662" hidden="1" customWidth="1"/>
    <col min="92" max="92" width="8" style="662" hidden="1" customWidth="1"/>
    <col min="93" max="93" width="8.140625" style="662" hidden="1" customWidth="1"/>
    <col min="94" max="94" width="37.85546875" style="662" hidden="1" customWidth="1"/>
    <col min="95" max="95" width="36.85546875" style="662" hidden="1" customWidth="1"/>
    <col min="96" max="96" width="32.42578125" style="662" hidden="1" customWidth="1"/>
    <col min="97" max="97" width="14.28515625" style="662" hidden="1" customWidth="1"/>
    <col min="98" max="98" width="25.7109375" style="662" hidden="1" customWidth="1"/>
    <col min="99" max="99" width="29" style="662" hidden="1" customWidth="1"/>
    <col min="100" max="100" width="32.42578125" style="662" hidden="1" customWidth="1"/>
    <col min="101" max="101" width="14.42578125" style="662" hidden="1" customWidth="1"/>
    <col min="102" max="102" width="37.85546875" style="662" hidden="1" customWidth="1"/>
    <col min="103" max="103" width="22.7109375" style="662" hidden="1" customWidth="1"/>
    <col min="104" max="105" width="30" style="662" hidden="1" customWidth="1"/>
    <col min="106" max="106" width="29.42578125" style="662" hidden="1" customWidth="1"/>
    <col min="107" max="107" width="255.7109375" style="662" hidden="1" customWidth="1"/>
    <col min="108" max="108" width="16.28515625" style="662" hidden="1" customWidth="1"/>
    <col min="109" max="109" width="14.42578125" style="662" hidden="1" customWidth="1"/>
    <col min="110" max="110" width="22.7109375" style="662" hidden="1" customWidth="1"/>
    <col min="111" max="111" width="31" style="662" hidden="1" customWidth="1"/>
    <col min="112" max="112" width="11.5703125" style="662" hidden="1" customWidth="1"/>
    <col min="113" max="113" width="255.7109375" style="662" hidden="1" customWidth="1"/>
    <col min="114" max="114" width="30" style="662" hidden="1" customWidth="1"/>
    <col min="115" max="115" width="30.28515625" style="662" hidden="1" customWidth="1"/>
    <col min="116" max="116" width="14.140625" style="662" hidden="1" customWidth="1"/>
    <col min="117" max="117" width="27.85546875" style="662" hidden="1" customWidth="1"/>
    <col min="118" max="118" width="30" style="662" hidden="1" customWidth="1"/>
    <col min="119" max="119" width="30.28515625" style="662" hidden="1" customWidth="1"/>
    <col min="120" max="120" width="14.140625" style="662" hidden="1" customWidth="1"/>
    <col min="121" max="121" width="27.85546875" style="662" hidden="1" customWidth="1"/>
    <col min="122" max="122" width="3.140625" style="662" hidden="1" customWidth="1"/>
    <col min="123" max="123" width="30" style="662" customWidth="1"/>
    <col min="124" max="124" width="0.140625" style="662" customWidth="1"/>
    <col min="125" max="125" width="30" style="662" hidden="1" customWidth="1"/>
    <col min="126" max="126" width="29.28515625" style="662" customWidth="1"/>
    <col min="127" max="127" width="14.140625" style="662" customWidth="1"/>
    <col min="128" max="129" width="22.7109375" style="662" customWidth="1"/>
    <col min="130" max="131" width="19.42578125" style="852" customWidth="1"/>
    <col min="132" max="133" width="9.140625" style="670"/>
    <col min="134" max="134" width="22.140625" style="670" customWidth="1"/>
    <col min="135" max="135" width="20.85546875" style="686" bestFit="1" customWidth="1"/>
    <col min="136" max="136" width="13.140625" style="670" bestFit="1" customWidth="1"/>
    <col min="137" max="143" width="0" style="670" hidden="1" customWidth="1"/>
    <col min="144" max="144" width="18.28515625" style="965" bestFit="1" customWidth="1"/>
    <col min="145" max="145" width="18.28515625" style="670" hidden="1" customWidth="1"/>
    <col min="146" max="146" width="7.140625" style="670" hidden="1" customWidth="1"/>
    <col min="147" max="147" width="255.7109375" style="670" hidden="1" customWidth="1"/>
    <col min="148" max="148" width="7.140625" style="670" hidden="1" customWidth="1"/>
    <col min="149" max="151" width="16" style="670" hidden="1" customWidth="1"/>
    <col min="152" max="153" width="9.140625" style="670"/>
    <col min="154" max="154" width="16.42578125" style="820" bestFit="1" customWidth="1"/>
    <col min="155" max="155" width="18.28515625" style="670" bestFit="1" customWidth="1"/>
    <col min="156" max="235" width="0" style="670" hidden="1" customWidth="1"/>
    <col min="236" max="16384" width="9.140625" style="670"/>
  </cols>
  <sheetData>
    <row r="1" spans="1:237" ht="69.75" customHeight="1" x14ac:dyDescent="0.35">
      <c r="A1" s="1083" t="s">
        <v>0</v>
      </c>
      <c r="B1" s="1067" t="s">
        <v>0</v>
      </c>
      <c r="C1" s="1084" t="s">
        <v>150</v>
      </c>
      <c r="D1" s="1084"/>
      <c r="E1" s="1084"/>
      <c r="F1" s="1084"/>
      <c r="G1" s="1084"/>
      <c r="H1" s="1084"/>
      <c r="I1" s="1084"/>
      <c r="J1" s="1084" t="s">
        <v>2</v>
      </c>
      <c r="K1" s="1087" t="s">
        <v>3</v>
      </c>
      <c r="L1" s="1087"/>
      <c r="M1" s="1087"/>
      <c r="N1" s="1087"/>
      <c r="O1" s="1074" t="s">
        <v>4</v>
      </c>
      <c r="P1" s="1067" t="s">
        <v>348</v>
      </c>
      <c r="Q1" s="1067" t="s">
        <v>241</v>
      </c>
      <c r="R1" s="1067" t="s">
        <v>288</v>
      </c>
      <c r="S1" s="1067" t="s">
        <v>349</v>
      </c>
      <c r="T1" s="1067" t="s">
        <v>315</v>
      </c>
      <c r="U1" s="1067" t="s">
        <v>317</v>
      </c>
      <c r="V1" s="1067" t="s">
        <v>350</v>
      </c>
      <c r="W1" s="725" t="s">
        <v>302</v>
      </c>
      <c r="X1" s="1067" t="s">
        <v>310</v>
      </c>
      <c r="Y1" s="1067" t="s">
        <v>334</v>
      </c>
      <c r="Z1" s="1067" t="s">
        <v>335</v>
      </c>
      <c r="AA1" s="1067" t="s">
        <v>344</v>
      </c>
      <c r="AB1" s="1067" t="s">
        <v>366</v>
      </c>
      <c r="AC1" s="1067" t="s">
        <v>354</v>
      </c>
      <c r="AD1" s="1067" t="s">
        <v>356</v>
      </c>
      <c r="AE1" s="1067" t="s">
        <v>351</v>
      </c>
      <c r="AF1" s="1067" t="s">
        <v>310</v>
      </c>
      <c r="AG1" s="1067" t="s">
        <v>362</v>
      </c>
      <c r="AH1" s="1070" t="s">
        <v>301</v>
      </c>
      <c r="AI1" s="1070"/>
      <c r="AJ1" s="1067" t="s">
        <v>355</v>
      </c>
      <c r="AK1" s="1067" t="s">
        <v>363</v>
      </c>
      <c r="AL1" s="1067" t="s">
        <v>365</v>
      </c>
      <c r="AM1" s="1067" t="s">
        <v>410</v>
      </c>
      <c r="AN1" s="1067" t="s">
        <v>418</v>
      </c>
      <c r="AO1" s="1067" t="s">
        <v>384</v>
      </c>
      <c r="AP1" s="1067" t="s">
        <v>414</v>
      </c>
      <c r="AQ1" s="1067" t="s">
        <v>468</v>
      </c>
      <c r="AR1" s="1067" t="s">
        <v>560</v>
      </c>
      <c r="AS1" s="1067" t="s">
        <v>416</v>
      </c>
      <c r="AT1" s="1067" t="s">
        <v>415</v>
      </c>
      <c r="AU1" s="1067" t="s">
        <v>427</v>
      </c>
      <c r="AV1" s="1067" t="s">
        <v>459</v>
      </c>
      <c r="AW1" s="1080" t="s">
        <v>103</v>
      </c>
      <c r="AX1" s="1080"/>
      <c r="AY1" s="1067" t="s">
        <v>310</v>
      </c>
      <c r="AZ1" s="1067" t="s">
        <v>310</v>
      </c>
      <c r="BA1" s="1067" t="s">
        <v>388</v>
      </c>
      <c r="BB1" s="1067" t="s">
        <v>557</v>
      </c>
      <c r="BC1" s="1067" t="s">
        <v>561</v>
      </c>
      <c r="BD1" s="1080" t="s">
        <v>548</v>
      </c>
      <c r="BE1" s="1067" t="s">
        <v>575</v>
      </c>
      <c r="BF1" s="1067" t="s">
        <v>607</v>
      </c>
      <c r="BG1" s="1067" t="s">
        <v>666</v>
      </c>
      <c r="BH1" s="1067" t="s">
        <v>608</v>
      </c>
      <c r="BI1" s="1067" t="s">
        <v>310</v>
      </c>
      <c r="BJ1" s="1067" t="s">
        <v>660</v>
      </c>
      <c r="BK1" s="1077" t="s">
        <v>647</v>
      </c>
      <c r="BL1" s="1077" t="s">
        <v>590</v>
      </c>
      <c r="BM1" s="725"/>
      <c r="BN1" s="725"/>
      <c r="BO1" s="1067" t="s">
        <v>650</v>
      </c>
      <c r="BP1" s="725"/>
      <c r="BQ1" s="725"/>
      <c r="BR1" s="1067" t="s">
        <v>310</v>
      </c>
      <c r="BS1" s="1067" t="s">
        <v>667</v>
      </c>
      <c r="BT1" s="1067" t="s">
        <v>672</v>
      </c>
      <c r="BU1" s="1067" t="s">
        <v>310</v>
      </c>
      <c r="BV1" s="1067" t="s">
        <v>668</v>
      </c>
      <c r="BW1" s="725"/>
      <c r="BX1" s="725"/>
      <c r="BY1" s="1067" t="s">
        <v>670</v>
      </c>
      <c r="BZ1" s="1067" t="s">
        <v>672</v>
      </c>
      <c r="CA1" s="1067" t="s">
        <v>680</v>
      </c>
      <c r="CB1" s="1067" t="s">
        <v>679</v>
      </c>
      <c r="CC1" s="1067" t="s">
        <v>651</v>
      </c>
      <c r="CD1" s="1067" t="s">
        <v>652</v>
      </c>
      <c r="CE1" s="1067" t="s">
        <v>681</v>
      </c>
      <c r="CF1" s="1067" t="s">
        <v>688</v>
      </c>
      <c r="CG1" s="1067" t="s">
        <v>606</v>
      </c>
      <c r="CH1" s="1067" t="s">
        <v>310</v>
      </c>
      <c r="CI1" s="1067" t="s">
        <v>682</v>
      </c>
      <c r="CJ1" s="1067"/>
      <c r="CK1" s="1067" t="s">
        <v>606</v>
      </c>
      <c r="CL1" s="1067" t="s">
        <v>310</v>
      </c>
      <c r="CM1" s="1067" t="s">
        <v>697</v>
      </c>
      <c r="CN1" s="1067"/>
      <c r="CO1" s="1067" t="s">
        <v>606</v>
      </c>
      <c r="CP1" s="1067" t="s">
        <v>310</v>
      </c>
      <c r="CQ1" s="1067" t="s">
        <v>701</v>
      </c>
      <c r="CR1" s="1067" t="s">
        <v>717</v>
      </c>
      <c r="CS1" s="1067" t="s">
        <v>606</v>
      </c>
      <c r="CT1" s="1067" t="s">
        <v>310</v>
      </c>
      <c r="CU1" s="1067" t="s">
        <v>702</v>
      </c>
      <c r="CV1" s="1067" t="s">
        <v>717</v>
      </c>
      <c r="CW1" s="1067" t="s">
        <v>606</v>
      </c>
      <c r="CX1" s="1067" t="s">
        <v>310</v>
      </c>
      <c r="CY1" s="1067" t="s">
        <v>727</v>
      </c>
      <c r="CZ1" s="1067" t="s">
        <v>652</v>
      </c>
      <c r="DA1" s="1067" t="s">
        <v>698</v>
      </c>
      <c r="DB1" s="1070" t="s">
        <v>765</v>
      </c>
      <c r="DC1" s="1070" t="s">
        <v>764</v>
      </c>
      <c r="DD1" s="1067" t="s">
        <v>606</v>
      </c>
      <c r="DE1" s="1067" t="s">
        <v>606</v>
      </c>
      <c r="DF1" s="1067" t="s">
        <v>699</v>
      </c>
      <c r="DG1" s="1067" t="s">
        <v>760</v>
      </c>
      <c r="DH1" s="1067" t="s">
        <v>606</v>
      </c>
      <c r="DI1" s="1067" t="s">
        <v>310</v>
      </c>
      <c r="DJ1" s="1067" t="s">
        <v>768</v>
      </c>
      <c r="DK1" s="1067" t="s">
        <v>760</v>
      </c>
      <c r="DL1" s="1067" t="s">
        <v>606</v>
      </c>
      <c r="DM1" s="1067" t="s">
        <v>310</v>
      </c>
      <c r="DN1" s="1067" t="s">
        <v>770</v>
      </c>
      <c r="DO1" s="1067" t="s">
        <v>776</v>
      </c>
      <c r="DP1" s="1067" t="s">
        <v>707</v>
      </c>
      <c r="DQ1" s="1067" t="s">
        <v>310</v>
      </c>
      <c r="DR1" s="1067" t="s">
        <v>774</v>
      </c>
      <c r="DS1" s="1067" t="s">
        <v>653</v>
      </c>
      <c r="DT1" s="1067" t="s">
        <v>698</v>
      </c>
      <c r="DU1" s="1067" t="s">
        <v>775</v>
      </c>
      <c r="DV1" s="972"/>
      <c r="DW1" s="972"/>
      <c r="DX1" s="953"/>
      <c r="DY1" s="953"/>
    </row>
    <row r="2" spans="1:237" ht="17.25" customHeight="1" x14ac:dyDescent="0.35">
      <c r="A2" s="1068"/>
      <c r="B2" s="1068"/>
      <c r="C2" s="1085"/>
      <c r="D2" s="1085"/>
      <c r="E2" s="1085"/>
      <c r="F2" s="1085"/>
      <c r="G2" s="1085"/>
      <c r="H2" s="1085"/>
      <c r="I2" s="1085"/>
      <c r="J2" s="1085"/>
      <c r="K2" s="1088"/>
      <c r="L2" s="1088"/>
      <c r="M2" s="1088"/>
      <c r="N2" s="1088"/>
      <c r="O2" s="1075"/>
      <c r="P2" s="1068"/>
      <c r="Q2" s="1068"/>
      <c r="R2" s="1068"/>
      <c r="S2" s="1068"/>
      <c r="T2" s="1068"/>
      <c r="U2" s="1068"/>
      <c r="V2" s="1068"/>
      <c r="W2" s="690" t="s">
        <v>319</v>
      </c>
      <c r="X2" s="1068"/>
      <c r="Y2" s="1068"/>
      <c r="Z2" s="1068"/>
      <c r="AA2" s="1068"/>
      <c r="AB2" s="1068"/>
      <c r="AC2" s="1068"/>
      <c r="AD2" s="1068"/>
      <c r="AE2" s="1068"/>
      <c r="AF2" s="1068"/>
      <c r="AG2" s="1068"/>
      <c r="AH2" s="1075" t="s">
        <v>286</v>
      </c>
      <c r="AI2" s="1075" t="s">
        <v>323</v>
      </c>
      <c r="AJ2" s="1068"/>
      <c r="AK2" s="1068"/>
      <c r="AL2" s="1068"/>
      <c r="AM2" s="1068"/>
      <c r="AN2" s="1068"/>
      <c r="AO2" s="1068"/>
      <c r="AP2" s="1068"/>
      <c r="AQ2" s="1068"/>
      <c r="AR2" s="1068"/>
      <c r="AS2" s="1068"/>
      <c r="AT2" s="1068"/>
      <c r="AU2" s="1068"/>
      <c r="AV2" s="1068"/>
      <c r="AW2" s="1081"/>
      <c r="AX2" s="1081"/>
      <c r="AY2" s="1068"/>
      <c r="AZ2" s="1068"/>
      <c r="BA2" s="1068"/>
      <c r="BB2" s="1068"/>
      <c r="BC2" s="1068"/>
      <c r="BD2" s="1081"/>
      <c r="BE2" s="1068"/>
      <c r="BF2" s="1068"/>
      <c r="BG2" s="1068"/>
      <c r="BH2" s="1068"/>
      <c r="BI2" s="1068"/>
      <c r="BJ2" s="1068"/>
      <c r="BK2" s="1078"/>
      <c r="BL2" s="1078"/>
      <c r="BM2" s="690"/>
      <c r="BN2" s="690"/>
      <c r="BO2" s="1068"/>
      <c r="BP2" s="690"/>
      <c r="BQ2" s="690"/>
      <c r="BR2" s="1068"/>
      <c r="BS2" s="1068"/>
      <c r="BT2" s="1068"/>
      <c r="BU2" s="1068"/>
      <c r="BV2" s="1068"/>
      <c r="BW2" s="690"/>
      <c r="BX2" s="690"/>
      <c r="BY2" s="1068"/>
      <c r="BZ2" s="1068"/>
      <c r="CA2" s="1068"/>
      <c r="CB2" s="1068"/>
      <c r="CC2" s="1068"/>
      <c r="CD2" s="1068"/>
      <c r="CE2" s="1068"/>
      <c r="CF2" s="1068"/>
      <c r="CG2" s="1068"/>
      <c r="CH2" s="1068"/>
      <c r="CI2" s="1068"/>
      <c r="CJ2" s="1068"/>
      <c r="CK2" s="1068"/>
      <c r="CL2" s="1068"/>
      <c r="CM2" s="1068"/>
      <c r="CN2" s="1068"/>
      <c r="CO2" s="1068"/>
      <c r="CP2" s="1068"/>
      <c r="CQ2" s="1068"/>
      <c r="CR2" s="1068"/>
      <c r="CS2" s="1068"/>
      <c r="CT2" s="1068"/>
      <c r="CU2" s="1068"/>
      <c r="CV2" s="1068"/>
      <c r="CW2" s="1068"/>
      <c r="CX2" s="1068"/>
      <c r="CY2" s="1068"/>
      <c r="CZ2" s="1068"/>
      <c r="DA2" s="1068"/>
      <c r="DB2" s="1068"/>
      <c r="DC2" s="1068"/>
      <c r="DD2" s="1068"/>
      <c r="DE2" s="1068"/>
      <c r="DF2" s="1068"/>
      <c r="DG2" s="1068"/>
      <c r="DH2" s="1068"/>
      <c r="DI2" s="1068"/>
      <c r="DJ2" s="1068"/>
      <c r="DK2" s="1068"/>
      <c r="DL2" s="1068"/>
      <c r="DM2" s="1068"/>
      <c r="DN2" s="1068"/>
      <c r="DO2" s="1068"/>
      <c r="DP2" s="1068"/>
      <c r="DQ2" s="1068"/>
      <c r="DR2" s="1068"/>
      <c r="DS2" s="1068"/>
      <c r="DT2" s="1068"/>
      <c r="DU2" s="1068"/>
      <c r="DV2" s="972"/>
      <c r="DW2" s="972"/>
      <c r="DX2" s="953"/>
      <c r="DY2" s="953"/>
    </row>
    <row r="3" spans="1:237" ht="18.75" customHeight="1" thickBot="1" x14ac:dyDescent="0.4">
      <c r="A3" s="1072"/>
      <c r="B3" s="1069"/>
      <c r="C3" s="1086"/>
      <c r="D3" s="1086"/>
      <c r="E3" s="1086"/>
      <c r="F3" s="1086"/>
      <c r="G3" s="1086"/>
      <c r="H3" s="1086"/>
      <c r="I3" s="1086"/>
      <c r="J3" s="1086"/>
      <c r="K3" s="1089"/>
      <c r="L3" s="1089"/>
      <c r="M3" s="1089"/>
      <c r="N3" s="1089"/>
      <c r="O3" s="1076"/>
      <c r="P3" s="1069"/>
      <c r="Q3" s="1069"/>
      <c r="R3" s="1069"/>
      <c r="S3" s="1069"/>
      <c r="T3" s="1069"/>
      <c r="U3" s="1069"/>
      <c r="V3" s="1069"/>
      <c r="W3" s="691"/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76"/>
      <c r="AI3" s="1076"/>
      <c r="AJ3" s="1069"/>
      <c r="AK3" s="1069"/>
      <c r="AL3" s="1069"/>
      <c r="AM3" s="1069"/>
      <c r="AN3" s="1069"/>
      <c r="AO3" s="1069"/>
      <c r="AP3" s="1069"/>
      <c r="AQ3" s="1069"/>
      <c r="AR3" s="1069"/>
      <c r="AS3" s="1069"/>
      <c r="AT3" s="1069"/>
      <c r="AU3" s="1069"/>
      <c r="AV3" s="1069"/>
      <c r="AW3" s="693" t="s">
        <v>364</v>
      </c>
      <c r="AX3" s="693" t="s">
        <v>419</v>
      </c>
      <c r="AY3" s="1069"/>
      <c r="AZ3" s="1069"/>
      <c r="BA3" s="1069"/>
      <c r="BB3" s="1069"/>
      <c r="BC3" s="1069"/>
      <c r="BD3" s="1082"/>
      <c r="BE3" s="1069"/>
      <c r="BF3" s="1069"/>
      <c r="BG3" s="1069"/>
      <c r="BH3" s="1069"/>
      <c r="BI3" s="1069"/>
      <c r="BJ3" s="1069"/>
      <c r="BK3" s="1079"/>
      <c r="BL3" s="1079"/>
      <c r="BM3" s="691"/>
      <c r="BN3" s="691"/>
      <c r="BO3" s="1069"/>
      <c r="BP3" s="691"/>
      <c r="BQ3" s="691"/>
      <c r="BR3" s="1069"/>
      <c r="BS3" s="1069"/>
      <c r="BT3" s="1072"/>
      <c r="BU3" s="1069"/>
      <c r="BV3" s="1072"/>
      <c r="BW3" s="692"/>
      <c r="BX3" s="692"/>
      <c r="BY3" s="1072"/>
      <c r="BZ3" s="1072"/>
      <c r="CA3" s="1072"/>
      <c r="CB3" s="1072"/>
      <c r="CC3" s="1069"/>
      <c r="CD3" s="1069"/>
      <c r="CE3" s="1069"/>
      <c r="CF3" s="1069"/>
      <c r="CG3" s="1069"/>
      <c r="CH3" s="1069"/>
      <c r="CI3" s="1069"/>
      <c r="CJ3" s="1069"/>
      <c r="CK3" s="1069"/>
      <c r="CL3" s="1069"/>
      <c r="CM3" s="1069"/>
      <c r="CN3" s="1069"/>
      <c r="CO3" s="1069"/>
      <c r="CP3" s="1069"/>
      <c r="CQ3" s="1069"/>
      <c r="CR3" s="1069"/>
      <c r="CS3" s="1069"/>
      <c r="CT3" s="1069"/>
      <c r="CU3" s="1069"/>
      <c r="CV3" s="1069"/>
      <c r="CW3" s="1069"/>
      <c r="CX3" s="1069"/>
      <c r="CY3" s="1069"/>
      <c r="CZ3" s="1069"/>
      <c r="DA3" s="1069"/>
      <c r="DB3" s="1072"/>
      <c r="DC3" s="1072"/>
      <c r="DD3" s="1069"/>
      <c r="DE3" s="1069"/>
      <c r="DF3" s="1069"/>
      <c r="DG3" s="1069"/>
      <c r="DH3" s="1069"/>
      <c r="DI3" s="1069"/>
      <c r="DJ3" s="1069"/>
      <c r="DK3" s="1069"/>
      <c r="DL3" s="1069"/>
      <c r="DM3" s="1069"/>
      <c r="DN3" s="1069"/>
      <c r="DO3" s="1069"/>
      <c r="DP3" s="1069"/>
      <c r="DQ3" s="1069"/>
      <c r="DR3" s="1069"/>
      <c r="DS3" s="1069"/>
      <c r="DT3" s="1069"/>
      <c r="DU3" s="1069"/>
      <c r="DV3" s="972"/>
      <c r="DW3" s="972"/>
      <c r="DX3" s="953"/>
      <c r="DY3" s="953"/>
    </row>
    <row r="4" spans="1:237" ht="17.25" customHeight="1" thickBot="1" x14ac:dyDescent="0.4">
      <c r="A4" s="645">
        <v>1</v>
      </c>
      <c r="B4" s="816">
        <v>1</v>
      </c>
      <c r="C4" s="577" t="s">
        <v>151</v>
      </c>
      <c r="D4" s="674" t="s">
        <v>152</v>
      </c>
      <c r="E4" s="674" t="s">
        <v>153</v>
      </c>
      <c r="F4" s="674" t="s">
        <v>154</v>
      </c>
      <c r="G4" s="674" t="s">
        <v>155</v>
      </c>
      <c r="H4" s="674" t="s">
        <v>156</v>
      </c>
      <c r="I4" s="674" t="s">
        <v>157</v>
      </c>
      <c r="J4" s="577" t="s">
        <v>152</v>
      </c>
      <c r="K4" s="1073">
        <v>4</v>
      </c>
      <c r="L4" s="1073"/>
      <c r="M4" s="1073"/>
      <c r="N4" s="1073"/>
      <c r="O4" s="674">
        <v>5</v>
      </c>
      <c r="P4" s="674">
        <v>15</v>
      </c>
      <c r="Q4" s="674">
        <v>16</v>
      </c>
      <c r="R4" s="674">
        <v>17</v>
      </c>
      <c r="S4" s="674">
        <v>9</v>
      </c>
      <c r="T4" s="674">
        <v>10</v>
      </c>
      <c r="U4" s="674">
        <v>11</v>
      </c>
      <c r="V4" s="674">
        <v>12</v>
      </c>
      <c r="W4" s="674">
        <v>13</v>
      </c>
      <c r="X4" s="674">
        <v>14</v>
      </c>
      <c r="Y4" s="674"/>
      <c r="Z4" s="674"/>
      <c r="AA4" s="674">
        <v>12</v>
      </c>
      <c r="AB4" s="674">
        <v>9</v>
      </c>
      <c r="AC4" s="674">
        <v>10</v>
      </c>
      <c r="AD4" s="674">
        <v>10</v>
      </c>
      <c r="AE4" s="674">
        <v>11</v>
      </c>
      <c r="AF4" s="674">
        <v>12</v>
      </c>
      <c r="AG4" s="674">
        <v>11</v>
      </c>
      <c r="AH4" s="674">
        <v>14</v>
      </c>
      <c r="AI4" s="674">
        <v>15</v>
      </c>
      <c r="AJ4" s="674">
        <v>14</v>
      </c>
      <c r="AK4" s="674">
        <v>12</v>
      </c>
      <c r="AL4" s="674">
        <v>13</v>
      </c>
      <c r="AM4" s="674">
        <v>9</v>
      </c>
      <c r="AN4" s="674">
        <v>9</v>
      </c>
      <c r="AO4" s="578">
        <v>10</v>
      </c>
      <c r="AP4" s="674">
        <v>11</v>
      </c>
      <c r="AQ4" s="674">
        <v>12</v>
      </c>
      <c r="AR4" s="674">
        <v>9</v>
      </c>
      <c r="AS4" s="674">
        <v>13</v>
      </c>
      <c r="AT4" s="674">
        <v>14</v>
      </c>
      <c r="AU4" s="674">
        <v>12</v>
      </c>
      <c r="AV4" s="674">
        <v>10</v>
      </c>
      <c r="AW4" s="674">
        <v>15</v>
      </c>
      <c r="AX4" s="674">
        <v>16</v>
      </c>
      <c r="AY4" s="674">
        <v>12</v>
      </c>
      <c r="AZ4" s="674">
        <v>12</v>
      </c>
      <c r="BA4" s="674">
        <v>13</v>
      </c>
      <c r="BB4" s="674">
        <v>11</v>
      </c>
      <c r="BC4" s="674">
        <v>12</v>
      </c>
      <c r="BD4" s="674">
        <v>12</v>
      </c>
      <c r="BE4" s="674">
        <v>10</v>
      </c>
      <c r="BF4" s="674">
        <v>13</v>
      </c>
      <c r="BG4" s="674">
        <v>9</v>
      </c>
      <c r="BH4" s="674">
        <v>10</v>
      </c>
      <c r="BI4" s="674">
        <v>12</v>
      </c>
      <c r="BJ4" s="674">
        <v>11</v>
      </c>
      <c r="BK4" s="674">
        <v>10</v>
      </c>
      <c r="BL4" s="674">
        <v>11</v>
      </c>
      <c r="BM4" s="674">
        <v>13</v>
      </c>
      <c r="BN4" s="674">
        <v>14</v>
      </c>
      <c r="BO4" s="674">
        <v>12</v>
      </c>
      <c r="BP4" s="645">
        <v>15</v>
      </c>
      <c r="BQ4" s="645">
        <v>16</v>
      </c>
      <c r="BR4" s="674">
        <v>12</v>
      </c>
      <c r="BS4" s="674">
        <v>13</v>
      </c>
      <c r="BT4" s="674"/>
      <c r="BU4" s="674">
        <v>14</v>
      </c>
      <c r="BV4" s="674"/>
      <c r="BW4" s="674"/>
      <c r="BX4" s="674"/>
      <c r="BY4" s="674">
        <v>13</v>
      </c>
      <c r="BZ4" s="674">
        <v>14</v>
      </c>
      <c r="CA4" s="674">
        <v>15</v>
      </c>
      <c r="CB4" s="674">
        <v>16</v>
      </c>
      <c r="CC4" s="674">
        <v>17</v>
      </c>
      <c r="CD4" s="674">
        <v>16</v>
      </c>
      <c r="CE4" s="674">
        <v>6</v>
      </c>
      <c r="CF4" s="674">
        <v>7</v>
      </c>
      <c r="CG4" s="674">
        <v>8</v>
      </c>
      <c r="CH4" s="674">
        <v>9</v>
      </c>
      <c r="CI4" s="674">
        <v>10</v>
      </c>
      <c r="CJ4" s="743"/>
      <c r="CK4" s="743">
        <v>8</v>
      </c>
      <c r="CL4" s="743">
        <v>9</v>
      </c>
      <c r="CM4" s="743">
        <v>10</v>
      </c>
      <c r="CN4" s="744"/>
      <c r="CO4" s="744">
        <v>8</v>
      </c>
      <c r="CP4" s="744">
        <v>9</v>
      </c>
      <c r="CQ4" s="744">
        <v>6</v>
      </c>
      <c r="CR4" s="783">
        <v>7</v>
      </c>
      <c r="CS4" s="744">
        <v>8</v>
      </c>
      <c r="CT4" s="744">
        <v>9</v>
      </c>
      <c r="CU4" s="744">
        <v>10</v>
      </c>
      <c r="CV4" s="815">
        <v>7</v>
      </c>
      <c r="CW4" s="815">
        <v>8</v>
      </c>
      <c r="CX4" s="815">
        <v>9</v>
      </c>
      <c r="CY4" s="815">
        <v>6</v>
      </c>
      <c r="CZ4" s="1013">
        <v>6</v>
      </c>
      <c r="DA4" s="1013">
        <v>7</v>
      </c>
      <c r="DB4" s="977"/>
      <c r="DC4" s="977"/>
      <c r="DD4" s="968">
        <v>8</v>
      </c>
      <c r="DE4" s="968">
        <v>8</v>
      </c>
      <c r="DF4" s="743">
        <v>6</v>
      </c>
      <c r="DG4" s="831">
        <v>7</v>
      </c>
      <c r="DH4" s="832">
        <v>8</v>
      </c>
      <c r="DI4" s="831">
        <v>9</v>
      </c>
      <c r="DJ4" s="831">
        <v>10</v>
      </c>
      <c r="DK4" s="1008"/>
      <c r="DL4" s="1008">
        <v>8</v>
      </c>
      <c r="DM4" s="1008">
        <v>9</v>
      </c>
      <c r="DN4" s="1013">
        <v>8</v>
      </c>
      <c r="DO4" s="1011">
        <v>9</v>
      </c>
      <c r="DP4" s="1011">
        <v>10</v>
      </c>
      <c r="DQ4" s="1011">
        <v>11</v>
      </c>
      <c r="DR4" s="1011">
        <v>12</v>
      </c>
      <c r="DS4" s="1011">
        <v>13</v>
      </c>
      <c r="DT4" s="1011">
        <v>14</v>
      </c>
      <c r="DU4" s="1011">
        <v>15</v>
      </c>
      <c r="DV4" s="973"/>
      <c r="DW4" s="973"/>
      <c r="DX4" s="955"/>
      <c r="DY4" s="955"/>
    </row>
    <row r="5" spans="1:237" ht="13.5" hidden="1" customHeight="1" x14ac:dyDescent="0.35">
      <c r="A5" s="1083" t="s">
        <v>0</v>
      </c>
      <c r="B5" s="1067" t="s">
        <v>0</v>
      </c>
      <c r="C5" s="1084" t="s">
        <v>150</v>
      </c>
      <c r="D5" s="1084"/>
      <c r="E5" s="1084"/>
      <c r="F5" s="1084"/>
      <c r="G5" s="1084"/>
      <c r="H5" s="1084"/>
      <c r="I5" s="1084"/>
      <c r="J5" s="1084" t="s">
        <v>2</v>
      </c>
      <c r="K5" s="1087" t="s">
        <v>3</v>
      </c>
      <c r="L5" s="1087"/>
      <c r="M5" s="1087"/>
      <c r="N5" s="1087"/>
      <c r="O5" s="1074" t="s">
        <v>4</v>
      </c>
      <c r="P5" s="1067" t="s">
        <v>348</v>
      </c>
      <c r="Q5" s="1067" t="s">
        <v>241</v>
      </c>
      <c r="R5" s="1067" t="s">
        <v>288</v>
      </c>
      <c r="S5" s="1067" t="s">
        <v>349</v>
      </c>
      <c r="T5" s="1067" t="s">
        <v>315</v>
      </c>
      <c r="U5" s="1067" t="s">
        <v>317</v>
      </c>
      <c r="V5" s="1067" t="s">
        <v>350</v>
      </c>
      <c r="W5" s="765" t="s">
        <v>302</v>
      </c>
      <c r="X5" s="1067" t="s">
        <v>310</v>
      </c>
      <c r="Y5" s="1067" t="s">
        <v>334</v>
      </c>
      <c r="Z5" s="1067" t="s">
        <v>335</v>
      </c>
      <c r="AA5" s="1067" t="s">
        <v>344</v>
      </c>
      <c r="AB5" s="1067" t="s">
        <v>366</v>
      </c>
      <c r="AC5" s="1067" t="s">
        <v>354</v>
      </c>
      <c r="AD5" s="1067" t="s">
        <v>356</v>
      </c>
      <c r="AE5" s="1067" t="s">
        <v>351</v>
      </c>
      <c r="AF5" s="1067" t="s">
        <v>310</v>
      </c>
      <c r="AG5" s="1067" t="s">
        <v>362</v>
      </c>
      <c r="AH5" s="1070" t="s">
        <v>301</v>
      </c>
      <c r="AI5" s="1070"/>
      <c r="AJ5" s="1067" t="s">
        <v>355</v>
      </c>
      <c r="AK5" s="1067" t="s">
        <v>363</v>
      </c>
      <c r="AL5" s="1067" t="s">
        <v>365</v>
      </c>
      <c r="AM5" s="1067" t="s">
        <v>410</v>
      </c>
      <c r="AN5" s="1067" t="s">
        <v>418</v>
      </c>
      <c r="AO5" s="1067" t="s">
        <v>384</v>
      </c>
      <c r="AP5" s="1067" t="s">
        <v>414</v>
      </c>
      <c r="AQ5" s="1067" t="s">
        <v>468</v>
      </c>
      <c r="AR5" s="1067" t="s">
        <v>560</v>
      </c>
      <c r="AS5" s="1067" t="s">
        <v>416</v>
      </c>
      <c r="AT5" s="1067" t="s">
        <v>415</v>
      </c>
      <c r="AU5" s="1067" t="s">
        <v>427</v>
      </c>
      <c r="AV5" s="1067" t="s">
        <v>459</v>
      </c>
      <c r="AW5" s="1080" t="s">
        <v>103</v>
      </c>
      <c r="AX5" s="1080"/>
      <c r="AY5" s="1067" t="s">
        <v>310</v>
      </c>
      <c r="AZ5" s="1067" t="s">
        <v>310</v>
      </c>
      <c r="BA5" s="1067" t="s">
        <v>388</v>
      </c>
      <c r="BB5" s="1067" t="s">
        <v>557</v>
      </c>
      <c r="BC5" s="1067" t="s">
        <v>561</v>
      </c>
      <c r="BD5" s="1080" t="s">
        <v>548</v>
      </c>
      <c r="BE5" s="1067" t="s">
        <v>575</v>
      </c>
      <c r="BF5" s="1067" t="s">
        <v>607</v>
      </c>
      <c r="BG5" s="1067" t="s">
        <v>666</v>
      </c>
      <c r="BH5" s="1067" t="s">
        <v>608</v>
      </c>
      <c r="BI5" s="1067" t="s">
        <v>310</v>
      </c>
      <c r="BJ5" s="1067" t="s">
        <v>660</v>
      </c>
      <c r="BK5" s="1077" t="s">
        <v>647</v>
      </c>
      <c r="BL5" s="1077" t="s">
        <v>590</v>
      </c>
      <c r="BM5" s="765"/>
      <c r="BN5" s="765"/>
      <c r="BO5" s="1067" t="s">
        <v>650</v>
      </c>
      <c r="BP5" s="765"/>
      <c r="BQ5" s="765"/>
      <c r="BR5" s="1067" t="s">
        <v>310</v>
      </c>
      <c r="BS5" s="1067" t="s">
        <v>667</v>
      </c>
      <c r="BT5" s="1067" t="s">
        <v>672</v>
      </c>
      <c r="BU5" s="1067" t="s">
        <v>310</v>
      </c>
      <c r="BV5" s="1067" t="s">
        <v>668</v>
      </c>
      <c r="BW5" s="765"/>
      <c r="BX5" s="765"/>
      <c r="BY5" s="1067" t="s">
        <v>670</v>
      </c>
      <c r="BZ5" s="1067" t="s">
        <v>672</v>
      </c>
      <c r="CA5" s="1067" t="s">
        <v>680</v>
      </c>
      <c r="CB5" s="1067" t="s">
        <v>679</v>
      </c>
      <c r="CC5" s="1067" t="s">
        <v>651</v>
      </c>
      <c r="CD5" s="1067" t="s">
        <v>652</v>
      </c>
      <c r="CE5" s="1067" t="s">
        <v>681</v>
      </c>
      <c r="CF5" s="1067" t="s">
        <v>688</v>
      </c>
      <c r="CG5" s="1067" t="s">
        <v>606</v>
      </c>
      <c r="CH5" s="1067" t="s">
        <v>310</v>
      </c>
      <c r="CI5" s="1067" t="s">
        <v>682</v>
      </c>
      <c r="CJ5" s="1067"/>
      <c r="CK5" s="1067" t="s">
        <v>606</v>
      </c>
      <c r="CL5" s="1067" t="s">
        <v>310</v>
      </c>
      <c r="CM5" s="1067" t="s">
        <v>697</v>
      </c>
      <c r="CN5" s="1067"/>
      <c r="CO5" s="1067" t="s">
        <v>606</v>
      </c>
      <c r="CP5" s="1067" t="s">
        <v>310</v>
      </c>
      <c r="CQ5" s="1067" t="s">
        <v>701</v>
      </c>
      <c r="CR5" s="1067" t="s">
        <v>717</v>
      </c>
      <c r="CS5" s="1067" t="s">
        <v>606</v>
      </c>
      <c r="CT5" s="1067" t="s">
        <v>310</v>
      </c>
      <c r="CU5" s="1067" t="s">
        <v>702</v>
      </c>
      <c r="CV5" s="1067" t="s">
        <v>717</v>
      </c>
      <c r="CW5" s="1067" t="s">
        <v>606</v>
      </c>
      <c r="CX5" s="1067" t="s">
        <v>310</v>
      </c>
      <c r="CY5" s="1067" t="s">
        <v>727</v>
      </c>
      <c r="CZ5" s="1067" t="s">
        <v>652</v>
      </c>
      <c r="DA5" s="1067" t="s">
        <v>698</v>
      </c>
      <c r="DB5" s="505">
        <v>0</v>
      </c>
      <c r="DC5" s="505" t="s">
        <v>764</v>
      </c>
      <c r="DD5" s="1067" t="s">
        <v>606</v>
      </c>
      <c r="DE5" s="1067" t="s">
        <v>606</v>
      </c>
      <c r="DF5" s="1067" t="s">
        <v>699</v>
      </c>
      <c r="DG5" s="1067" t="s">
        <v>761</v>
      </c>
      <c r="DH5" s="1067" t="s">
        <v>606</v>
      </c>
      <c r="DI5" s="1067" t="s">
        <v>310</v>
      </c>
      <c r="DJ5" s="1067" t="s">
        <v>768</v>
      </c>
      <c r="DK5" s="1067" t="s">
        <v>761</v>
      </c>
      <c r="DL5" s="1067" t="s">
        <v>606</v>
      </c>
      <c r="DM5" s="1067" t="s">
        <v>310</v>
      </c>
      <c r="DN5" s="1067" t="s">
        <v>768</v>
      </c>
      <c r="DO5" s="1067" t="s">
        <v>761</v>
      </c>
      <c r="DP5" s="1067" t="s">
        <v>606</v>
      </c>
      <c r="DQ5" s="1067" t="s">
        <v>310</v>
      </c>
      <c r="DR5" s="1067" t="s">
        <v>768</v>
      </c>
      <c r="DS5" s="1067" t="s">
        <v>768</v>
      </c>
      <c r="DT5" s="1067" t="s">
        <v>768</v>
      </c>
      <c r="DU5" s="1067" t="s">
        <v>768</v>
      </c>
      <c r="DV5" s="972"/>
      <c r="DW5" s="972"/>
      <c r="DX5" s="137"/>
      <c r="DY5" s="953"/>
      <c r="EF5" s="655"/>
      <c r="EG5" s="655"/>
      <c r="EH5" s="655"/>
      <c r="EI5" s="655"/>
      <c r="EJ5" s="655"/>
      <c r="EK5" s="655"/>
      <c r="EL5" s="655"/>
      <c r="EM5" s="655"/>
      <c r="EN5" s="952"/>
      <c r="EO5" s="655"/>
      <c r="EP5" s="655"/>
      <c r="EQ5" s="655"/>
      <c r="ER5" s="655"/>
      <c r="ES5" s="655"/>
      <c r="ET5" s="655"/>
      <c r="EU5" s="655"/>
      <c r="EV5" s="655"/>
      <c r="EY5" s="655"/>
      <c r="EZ5" s="655"/>
      <c r="FA5" s="655"/>
      <c r="FB5" s="655"/>
      <c r="FC5" s="655"/>
      <c r="FD5" s="655"/>
      <c r="FE5" s="655"/>
      <c r="FF5" s="655"/>
      <c r="FG5" s="655"/>
      <c r="FH5" s="655"/>
      <c r="FI5" s="655"/>
      <c r="FJ5" s="655"/>
      <c r="FK5" s="655"/>
      <c r="FL5" s="655"/>
      <c r="FM5" s="655"/>
      <c r="FN5" s="655"/>
      <c r="FO5" s="655"/>
      <c r="FP5" s="655"/>
      <c r="FQ5" s="655"/>
      <c r="FR5" s="655"/>
      <c r="FS5" s="655"/>
      <c r="FT5" s="655"/>
      <c r="FU5" s="655"/>
      <c r="FV5" s="655"/>
      <c r="FW5" s="655"/>
      <c r="FX5" s="655"/>
      <c r="FY5" s="655"/>
      <c r="FZ5" s="655"/>
      <c r="GA5" s="655"/>
      <c r="GB5" s="655"/>
      <c r="GC5" s="655"/>
      <c r="GD5" s="655"/>
      <c r="GE5" s="655"/>
      <c r="GF5" s="655"/>
      <c r="GG5" s="655"/>
      <c r="GH5" s="655"/>
      <c r="GI5" s="655"/>
      <c r="GJ5" s="655"/>
      <c r="GK5" s="655"/>
      <c r="GL5" s="655"/>
      <c r="GM5" s="655"/>
      <c r="GN5" s="655"/>
      <c r="GO5" s="655"/>
      <c r="GP5" s="655"/>
      <c r="GQ5" s="655"/>
      <c r="GR5" s="655"/>
      <c r="GS5" s="655"/>
      <c r="GT5" s="655"/>
      <c r="GU5" s="655"/>
      <c r="GV5" s="655"/>
      <c r="GW5" s="655"/>
      <c r="GX5" s="655"/>
      <c r="GY5" s="655"/>
      <c r="GZ5" s="655"/>
      <c r="HA5" s="655"/>
      <c r="HB5" s="655"/>
      <c r="HC5" s="655"/>
      <c r="HD5" s="655"/>
      <c r="HE5" s="655"/>
      <c r="HF5" s="655"/>
      <c r="HG5" s="655"/>
      <c r="HH5" s="655"/>
      <c r="HI5" s="655"/>
      <c r="HJ5" s="655"/>
      <c r="HK5" s="655"/>
      <c r="HL5" s="655"/>
      <c r="HM5" s="655"/>
      <c r="HN5" s="655"/>
      <c r="HO5" s="655"/>
      <c r="HP5" s="655"/>
      <c r="HQ5" s="655"/>
      <c r="HR5" s="655"/>
      <c r="HS5" s="655"/>
      <c r="HT5" s="655"/>
      <c r="HU5" s="655"/>
      <c r="HV5" s="655"/>
      <c r="HW5" s="655"/>
      <c r="HX5" s="655"/>
      <c r="HY5" s="655"/>
      <c r="HZ5" s="655"/>
      <c r="IA5" s="655"/>
      <c r="IB5" s="655"/>
      <c r="IC5" s="655"/>
    </row>
    <row r="6" spans="1:237" ht="22.5" hidden="1" customHeight="1" x14ac:dyDescent="0.35">
      <c r="A6" s="1068"/>
      <c r="B6" s="1068"/>
      <c r="C6" s="1085"/>
      <c r="D6" s="1085"/>
      <c r="E6" s="1085"/>
      <c r="F6" s="1085"/>
      <c r="G6" s="1085"/>
      <c r="H6" s="1085"/>
      <c r="I6" s="1085"/>
      <c r="J6" s="1085"/>
      <c r="K6" s="1088"/>
      <c r="L6" s="1088"/>
      <c r="M6" s="1088"/>
      <c r="N6" s="1088"/>
      <c r="O6" s="1075"/>
      <c r="P6" s="1068"/>
      <c r="Q6" s="1068"/>
      <c r="R6" s="1068"/>
      <c r="S6" s="1068"/>
      <c r="T6" s="1068"/>
      <c r="U6" s="1068"/>
      <c r="V6" s="1068"/>
      <c r="W6" s="761" t="s">
        <v>319</v>
      </c>
      <c r="X6" s="1068"/>
      <c r="Y6" s="1068"/>
      <c r="Z6" s="1068"/>
      <c r="AA6" s="1068"/>
      <c r="AB6" s="1068"/>
      <c r="AC6" s="1068"/>
      <c r="AD6" s="1068"/>
      <c r="AE6" s="1068"/>
      <c r="AF6" s="1068"/>
      <c r="AG6" s="1068"/>
      <c r="AH6" s="1075" t="s">
        <v>286</v>
      </c>
      <c r="AI6" s="1075" t="s">
        <v>323</v>
      </c>
      <c r="AJ6" s="1068"/>
      <c r="AK6" s="1068"/>
      <c r="AL6" s="1068"/>
      <c r="AM6" s="1068"/>
      <c r="AN6" s="1068"/>
      <c r="AO6" s="1068"/>
      <c r="AP6" s="1068"/>
      <c r="AQ6" s="1068"/>
      <c r="AR6" s="1068"/>
      <c r="AS6" s="1068"/>
      <c r="AT6" s="1068"/>
      <c r="AU6" s="1068"/>
      <c r="AV6" s="1068"/>
      <c r="AW6" s="1081"/>
      <c r="AX6" s="1081"/>
      <c r="AY6" s="1068"/>
      <c r="AZ6" s="1068"/>
      <c r="BA6" s="1068"/>
      <c r="BB6" s="1068"/>
      <c r="BC6" s="1068"/>
      <c r="BD6" s="1081"/>
      <c r="BE6" s="1068"/>
      <c r="BF6" s="1068"/>
      <c r="BG6" s="1068"/>
      <c r="BH6" s="1068"/>
      <c r="BI6" s="1068"/>
      <c r="BJ6" s="1068"/>
      <c r="BK6" s="1078"/>
      <c r="BL6" s="1078"/>
      <c r="BM6" s="761"/>
      <c r="BN6" s="761"/>
      <c r="BO6" s="1068"/>
      <c r="BP6" s="761"/>
      <c r="BQ6" s="761"/>
      <c r="BR6" s="1068"/>
      <c r="BS6" s="1068"/>
      <c r="BT6" s="1068"/>
      <c r="BU6" s="1068"/>
      <c r="BV6" s="1068"/>
      <c r="BW6" s="761"/>
      <c r="BX6" s="761"/>
      <c r="BY6" s="1068"/>
      <c r="BZ6" s="1068"/>
      <c r="CA6" s="1068"/>
      <c r="CB6" s="1068"/>
      <c r="CC6" s="1068"/>
      <c r="CD6" s="1068"/>
      <c r="CE6" s="1068"/>
      <c r="CF6" s="1068"/>
      <c r="CG6" s="1068"/>
      <c r="CH6" s="1068"/>
      <c r="CI6" s="1068"/>
      <c r="CJ6" s="1068"/>
      <c r="CK6" s="1068"/>
      <c r="CL6" s="1068"/>
      <c r="CM6" s="1068"/>
      <c r="CN6" s="1068"/>
      <c r="CO6" s="1068"/>
      <c r="CP6" s="1068"/>
      <c r="CQ6" s="1068"/>
      <c r="CR6" s="1068"/>
      <c r="CS6" s="1068"/>
      <c r="CT6" s="1068"/>
      <c r="CU6" s="1068"/>
      <c r="CV6" s="1068"/>
      <c r="CW6" s="1068"/>
      <c r="CX6" s="1068"/>
      <c r="CY6" s="1068"/>
      <c r="CZ6" s="1068"/>
      <c r="DA6" s="1068"/>
      <c r="DB6" s="506">
        <v>0</v>
      </c>
      <c r="DC6" s="506">
        <v>0</v>
      </c>
      <c r="DD6" s="1068"/>
      <c r="DE6" s="1068"/>
      <c r="DF6" s="1068"/>
      <c r="DG6" s="1068"/>
      <c r="DH6" s="1068"/>
      <c r="DI6" s="1068"/>
      <c r="DJ6" s="1068"/>
      <c r="DK6" s="1068"/>
      <c r="DL6" s="1068"/>
      <c r="DM6" s="1068"/>
      <c r="DN6" s="1068"/>
      <c r="DO6" s="1068"/>
      <c r="DP6" s="1068"/>
      <c r="DQ6" s="1068"/>
      <c r="DR6" s="1068"/>
      <c r="DS6" s="1068"/>
      <c r="DT6" s="1068"/>
      <c r="DU6" s="1068"/>
      <c r="DV6" s="972"/>
      <c r="DW6" s="972"/>
      <c r="DX6" s="137"/>
      <c r="DY6" s="953"/>
      <c r="EF6" s="655"/>
      <c r="EG6" s="655"/>
      <c r="EH6" s="655"/>
      <c r="EI6" s="655"/>
      <c r="EJ6" s="655"/>
      <c r="EK6" s="655"/>
      <c r="EL6" s="655"/>
      <c r="EM6" s="655"/>
      <c r="EN6" s="952"/>
      <c r="EO6" s="655"/>
      <c r="EP6" s="655"/>
      <c r="EQ6" s="655"/>
      <c r="ER6" s="655"/>
      <c r="ES6" s="655"/>
      <c r="ET6" s="655"/>
      <c r="EU6" s="655"/>
      <c r="EV6" s="655"/>
      <c r="EY6" s="655"/>
      <c r="EZ6" s="655"/>
      <c r="FA6" s="655"/>
      <c r="FB6" s="655"/>
      <c r="FC6" s="655"/>
      <c r="FD6" s="655"/>
      <c r="FE6" s="655"/>
      <c r="FF6" s="655"/>
      <c r="FG6" s="655"/>
      <c r="FH6" s="655"/>
      <c r="FI6" s="655"/>
      <c r="FJ6" s="655"/>
      <c r="FK6" s="655"/>
      <c r="FL6" s="655"/>
      <c r="FM6" s="655"/>
      <c r="FN6" s="655"/>
      <c r="FO6" s="655"/>
      <c r="FP6" s="655"/>
      <c r="FQ6" s="655"/>
      <c r="FR6" s="655"/>
      <c r="FS6" s="655"/>
      <c r="FT6" s="655"/>
      <c r="FU6" s="655"/>
      <c r="FV6" s="655"/>
      <c r="FW6" s="655"/>
      <c r="FX6" s="655"/>
      <c r="FY6" s="655"/>
      <c r="FZ6" s="655"/>
      <c r="GA6" s="655"/>
      <c r="GB6" s="655"/>
      <c r="GC6" s="655"/>
      <c r="GD6" s="655"/>
      <c r="GE6" s="655"/>
      <c r="GF6" s="655"/>
      <c r="GG6" s="655"/>
      <c r="GH6" s="655"/>
      <c r="GI6" s="655"/>
      <c r="GJ6" s="655"/>
      <c r="GK6" s="655"/>
      <c r="GL6" s="655"/>
      <c r="GM6" s="655"/>
      <c r="GN6" s="655"/>
      <c r="GO6" s="655"/>
      <c r="GP6" s="655"/>
      <c r="GQ6" s="655"/>
      <c r="GR6" s="655"/>
      <c r="GS6" s="655"/>
      <c r="GT6" s="655"/>
      <c r="GU6" s="655"/>
      <c r="GV6" s="655"/>
      <c r="GW6" s="655"/>
      <c r="GX6" s="655"/>
      <c r="GY6" s="655"/>
      <c r="GZ6" s="655"/>
      <c r="HA6" s="655"/>
      <c r="HB6" s="655"/>
      <c r="HC6" s="655"/>
      <c r="HD6" s="655"/>
      <c r="HE6" s="655"/>
      <c r="HF6" s="655"/>
      <c r="HG6" s="655"/>
      <c r="HH6" s="655"/>
      <c r="HI6" s="655"/>
      <c r="HJ6" s="655"/>
      <c r="HK6" s="655"/>
      <c r="HL6" s="655"/>
      <c r="HM6" s="655"/>
      <c r="HN6" s="655"/>
      <c r="HO6" s="655"/>
      <c r="HP6" s="655"/>
      <c r="HQ6" s="655"/>
      <c r="HR6" s="655"/>
      <c r="HS6" s="655"/>
      <c r="HT6" s="655"/>
      <c r="HU6" s="655"/>
      <c r="HV6" s="655"/>
      <c r="HW6" s="655"/>
      <c r="HX6" s="655"/>
      <c r="HY6" s="655"/>
      <c r="HZ6" s="655"/>
      <c r="IA6" s="655"/>
      <c r="IB6" s="655"/>
      <c r="IC6" s="655"/>
    </row>
    <row r="7" spans="1:237" ht="13.5" hidden="1" customHeight="1" thickBot="1" x14ac:dyDescent="0.4">
      <c r="A7" s="1072"/>
      <c r="B7" s="1069"/>
      <c r="C7" s="1086"/>
      <c r="D7" s="1086"/>
      <c r="E7" s="1086"/>
      <c r="F7" s="1086"/>
      <c r="G7" s="1086"/>
      <c r="H7" s="1086"/>
      <c r="I7" s="1086"/>
      <c r="J7" s="1086"/>
      <c r="K7" s="1089"/>
      <c r="L7" s="1089"/>
      <c r="M7" s="1089"/>
      <c r="N7" s="1089"/>
      <c r="O7" s="1076"/>
      <c r="P7" s="1069"/>
      <c r="Q7" s="1069"/>
      <c r="R7" s="1069"/>
      <c r="S7" s="1069"/>
      <c r="T7" s="1069"/>
      <c r="U7" s="1069"/>
      <c r="V7" s="1069"/>
      <c r="W7" s="762"/>
      <c r="X7" s="1069"/>
      <c r="Y7" s="1069"/>
      <c r="Z7" s="1069"/>
      <c r="AA7" s="1069"/>
      <c r="AB7" s="1069"/>
      <c r="AC7" s="1069"/>
      <c r="AD7" s="1069"/>
      <c r="AE7" s="1069"/>
      <c r="AF7" s="1069"/>
      <c r="AG7" s="1069"/>
      <c r="AH7" s="1076"/>
      <c r="AI7" s="1076"/>
      <c r="AJ7" s="1069"/>
      <c r="AK7" s="1069"/>
      <c r="AL7" s="1069"/>
      <c r="AM7" s="1069"/>
      <c r="AN7" s="1069"/>
      <c r="AO7" s="1069"/>
      <c r="AP7" s="1069"/>
      <c r="AQ7" s="1069"/>
      <c r="AR7" s="1069"/>
      <c r="AS7" s="1069"/>
      <c r="AT7" s="1069"/>
      <c r="AU7" s="1069"/>
      <c r="AV7" s="1069"/>
      <c r="AW7" s="764" t="s">
        <v>364</v>
      </c>
      <c r="AX7" s="764" t="s">
        <v>419</v>
      </c>
      <c r="AY7" s="1069"/>
      <c r="AZ7" s="1069"/>
      <c r="BA7" s="1069"/>
      <c r="BB7" s="1069"/>
      <c r="BC7" s="1069"/>
      <c r="BD7" s="1082"/>
      <c r="BE7" s="1069"/>
      <c r="BF7" s="1069"/>
      <c r="BG7" s="1069"/>
      <c r="BH7" s="1069"/>
      <c r="BI7" s="1069"/>
      <c r="BJ7" s="1069"/>
      <c r="BK7" s="1079"/>
      <c r="BL7" s="1079"/>
      <c r="BM7" s="762"/>
      <c r="BN7" s="762"/>
      <c r="BO7" s="1069"/>
      <c r="BP7" s="762"/>
      <c r="BQ7" s="762"/>
      <c r="BR7" s="1069"/>
      <c r="BS7" s="1069"/>
      <c r="BT7" s="1072"/>
      <c r="BU7" s="1069"/>
      <c r="BV7" s="1072"/>
      <c r="BW7" s="763"/>
      <c r="BX7" s="763"/>
      <c r="BY7" s="1072"/>
      <c r="BZ7" s="1072"/>
      <c r="CA7" s="1072"/>
      <c r="CB7" s="1072"/>
      <c r="CC7" s="1069"/>
      <c r="CD7" s="1069"/>
      <c r="CE7" s="1069"/>
      <c r="CF7" s="1069"/>
      <c r="CG7" s="1069"/>
      <c r="CH7" s="1069"/>
      <c r="CI7" s="1069"/>
      <c r="CJ7" s="1069"/>
      <c r="CK7" s="1069"/>
      <c r="CL7" s="1069"/>
      <c r="CM7" s="1069"/>
      <c r="CN7" s="1069"/>
      <c r="CO7" s="1069"/>
      <c r="CP7" s="1069"/>
      <c r="CQ7" s="1069"/>
      <c r="CR7" s="1069"/>
      <c r="CS7" s="1069"/>
      <c r="CT7" s="1069"/>
      <c r="CU7" s="1069"/>
      <c r="CV7" s="1069"/>
      <c r="CW7" s="1069"/>
      <c r="CX7" s="1069"/>
      <c r="CY7" s="1069"/>
      <c r="CZ7" s="1069"/>
      <c r="DA7" s="1069"/>
      <c r="DB7" s="507">
        <v>0</v>
      </c>
      <c r="DC7" s="507">
        <v>0</v>
      </c>
      <c r="DD7" s="1069"/>
      <c r="DE7" s="1069"/>
      <c r="DF7" s="1069"/>
      <c r="DG7" s="1069"/>
      <c r="DH7" s="1069"/>
      <c r="DI7" s="1069"/>
      <c r="DJ7" s="1069"/>
      <c r="DK7" s="1069"/>
      <c r="DL7" s="1069"/>
      <c r="DM7" s="1069"/>
      <c r="DN7" s="1069"/>
      <c r="DO7" s="1069"/>
      <c r="DP7" s="1069"/>
      <c r="DQ7" s="1069"/>
      <c r="DR7" s="1069"/>
      <c r="DS7" s="1069"/>
      <c r="DT7" s="1069"/>
      <c r="DU7" s="1069"/>
      <c r="DV7" s="972"/>
      <c r="DW7" s="972"/>
      <c r="DX7" s="137"/>
      <c r="DY7" s="953"/>
      <c r="EF7" s="655"/>
      <c r="EG7" s="655"/>
      <c r="EH7" s="655"/>
      <c r="EI7" s="655"/>
      <c r="EJ7" s="655"/>
      <c r="EK7" s="655"/>
      <c r="EL7" s="655"/>
      <c r="EM7" s="655"/>
      <c r="EN7" s="952"/>
      <c r="EO7" s="655"/>
      <c r="EP7" s="655"/>
      <c r="EQ7" s="655"/>
      <c r="ER7" s="655"/>
      <c r="ES7" s="655"/>
      <c r="ET7" s="655"/>
      <c r="EU7" s="655"/>
      <c r="EV7" s="655"/>
      <c r="EY7" s="655"/>
      <c r="EZ7" s="655"/>
      <c r="FA7" s="655"/>
      <c r="FB7" s="655"/>
      <c r="FC7" s="655"/>
      <c r="FD7" s="655"/>
      <c r="FE7" s="655"/>
      <c r="FF7" s="655"/>
      <c r="FG7" s="655"/>
      <c r="FH7" s="655"/>
      <c r="FI7" s="655"/>
      <c r="FJ7" s="655"/>
      <c r="FK7" s="655"/>
      <c r="FL7" s="655"/>
      <c r="FM7" s="655"/>
      <c r="FN7" s="655"/>
      <c r="FO7" s="655"/>
      <c r="FP7" s="655"/>
      <c r="FQ7" s="655"/>
      <c r="FR7" s="655"/>
      <c r="FS7" s="655"/>
      <c r="FT7" s="655"/>
      <c r="FU7" s="655"/>
      <c r="FV7" s="655"/>
      <c r="FW7" s="655"/>
      <c r="FX7" s="655"/>
      <c r="FY7" s="655"/>
      <c r="FZ7" s="655"/>
      <c r="GA7" s="655"/>
      <c r="GB7" s="655"/>
      <c r="GC7" s="655"/>
      <c r="GD7" s="655"/>
      <c r="GE7" s="655"/>
      <c r="GF7" s="655"/>
      <c r="GG7" s="655"/>
      <c r="GH7" s="655"/>
      <c r="GI7" s="655"/>
      <c r="GJ7" s="655"/>
      <c r="GK7" s="655"/>
      <c r="GL7" s="655"/>
      <c r="GM7" s="655"/>
      <c r="GN7" s="655"/>
      <c r="GO7" s="655"/>
      <c r="GP7" s="655"/>
      <c r="GQ7" s="655"/>
      <c r="GR7" s="655"/>
      <c r="GS7" s="655"/>
      <c r="GT7" s="655"/>
      <c r="GU7" s="655"/>
      <c r="GV7" s="655"/>
      <c r="GW7" s="655"/>
      <c r="GX7" s="655"/>
      <c r="GY7" s="655"/>
      <c r="GZ7" s="655"/>
      <c r="HA7" s="655"/>
      <c r="HB7" s="655"/>
      <c r="HC7" s="655"/>
      <c r="HD7" s="655"/>
      <c r="HE7" s="655"/>
      <c r="HF7" s="655"/>
      <c r="HG7" s="655"/>
      <c r="HH7" s="655"/>
      <c r="HI7" s="655"/>
      <c r="HJ7" s="655"/>
      <c r="HK7" s="655"/>
      <c r="HL7" s="655"/>
      <c r="HM7" s="655"/>
      <c r="HN7" s="655"/>
      <c r="HO7" s="655"/>
      <c r="HP7" s="655"/>
      <c r="HQ7" s="655"/>
      <c r="HR7" s="655"/>
      <c r="HS7" s="655"/>
      <c r="HT7" s="655"/>
      <c r="HU7" s="655"/>
      <c r="HV7" s="655"/>
      <c r="HW7" s="655"/>
      <c r="HX7" s="655"/>
      <c r="HY7" s="655"/>
      <c r="HZ7" s="655"/>
      <c r="IA7" s="655"/>
      <c r="IB7" s="655"/>
      <c r="IC7" s="655"/>
    </row>
    <row r="8" spans="1:237" ht="17.25" hidden="1" customHeight="1" thickBot="1" x14ac:dyDescent="0.4">
      <c r="A8" s="645">
        <v>1</v>
      </c>
      <c r="B8" s="816">
        <v>1</v>
      </c>
      <c r="C8" s="577" t="s">
        <v>151</v>
      </c>
      <c r="D8" s="750" t="s">
        <v>152</v>
      </c>
      <c r="E8" s="750" t="s">
        <v>153</v>
      </c>
      <c r="F8" s="750" t="s">
        <v>154</v>
      </c>
      <c r="G8" s="750" t="s">
        <v>155</v>
      </c>
      <c r="H8" s="750" t="s">
        <v>156</v>
      </c>
      <c r="I8" s="750" t="s">
        <v>157</v>
      </c>
      <c r="J8" s="577" t="s">
        <v>152</v>
      </c>
      <c r="K8" s="1073">
        <v>4</v>
      </c>
      <c r="L8" s="1073"/>
      <c r="M8" s="1073"/>
      <c r="N8" s="1073"/>
      <c r="O8" s="750">
        <v>5</v>
      </c>
      <c r="P8" s="750">
        <v>15</v>
      </c>
      <c r="Q8" s="750">
        <v>16</v>
      </c>
      <c r="R8" s="750">
        <v>17</v>
      </c>
      <c r="S8" s="750">
        <v>9</v>
      </c>
      <c r="T8" s="750">
        <v>10</v>
      </c>
      <c r="U8" s="750">
        <v>11</v>
      </c>
      <c r="V8" s="750">
        <v>12</v>
      </c>
      <c r="W8" s="750">
        <v>13</v>
      </c>
      <c r="X8" s="750">
        <v>14</v>
      </c>
      <c r="Y8" s="750"/>
      <c r="Z8" s="750"/>
      <c r="AA8" s="750">
        <v>12</v>
      </c>
      <c r="AB8" s="750">
        <v>9</v>
      </c>
      <c r="AC8" s="750">
        <v>10</v>
      </c>
      <c r="AD8" s="750">
        <v>10</v>
      </c>
      <c r="AE8" s="750">
        <v>11</v>
      </c>
      <c r="AF8" s="750">
        <v>12</v>
      </c>
      <c r="AG8" s="750">
        <v>11</v>
      </c>
      <c r="AH8" s="750">
        <v>14</v>
      </c>
      <c r="AI8" s="750">
        <v>15</v>
      </c>
      <c r="AJ8" s="750">
        <v>14</v>
      </c>
      <c r="AK8" s="750">
        <v>12</v>
      </c>
      <c r="AL8" s="750">
        <v>13</v>
      </c>
      <c r="AM8" s="750">
        <v>9</v>
      </c>
      <c r="AN8" s="750">
        <v>9</v>
      </c>
      <c r="AO8" s="578">
        <v>10</v>
      </c>
      <c r="AP8" s="750">
        <v>11</v>
      </c>
      <c r="AQ8" s="750">
        <v>12</v>
      </c>
      <c r="AR8" s="750">
        <v>9</v>
      </c>
      <c r="AS8" s="750">
        <v>13</v>
      </c>
      <c r="AT8" s="750">
        <v>14</v>
      </c>
      <c r="AU8" s="750">
        <v>12</v>
      </c>
      <c r="AV8" s="750">
        <v>10</v>
      </c>
      <c r="AW8" s="750">
        <v>15</v>
      </c>
      <c r="AX8" s="750">
        <v>16</v>
      </c>
      <c r="AY8" s="750">
        <v>12</v>
      </c>
      <c r="AZ8" s="750">
        <v>12</v>
      </c>
      <c r="BA8" s="750">
        <v>13</v>
      </c>
      <c r="BB8" s="750">
        <v>11</v>
      </c>
      <c r="BC8" s="750">
        <v>12</v>
      </c>
      <c r="BD8" s="750">
        <v>12</v>
      </c>
      <c r="BE8" s="750">
        <v>10</v>
      </c>
      <c r="BF8" s="750">
        <v>13</v>
      </c>
      <c r="BG8" s="750">
        <v>9</v>
      </c>
      <c r="BH8" s="750">
        <v>10</v>
      </c>
      <c r="BI8" s="750">
        <v>12</v>
      </c>
      <c r="BJ8" s="750">
        <v>11</v>
      </c>
      <c r="BK8" s="750">
        <v>10</v>
      </c>
      <c r="BL8" s="750">
        <v>11</v>
      </c>
      <c r="BM8" s="750">
        <v>13</v>
      </c>
      <c r="BN8" s="750">
        <v>14</v>
      </c>
      <c r="BO8" s="750">
        <v>12</v>
      </c>
      <c r="BP8" s="645">
        <v>15</v>
      </c>
      <c r="BQ8" s="645">
        <v>16</v>
      </c>
      <c r="BR8" s="750">
        <v>12</v>
      </c>
      <c r="BS8" s="750">
        <v>13</v>
      </c>
      <c r="BT8" s="750"/>
      <c r="BU8" s="750">
        <v>14</v>
      </c>
      <c r="BV8" s="750"/>
      <c r="BW8" s="750"/>
      <c r="BX8" s="750"/>
      <c r="BY8" s="750">
        <v>13</v>
      </c>
      <c r="BZ8" s="750">
        <v>14</v>
      </c>
      <c r="CA8" s="750">
        <v>15</v>
      </c>
      <c r="CB8" s="750">
        <v>16</v>
      </c>
      <c r="CC8" s="750">
        <v>17</v>
      </c>
      <c r="CD8" s="750">
        <v>16</v>
      </c>
      <c r="CE8" s="750">
        <v>6</v>
      </c>
      <c r="CF8" s="750">
        <v>7</v>
      </c>
      <c r="CG8" s="750">
        <v>8</v>
      </c>
      <c r="CH8" s="750">
        <v>9</v>
      </c>
      <c r="CI8" s="750">
        <v>10</v>
      </c>
      <c r="CJ8" s="750"/>
      <c r="CK8" s="750">
        <v>8</v>
      </c>
      <c r="CL8" s="750">
        <v>9</v>
      </c>
      <c r="CM8" s="750">
        <v>10</v>
      </c>
      <c r="CN8" s="750"/>
      <c r="CO8" s="750">
        <v>8</v>
      </c>
      <c r="CP8" s="750">
        <v>9</v>
      </c>
      <c r="CQ8" s="750">
        <v>10</v>
      </c>
      <c r="CR8" s="783"/>
      <c r="CS8" s="750">
        <v>8</v>
      </c>
      <c r="CT8" s="750">
        <v>9</v>
      </c>
      <c r="CU8" s="750"/>
      <c r="CV8" s="815"/>
      <c r="CW8" s="815">
        <v>8</v>
      </c>
      <c r="CX8" s="815">
        <v>9</v>
      </c>
      <c r="CY8" s="815"/>
      <c r="CZ8" s="1013"/>
      <c r="DA8" s="1013"/>
      <c r="DB8" s="977">
        <v>0</v>
      </c>
      <c r="DC8" s="977">
        <v>0</v>
      </c>
      <c r="DD8" s="968">
        <v>8</v>
      </c>
      <c r="DE8" s="968">
        <v>8</v>
      </c>
      <c r="DF8" s="750"/>
      <c r="DG8" s="831"/>
      <c r="DH8" s="832">
        <v>8</v>
      </c>
      <c r="DI8" s="831">
        <v>9</v>
      </c>
      <c r="DJ8" s="831"/>
      <c r="DK8" s="1008"/>
      <c r="DL8" s="1008">
        <v>8</v>
      </c>
      <c r="DM8" s="1008">
        <v>9</v>
      </c>
      <c r="DN8" s="1013"/>
      <c r="DO8" s="1011"/>
      <c r="DP8" s="1011">
        <v>8</v>
      </c>
      <c r="DQ8" s="1011">
        <v>9</v>
      </c>
      <c r="DR8" s="1011"/>
      <c r="DS8" s="1011"/>
      <c r="DT8" s="1011"/>
      <c r="DU8" s="1011"/>
      <c r="DV8" s="973"/>
      <c r="DW8" s="973"/>
      <c r="DX8" s="137"/>
      <c r="DY8" s="955"/>
      <c r="EF8" s="655"/>
      <c r="EG8" s="655"/>
      <c r="EH8" s="655"/>
      <c r="EI8" s="655"/>
      <c r="EJ8" s="655"/>
      <c r="EK8" s="655"/>
      <c r="EL8" s="655"/>
      <c r="EM8" s="655"/>
      <c r="EN8" s="952"/>
      <c r="EO8" s="655"/>
      <c r="EP8" s="655"/>
      <c r="EQ8" s="655"/>
      <c r="ER8" s="655"/>
      <c r="ES8" s="655"/>
      <c r="ET8" s="655"/>
      <c r="EU8" s="655"/>
      <c r="EV8" s="655"/>
      <c r="EY8" s="655"/>
      <c r="EZ8" s="655"/>
      <c r="FA8" s="655"/>
      <c r="FB8" s="655"/>
      <c r="FC8" s="655"/>
      <c r="FD8" s="655"/>
      <c r="FE8" s="655"/>
      <c r="FF8" s="655"/>
      <c r="FG8" s="655"/>
      <c r="FH8" s="655"/>
      <c r="FI8" s="655"/>
      <c r="FJ8" s="655"/>
      <c r="FK8" s="655"/>
      <c r="FL8" s="655"/>
      <c r="FM8" s="655"/>
      <c r="FN8" s="655"/>
      <c r="FO8" s="655"/>
      <c r="FP8" s="655"/>
      <c r="FQ8" s="655"/>
      <c r="FR8" s="655"/>
      <c r="FS8" s="655"/>
      <c r="FT8" s="655"/>
      <c r="FU8" s="655"/>
      <c r="FV8" s="655"/>
      <c r="FW8" s="655"/>
      <c r="FX8" s="655"/>
      <c r="FY8" s="655"/>
      <c r="FZ8" s="655"/>
      <c r="GA8" s="655"/>
      <c r="GB8" s="655"/>
      <c r="GC8" s="655"/>
      <c r="GD8" s="655"/>
      <c r="GE8" s="655"/>
      <c r="GF8" s="655"/>
      <c r="GG8" s="655"/>
      <c r="GH8" s="655"/>
      <c r="GI8" s="655"/>
      <c r="GJ8" s="655"/>
      <c r="GK8" s="655"/>
      <c r="GL8" s="655"/>
      <c r="GM8" s="655"/>
      <c r="GN8" s="655"/>
      <c r="GO8" s="655"/>
      <c r="GP8" s="655"/>
      <c r="GQ8" s="655"/>
      <c r="GR8" s="655"/>
      <c r="GS8" s="655"/>
      <c r="GT8" s="655"/>
      <c r="GU8" s="655"/>
      <c r="GV8" s="655"/>
      <c r="GW8" s="655"/>
      <c r="GX8" s="655"/>
      <c r="GY8" s="655"/>
      <c r="GZ8" s="655"/>
      <c r="HA8" s="655"/>
      <c r="HB8" s="655"/>
      <c r="HC8" s="655"/>
      <c r="HD8" s="655"/>
      <c r="HE8" s="655"/>
      <c r="HF8" s="655"/>
      <c r="HG8" s="655"/>
      <c r="HH8" s="655"/>
      <c r="HI8" s="655"/>
      <c r="HJ8" s="655"/>
      <c r="HK8" s="655"/>
      <c r="HL8" s="655"/>
      <c r="HM8" s="655"/>
      <c r="HN8" s="655"/>
      <c r="HO8" s="655"/>
      <c r="HP8" s="655"/>
      <c r="HQ8" s="655"/>
      <c r="HR8" s="655"/>
      <c r="HS8" s="655"/>
      <c r="HT8" s="655"/>
      <c r="HU8" s="655"/>
      <c r="HV8" s="655"/>
      <c r="HW8" s="655"/>
      <c r="HX8" s="655"/>
      <c r="HY8" s="655"/>
      <c r="HZ8" s="655"/>
      <c r="IA8" s="655"/>
      <c r="IB8" s="655"/>
      <c r="IC8" s="655"/>
    </row>
    <row r="9" spans="1:237" ht="20.100000000000001" customHeight="1" x14ac:dyDescent="0.35">
      <c r="A9" s="657"/>
      <c r="B9" s="657"/>
      <c r="C9" s="594"/>
      <c r="D9" s="657"/>
      <c r="E9" s="657"/>
      <c r="F9" s="657"/>
      <c r="G9" s="657"/>
      <c r="H9" s="657"/>
      <c r="I9" s="657"/>
      <c r="J9" s="657"/>
      <c r="K9" s="679"/>
      <c r="L9" s="511" t="s">
        <v>648</v>
      </c>
      <c r="M9" s="511"/>
      <c r="N9" s="511"/>
      <c r="O9" s="754"/>
      <c r="P9" s="46" t="e">
        <v>#VALUE!</v>
      </c>
      <c r="Q9" s="46" t="e">
        <v>#VALUE!</v>
      </c>
      <c r="R9" s="46" t="e">
        <v>#VALUE!</v>
      </c>
      <c r="S9" s="46" t="e">
        <v>#VALUE!</v>
      </c>
      <c r="T9" s="46" t="e">
        <v>#VALUE!</v>
      </c>
      <c r="U9" s="46" t="e">
        <v>#VALUE!</v>
      </c>
      <c r="V9" s="46" t="e">
        <v>#VALUE!</v>
      </c>
      <c r="W9" s="46" t="e">
        <f>(V9/T9)*100</f>
        <v>#VALUE!</v>
      </c>
      <c r="X9" s="46" t="e">
        <v>#VALUE!</v>
      </c>
      <c r="Y9" s="46" t="e">
        <v>#VALUE!</v>
      </c>
      <c r="Z9" s="46" t="e">
        <v>#VALUE!</v>
      </c>
      <c r="AA9" s="46" t="e">
        <v>#VALUE!</v>
      </c>
      <c r="AB9" s="46" t="e">
        <v>#VALUE!</v>
      </c>
      <c r="AC9" s="46" t="e">
        <v>#VALUE!</v>
      </c>
      <c r="AD9" s="46" t="e">
        <v>#VALUE!</v>
      </c>
      <c r="AE9" s="46" t="e">
        <f>(AD9/AC9)*100</f>
        <v>#VALUE!</v>
      </c>
      <c r="AF9" s="46" t="e">
        <v>#VALUE!</v>
      </c>
      <c r="AG9" s="46" t="e">
        <v>#VALUE!</v>
      </c>
      <c r="AH9" s="46" t="e">
        <v>#VALUE!</v>
      </c>
      <c r="AI9" s="46" t="e">
        <v>#REF!</v>
      </c>
      <c r="AJ9" s="46" t="e">
        <v>#VALUE!</v>
      </c>
      <c r="AK9" s="46" t="e">
        <v>#VALUE!</v>
      </c>
      <c r="AL9" s="46" t="e">
        <v>#VALUE!</v>
      </c>
      <c r="AM9" s="46" t="e">
        <v>#VALUE!</v>
      </c>
      <c r="AN9" s="52">
        <f t="shared" ref="AN9:AU9" si="0">AN11+AN126</f>
        <v>104820</v>
      </c>
      <c r="AO9" s="52">
        <f t="shared" si="0"/>
        <v>104820</v>
      </c>
      <c r="AP9" s="52">
        <f t="shared" si="0"/>
        <v>106260</v>
      </c>
      <c r="AQ9" s="52">
        <f t="shared" si="0"/>
        <v>106260</v>
      </c>
      <c r="AR9" s="52">
        <f t="shared" si="0"/>
        <v>106260</v>
      </c>
      <c r="AS9" s="52" t="e">
        <f t="shared" si="0"/>
        <v>#REF!</v>
      </c>
      <c r="AT9" s="52" t="e">
        <f t="shared" si="0"/>
        <v>#REF!</v>
      </c>
      <c r="AU9" s="52">
        <f t="shared" si="0"/>
        <v>736760</v>
      </c>
      <c r="AV9" s="52">
        <f t="shared" ref="AV9:BK9" si="1">AV11+AV126+AV366+AV392</f>
        <v>736760</v>
      </c>
      <c r="AW9" s="52" t="e">
        <f t="shared" si="1"/>
        <v>#REF!</v>
      </c>
      <c r="AX9" s="52" t="e">
        <f t="shared" si="1"/>
        <v>#REF!</v>
      </c>
      <c r="AY9" s="52">
        <f t="shared" si="1"/>
        <v>365301.49</v>
      </c>
      <c r="AZ9" s="52">
        <f t="shared" si="1"/>
        <v>2533</v>
      </c>
      <c r="BA9" s="52" t="e">
        <f t="shared" si="1"/>
        <v>#REF!</v>
      </c>
      <c r="BB9" s="52">
        <f t="shared" si="1"/>
        <v>1102061.49</v>
      </c>
      <c r="BC9" s="52">
        <f t="shared" si="1"/>
        <v>1102061.49</v>
      </c>
      <c r="BD9" s="52">
        <f t="shared" si="1"/>
        <v>562955.84000000008</v>
      </c>
      <c r="BE9" s="52">
        <f t="shared" si="1"/>
        <v>671065.05999999994</v>
      </c>
      <c r="BF9" s="52">
        <f t="shared" si="1"/>
        <v>1283138.42</v>
      </c>
      <c r="BG9" s="52">
        <f t="shared" si="1"/>
        <v>867340.38</v>
      </c>
      <c r="BH9" s="52">
        <f t="shared" si="1"/>
        <v>1266241.94</v>
      </c>
      <c r="BI9" s="52">
        <f t="shared" si="1"/>
        <v>218728.28999999998</v>
      </c>
      <c r="BJ9" s="52">
        <f t="shared" si="1"/>
        <v>1484970.23</v>
      </c>
      <c r="BK9" s="52">
        <f t="shared" si="1"/>
        <v>728595.21000000008</v>
      </c>
      <c r="BL9" s="52">
        <f>IFERROR(BK9/BJ9*100,)</f>
        <v>49.064634110543757</v>
      </c>
      <c r="BM9" s="52"/>
      <c r="BN9" s="52"/>
      <c r="BO9" s="52">
        <f>BO11+BO126+BO366+BO392</f>
        <v>4118500.0700000003</v>
      </c>
      <c r="BP9" s="52"/>
      <c r="BQ9" s="52"/>
      <c r="BR9" s="52">
        <f>BR11+BR126+BR366+BR392</f>
        <v>-729934.3200000003</v>
      </c>
      <c r="BS9" s="52">
        <f>BS11+BS126+BS366+BS392</f>
        <v>2865309.88</v>
      </c>
      <c r="BT9" s="52">
        <f>BT11+BT126+BT366+BT392</f>
        <v>569084.28</v>
      </c>
      <c r="BU9" s="52">
        <f>BU11+BU126+BU366+BU392</f>
        <v>-2755328.8600000003</v>
      </c>
      <c r="BV9" s="52">
        <f>BV11+BV126+BV366+BV392</f>
        <v>2855309.88</v>
      </c>
      <c r="BW9" s="52"/>
      <c r="BX9" s="52"/>
      <c r="BY9" s="52">
        <f>BY11+BY126+BY366+BY392</f>
        <v>1372079.13</v>
      </c>
      <c r="BZ9" s="52">
        <f>BZ11+BZ126+BZ366+BZ392</f>
        <v>1223428.5300000003</v>
      </c>
      <c r="CA9" s="52">
        <f>IFERROR(BZ9/BG9*100,)</f>
        <v>141.05517951326101</v>
      </c>
      <c r="CB9" s="52">
        <f>IFERROR(BZ9/BY9*100,)</f>
        <v>89.166033011521748</v>
      </c>
      <c r="CC9" s="52">
        <f>CC11+CC126+CC366+CC392</f>
        <v>1360666.5</v>
      </c>
      <c r="CD9" s="52">
        <f>CD11+CD126+CD366+CD392</f>
        <v>1360666.5</v>
      </c>
      <c r="CE9" s="52">
        <f>CE11+CE126+CE366+CE392+CE106</f>
        <v>3002243.83</v>
      </c>
      <c r="CF9" s="52">
        <f>CF11+CF126+CF366+CF392+CF106</f>
        <v>325171.51</v>
      </c>
      <c r="CG9" s="52">
        <f>IFERROR(CF9/CE9*100,)</f>
        <v>10.830949396938223</v>
      </c>
      <c r="CH9" s="52">
        <f>CH11+CH126+CH366+CH392+CH106</f>
        <v>192464.99999999997</v>
      </c>
      <c r="CI9" s="52">
        <f>CI11+CI126+CI366+CI392+CI106</f>
        <v>3194708.83</v>
      </c>
      <c r="CJ9" s="52"/>
      <c r="CK9" s="52">
        <f>IFERROR(CJ9/CI9*100,)</f>
        <v>0</v>
      </c>
      <c r="CL9" s="52">
        <f>CL11+CL126+CL366+CL392+CL106</f>
        <v>-70000</v>
      </c>
      <c r="CM9" s="52">
        <f>CM11+CM126+CM366+CM392+CM106</f>
        <v>3124708.83</v>
      </c>
      <c r="CN9" s="52"/>
      <c r="CO9" s="52">
        <f>IFERROR(CN9/CM9*100,)</f>
        <v>0</v>
      </c>
      <c r="CP9" s="52">
        <f>CP11+CP126+CP366+CP392+CP106</f>
        <v>0</v>
      </c>
      <c r="CQ9" s="52">
        <f>CQ11+CQ126+CQ366+CQ392+CQ106</f>
        <v>3124708.83</v>
      </c>
      <c r="CR9" s="52">
        <f>CR11+CR126+CR366+CR392+CR106</f>
        <v>1530147.1600000001</v>
      </c>
      <c r="CS9" s="52">
        <f>IFERROR(CR9/CQ9*100,)</f>
        <v>48.969271802518641</v>
      </c>
      <c r="CT9" s="52">
        <f>CT11+CT126+CT366+CT392+CT106</f>
        <v>523844.28</v>
      </c>
      <c r="CU9" s="52">
        <f>CU11+CU126+CU366+CU392+CU106</f>
        <v>3648553.11</v>
      </c>
      <c r="CV9" s="52">
        <f>CV11+CV126+CV366+CV392+CV106</f>
        <v>1530147.1600000001</v>
      </c>
      <c r="CW9" s="52">
        <f>IFERROR(CV9/CU9*100,)</f>
        <v>41.938464752127459</v>
      </c>
      <c r="CX9" s="52">
        <f t="shared" ref="CX9:DG9" si="2">CX11+CX126+CX366+CX392+CX106</f>
        <v>-89573.57</v>
      </c>
      <c r="CY9" s="52">
        <f t="shared" si="2"/>
        <v>3558979.54</v>
      </c>
      <c r="CZ9" s="52">
        <f t="shared" si="2"/>
        <v>1140648</v>
      </c>
      <c r="DA9" s="52">
        <f t="shared" si="2"/>
        <v>1141068</v>
      </c>
      <c r="DB9" s="52">
        <f t="shared" si="2"/>
        <v>625588.35</v>
      </c>
      <c r="DC9" s="52">
        <f>DC11+DC126+DC366+DC392+DC106</f>
        <v>615581.18000000005</v>
      </c>
      <c r="DD9" s="52">
        <f>IFERROR(DC9/DB9*100,)</f>
        <v>98.400358638392177</v>
      </c>
      <c r="DE9" s="52">
        <f>IFERROR(DC9/DJ9*100,)</f>
        <v>28.837124636410877</v>
      </c>
      <c r="DF9" s="52">
        <f t="shared" si="2"/>
        <v>1541285.81</v>
      </c>
      <c r="DG9" s="52">
        <f t="shared" si="2"/>
        <v>249119.25999999998</v>
      </c>
      <c r="DH9" s="52">
        <f>IFERROR(DG9/DF9*100,)</f>
        <v>16.163080097389592</v>
      </c>
      <c r="DI9" s="52">
        <f>DI11+DI126+DI366+DI392+DI106</f>
        <v>593397.13</v>
      </c>
      <c r="DJ9" s="52">
        <f>DJ11+DJ126+DJ366+DJ392+DJ106</f>
        <v>2134682.94</v>
      </c>
      <c r="DK9" s="52">
        <f t="shared" ref="DK9" si="3">DK11+DK126+DK366+DK392+DK106</f>
        <v>0</v>
      </c>
      <c r="DL9" s="52">
        <f>IFERROR(DK9/DJ9*100,)</f>
        <v>0</v>
      </c>
      <c r="DM9" s="52">
        <f>DM11+DM126+DM366+DM392+DM106</f>
        <v>50000</v>
      </c>
      <c r="DN9" s="52">
        <f>DN11+DN126+DN366+DN392+DN106</f>
        <v>2184682.94</v>
      </c>
      <c r="DO9" s="52">
        <f t="shared" ref="DO9" si="4">DO11+DO126+DO366+DO392+DO106</f>
        <v>0</v>
      </c>
      <c r="DP9" s="52">
        <f>IFERROR(DO9/DN9*100,)</f>
        <v>0</v>
      </c>
      <c r="DQ9" s="52">
        <f>DQ11+DQ126+DQ366+DQ392+DQ106</f>
        <v>-427937.86</v>
      </c>
      <c r="DR9" s="52">
        <f>DR11+DR126+DR366+DR392+DR106</f>
        <v>1799979.04</v>
      </c>
      <c r="DS9" s="52">
        <f t="shared" ref="DS9:DU9" si="5">DS11+DS126+DS366+DS392+DS106</f>
        <v>1286118</v>
      </c>
      <c r="DT9" s="52">
        <f t="shared" si="5"/>
        <v>1060036</v>
      </c>
      <c r="DU9" s="52">
        <f t="shared" si="5"/>
        <v>1054336</v>
      </c>
      <c r="DV9" s="52">
        <v>625588.35</v>
      </c>
      <c r="DW9" s="137"/>
      <c r="DX9" s="137"/>
      <c r="DY9" s="137"/>
      <c r="EF9" s="655"/>
      <c r="EG9" s="655"/>
      <c r="EH9" s="655"/>
      <c r="EI9" s="655"/>
      <c r="EJ9" s="655"/>
      <c r="EK9" s="655"/>
      <c r="EL9" s="655"/>
      <c r="EM9" s="655"/>
      <c r="EN9" s="952"/>
      <c r="EO9" s="655"/>
      <c r="EP9" s="655"/>
      <c r="EQ9" s="655"/>
      <c r="ER9" s="655"/>
      <c r="ES9" s="655"/>
      <c r="ET9" s="655"/>
      <c r="EU9" s="655"/>
      <c r="EV9" s="655"/>
      <c r="EY9" s="655"/>
      <c r="EZ9" s="655"/>
      <c r="FA9" s="655"/>
      <c r="FB9" s="655"/>
      <c r="FC9" s="655"/>
      <c r="FD9" s="655"/>
      <c r="FE9" s="655"/>
      <c r="FF9" s="655"/>
      <c r="FG9" s="655"/>
      <c r="FH9" s="655"/>
      <c r="FI9" s="655"/>
      <c r="FJ9" s="655"/>
      <c r="FK9" s="655"/>
      <c r="FL9" s="655"/>
      <c r="FM9" s="655"/>
      <c r="FN9" s="655"/>
      <c r="FO9" s="655"/>
      <c r="FP9" s="655"/>
      <c r="FQ9" s="655"/>
      <c r="FR9" s="655"/>
      <c r="FS9" s="655"/>
      <c r="FT9" s="655"/>
      <c r="FU9" s="655"/>
      <c r="FV9" s="655"/>
      <c r="FW9" s="655"/>
      <c r="FX9" s="655"/>
      <c r="FY9" s="655"/>
      <c r="FZ9" s="655"/>
      <c r="GA9" s="655"/>
      <c r="GB9" s="655"/>
      <c r="GC9" s="655"/>
      <c r="GD9" s="655"/>
      <c r="GE9" s="655"/>
      <c r="GF9" s="655"/>
      <c r="GG9" s="655"/>
      <c r="GH9" s="655"/>
      <c r="GI9" s="655"/>
      <c r="GJ9" s="655"/>
      <c r="GK9" s="655"/>
      <c r="GL9" s="655"/>
      <c r="GM9" s="655"/>
      <c r="GN9" s="655"/>
      <c r="GO9" s="655"/>
      <c r="GP9" s="655"/>
      <c r="GQ9" s="655"/>
      <c r="GR9" s="655"/>
      <c r="GS9" s="655"/>
      <c r="GT9" s="655"/>
      <c r="GU9" s="655"/>
      <c r="GV9" s="655"/>
      <c r="GW9" s="655"/>
      <c r="GX9" s="655"/>
      <c r="GY9" s="655"/>
      <c r="GZ9" s="655"/>
      <c r="HA9" s="655"/>
      <c r="HB9" s="655"/>
      <c r="HC9" s="655"/>
      <c r="HD9" s="655"/>
      <c r="HE9" s="655"/>
      <c r="HF9" s="655"/>
      <c r="HG9" s="655"/>
      <c r="HH9" s="655"/>
      <c r="HI9" s="655"/>
      <c r="HJ9" s="655"/>
      <c r="HK9" s="655"/>
      <c r="HL9" s="655"/>
      <c r="HM9" s="655"/>
      <c r="HN9" s="655"/>
      <c r="HO9" s="655"/>
      <c r="HP9" s="655"/>
      <c r="HQ9" s="655"/>
      <c r="HR9" s="655"/>
      <c r="HS9" s="655"/>
      <c r="HT9" s="655"/>
      <c r="HU9" s="655"/>
      <c r="HV9" s="655"/>
      <c r="HW9" s="655"/>
      <c r="HX9" s="655"/>
      <c r="HY9" s="655"/>
      <c r="HZ9" s="655"/>
      <c r="IA9" s="655"/>
      <c r="IB9" s="655"/>
      <c r="IC9" s="655"/>
    </row>
    <row r="10" spans="1:237" ht="20.100000000000001" customHeight="1" x14ac:dyDescent="0.35">
      <c r="A10" s="650"/>
      <c r="B10" s="650"/>
      <c r="C10" s="550"/>
      <c r="D10" s="650"/>
      <c r="E10" s="650"/>
      <c r="F10" s="650"/>
      <c r="G10" s="650"/>
      <c r="H10" s="650"/>
      <c r="I10" s="650"/>
      <c r="J10" s="650"/>
      <c r="K10" s="676"/>
      <c r="L10" s="512" t="s">
        <v>184</v>
      </c>
      <c r="M10" s="512"/>
      <c r="N10" s="512"/>
      <c r="O10" s="755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413"/>
      <c r="BA10" s="413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>
        <v>0</v>
      </c>
      <c r="DC10" s="111">
        <v>0</v>
      </c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956">
        <f>DV9-DB9</f>
        <v>0</v>
      </c>
      <c r="DW10" s="956"/>
      <c r="DX10" s="137"/>
      <c r="DY10" s="956"/>
      <c r="EF10" s="655"/>
      <c r="EG10" s="655"/>
      <c r="EH10" s="655"/>
      <c r="EI10" s="655"/>
      <c r="EJ10" s="655"/>
      <c r="EK10" s="655"/>
      <c r="EL10" s="655"/>
      <c r="EM10" s="655"/>
      <c r="EN10" s="952"/>
      <c r="EO10" s="655"/>
      <c r="EP10" s="655"/>
      <c r="EQ10" s="655"/>
      <c r="ER10" s="655"/>
      <c r="ES10" s="655"/>
      <c r="ET10" s="655"/>
      <c r="EU10" s="655"/>
      <c r="EV10" s="655"/>
      <c r="EY10" s="655"/>
      <c r="EZ10" s="655"/>
      <c r="FA10" s="655"/>
      <c r="FB10" s="655"/>
      <c r="FC10" s="655"/>
      <c r="FD10" s="655"/>
      <c r="FE10" s="655"/>
      <c r="FF10" s="655"/>
      <c r="FG10" s="655"/>
      <c r="FH10" s="655"/>
      <c r="FI10" s="655"/>
      <c r="FJ10" s="655"/>
      <c r="FK10" s="655"/>
      <c r="FL10" s="655"/>
      <c r="FM10" s="655"/>
      <c r="FN10" s="655"/>
      <c r="FO10" s="655"/>
      <c r="FP10" s="655"/>
      <c r="FQ10" s="655"/>
      <c r="FR10" s="655"/>
      <c r="FS10" s="655"/>
      <c r="FT10" s="655"/>
      <c r="FU10" s="655"/>
      <c r="FV10" s="655"/>
      <c r="FW10" s="655"/>
      <c r="FX10" s="655"/>
      <c r="FY10" s="655"/>
      <c r="FZ10" s="655"/>
      <c r="GA10" s="655"/>
      <c r="GB10" s="655"/>
      <c r="GC10" s="655"/>
      <c r="GD10" s="655"/>
      <c r="GE10" s="655"/>
      <c r="GF10" s="655"/>
      <c r="GG10" s="655"/>
      <c r="GH10" s="655"/>
      <c r="GI10" s="655"/>
      <c r="GJ10" s="655"/>
      <c r="GK10" s="655"/>
      <c r="GL10" s="655"/>
      <c r="GM10" s="655"/>
      <c r="GN10" s="655"/>
      <c r="GO10" s="655"/>
      <c r="GP10" s="655"/>
      <c r="GQ10" s="655"/>
      <c r="GR10" s="655"/>
      <c r="GS10" s="655"/>
      <c r="GT10" s="655"/>
      <c r="GU10" s="655"/>
      <c r="GV10" s="655"/>
      <c r="GW10" s="655"/>
      <c r="GX10" s="655"/>
      <c r="GY10" s="655"/>
      <c r="GZ10" s="655"/>
      <c r="HA10" s="655"/>
      <c r="HB10" s="655"/>
      <c r="HC10" s="655"/>
      <c r="HD10" s="655"/>
      <c r="HE10" s="655"/>
      <c r="HF10" s="655"/>
      <c r="HG10" s="655"/>
      <c r="HH10" s="655"/>
      <c r="HI10" s="655"/>
      <c r="HJ10" s="655"/>
      <c r="HK10" s="655"/>
      <c r="HL10" s="655"/>
      <c r="HM10" s="655"/>
      <c r="HN10" s="655"/>
      <c r="HO10" s="655"/>
      <c r="HP10" s="655"/>
      <c r="HQ10" s="655"/>
      <c r="HR10" s="655"/>
      <c r="HS10" s="655"/>
      <c r="HT10" s="655"/>
      <c r="HU10" s="655"/>
      <c r="HV10" s="655"/>
      <c r="HW10" s="655"/>
      <c r="HX10" s="655"/>
      <c r="HY10" s="655"/>
      <c r="HZ10" s="655"/>
      <c r="IA10" s="655"/>
      <c r="IB10" s="655"/>
      <c r="IC10" s="655"/>
    </row>
    <row r="11" spans="1:237" ht="20.100000000000001" customHeight="1" x14ac:dyDescent="0.35">
      <c r="A11" s="103" t="s">
        <v>250</v>
      </c>
      <c r="B11" s="682" t="s">
        <v>250</v>
      </c>
      <c r="C11" s="495"/>
      <c r="D11" s="682"/>
      <c r="E11" s="682"/>
      <c r="F11" s="682"/>
      <c r="G11" s="682"/>
      <c r="H11" s="682"/>
      <c r="I11" s="682"/>
      <c r="J11" s="682"/>
      <c r="K11" s="510"/>
      <c r="L11" s="513" t="s">
        <v>257</v>
      </c>
      <c r="M11" s="513"/>
      <c r="N11" s="513"/>
      <c r="O11" s="772"/>
      <c r="P11" s="410">
        <v>1067504.74</v>
      </c>
      <c r="Q11" s="410">
        <v>179125.83000000002</v>
      </c>
      <c r="R11" s="410">
        <v>185854</v>
      </c>
      <c r="S11" s="410">
        <v>185851.5</v>
      </c>
      <c r="T11" s="410">
        <v>184627</v>
      </c>
      <c r="U11" s="410">
        <v>184627</v>
      </c>
      <c r="V11" s="410">
        <v>0</v>
      </c>
      <c r="W11" s="410">
        <f>(V11/T11)*100</f>
        <v>0</v>
      </c>
      <c r="X11" s="410">
        <v>0</v>
      </c>
      <c r="Y11" s="410">
        <v>184627</v>
      </c>
      <c r="Z11" s="410">
        <v>184627</v>
      </c>
      <c r="AA11" s="410" t="e">
        <v>#DIV/0!</v>
      </c>
      <c r="AB11" s="410">
        <v>175887</v>
      </c>
      <c r="AC11" s="410">
        <v>184627</v>
      </c>
      <c r="AD11" s="410">
        <v>61333.5</v>
      </c>
      <c r="AE11" s="410">
        <f>(AD11/AC11)*100</f>
        <v>33.220222394341022</v>
      </c>
      <c r="AF11" s="410">
        <v>-10240</v>
      </c>
      <c r="AG11" s="410">
        <v>174387</v>
      </c>
      <c r="AH11" s="410" t="e">
        <v>#REF!</v>
      </c>
      <c r="AI11" s="410" t="e">
        <v>#REF!</v>
      </c>
      <c r="AJ11" s="410">
        <v>174387</v>
      </c>
      <c r="AK11" s="410">
        <v>174387</v>
      </c>
      <c r="AL11" s="410">
        <v>174387</v>
      </c>
      <c r="AM11" s="410">
        <v>83955.91</v>
      </c>
      <c r="AN11" s="113">
        <f t="shared" ref="AN11:AU11" si="6">AN12+AN76</f>
        <v>104820</v>
      </c>
      <c r="AO11" s="113">
        <f t="shared" si="6"/>
        <v>104820</v>
      </c>
      <c r="AP11" s="113">
        <f t="shared" si="6"/>
        <v>106260</v>
      </c>
      <c r="AQ11" s="113">
        <f t="shared" si="6"/>
        <v>106260</v>
      </c>
      <c r="AR11" s="113">
        <f t="shared" si="6"/>
        <v>106260</v>
      </c>
      <c r="AS11" s="113" t="e">
        <f t="shared" si="6"/>
        <v>#REF!</v>
      </c>
      <c r="AT11" s="113" t="e">
        <f t="shared" si="6"/>
        <v>#REF!</v>
      </c>
      <c r="AU11" s="113">
        <f t="shared" si="6"/>
        <v>592760</v>
      </c>
      <c r="AV11" s="113">
        <f>AV12+AV76+AV83</f>
        <v>592760</v>
      </c>
      <c r="AW11" s="113">
        <f>AW12+AW76+AW83</f>
        <v>592760</v>
      </c>
      <c r="AX11" s="113">
        <f>AX12+AX76+AX83</f>
        <v>592760</v>
      </c>
      <c r="AY11" s="113">
        <f>AY12+AY76+AY83</f>
        <v>14000</v>
      </c>
      <c r="AZ11" s="410">
        <v>2533</v>
      </c>
      <c r="BA11" s="410" t="e">
        <v>#REF!</v>
      </c>
      <c r="BB11" s="113">
        <f>BB12+BB76+BB83</f>
        <v>606760</v>
      </c>
      <c r="BC11" s="113">
        <f>BC12+BC76+BC83</f>
        <v>606760</v>
      </c>
      <c r="BD11" s="113">
        <f>BD12+BD76+BD83</f>
        <v>430859.7</v>
      </c>
      <c r="BE11" s="113">
        <f>BE12+BE76+BE83</f>
        <v>530148.14999999991</v>
      </c>
      <c r="BF11" s="113">
        <f>BF12+BF76+BF83</f>
        <v>632496.92999999993</v>
      </c>
      <c r="BG11" s="113">
        <f>BG12+BG76+BG83+BG66+BG46</f>
        <v>620596.06000000006</v>
      </c>
      <c r="BH11" s="113">
        <f>BH12+BH76+BH83+BH66+BH46</f>
        <v>668496.92999999993</v>
      </c>
      <c r="BI11" s="113">
        <f>BI12+BI76+BI83</f>
        <v>208897.12</v>
      </c>
      <c r="BJ11" s="113">
        <f>BJ12+BJ76+BJ83+BJ66+BJ46</f>
        <v>877394.05</v>
      </c>
      <c r="BK11" s="113">
        <f>BK12+BK76+BK83</f>
        <v>501570.09</v>
      </c>
      <c r="BL11" s="113">
        <f t="shared" ref="BL11:BL86" si="7">IFERROR(BK11/BJ11*100,)</f>
        <v>57.165886866910029</v>
      </c>
      <c r="BM11" s="113"/>
      <c r="BN11" s="113"/>
      <c r="BO11" s="113">
        <f>BO12+BO76+BO83+BO66+BO46</f>
        <v>763951.87</v>
      </c>
      <c r="BP11" s="113"/>
      <c r="BQ11" s="113"/>
      <c r="BR11" s="113">
        <f>BR12+BR76+BR83+BR66+BR46</f>
        <v>646960</v>
      </c>
      <c r="BS11" s="113">
        <f>BS12+BS76+BS83+BS66+BS46</f>
        <v>887656</v>
      </c>
      <c r="BT11" s="113">
        <f>BT12+BT76+BT83+BT66+BT46</f>
        <v>194006.1</v>
      </c>
      <c r="BU11" s="113">
        <f>BU12+BU76+BU83+BU66+BU46</f>
        <v>13000</v>
      </c>
      <c r="BV11" s="113">
        <f>BV12+BV76+BV83+BV66+BV46</f>
        <v>877656</v>
      </c>
      <c r="BW11" s="113"/>
      <c r="BX11" s="113"/>
      <c r="BY11" s="113">
        <f>BY12+BY76+BY83+BY66+BY46</f>
        <v>785859.79</v>
      </c>
      <c r="BZ11" s="113">
        <f>BZ12+BZ76+BZ83+BZ66+BZ46</f>
        <v>786672.37000000011</v>
      </c>
      <c r="CA11" s="113">
        <f t="shared" ref="CA11:CA71" si="8">IFERROR(BZ11/BG11*100,)</f>
        <v>126.76077414993581</v>
      </c>
      <c r="CB11" s="113">
        <f t="shared" ref="CB11:CB71" si="9">IFERROR(BZ11/BY11*100,)</f>
        <v>100.10340012434025</v>
      </c>
      <c r="CC11" s="113">
        <f>CC12+CC76+CC83+CC66+CC46</f>
        <v>880656</v>
      </c>
      <c r="CD11" s="113">
        <f>CD12+CD76+CD83+CD66+CD46</f>
        <v>880656</v>
      </c>
      <c r="CE11" s="113">
        <f>CE12+CE76+CE83+CE66+CE46</f>
        <v>1369656</v>
      </c>
      <c r="CF11" s="113">
        <f>CF12+CF76+CF83+CF66+CF46</f>
        <v>176740.01</v>
      </c>
      <c r="CG11" s="113">
        <f t="shared" ref="CG11:CG52" si="10">IFERROR(CF11/CE11*100,)</f>
        <v>12.903970778063981</v>
      </c>
      <c r="CH11" s="113">
        <f>CH12+CH76+CH83+CH66+CH46</f>
        <v>186125</v>
      </c>
      <c r="CI11" s="113">
        <f>CI12+CI76+CI83+CI66+CI46</f>
        <v>1555781</v>
      </c>
      <c r="CJ11" s="113"/>
      <c r="CK11" s="113">
        <f t="shared" ref="CK11:CK71" si="11">IFERROR(CJ11/CI11*100,)</f>
        <v>0</v>
      </c>
      <c r="CL11" s="113">
        <f>CL12+CL76+CL83+CL66+CL46</f>
        <v>-70000</v>
      </c>
      <c r="CM11" s="113">
        <f>CM12+CM76+CM83+CM66+CM46</f>
        <v>1485781</v>
      </c>
      <c r="CN11" s="113"/>
      <c r="CO11" s="113">
        <f t="shared" ref="CO11:CO71" si="12">IFERROR(CN11/CM11*100,)</f>
        <v>0</v>
      </c>
      <c r="CP11" s="113">
        <f>CP12+CP76+CP83+CP66+CP46</f>
        <v>0</v>
      </c>
      <c r="CQ11" s="113">
        <f>CQ12+CQ76+CQ83+CQ66+CQ46</f>
        <v>1485781</v>
      </c>
      <c r="CR11" s="113">
        <f>CR12+CR76+CR83+CR66+CR46</f>
        <v>973478.14</v>
      </c>
      <c r="CS11" s="113">
        <f t="shared" ref="CS11:CS28" si="13">IFERROR(CR11/CQ11*100,)</f>
        <v>65.519625032222109</v>
      </c>
      <c r="CT11" s="113">
        <f>CT12+CT76+CT83+CT66+CT46</f>
        <v>215944.15</v>
      </c>
      <c r="CU11" s="113">
        <f>CU12+CU76+CU83+CU66+CU46</f>
        <v>1701725.15</v>
      </c>
      <c r="CV11" s="113">
        <f>CV12+CV76+CV83+CV66+CV46</f>
        <v>973478.14</v>
      </c>
      <c r="CW11" s="113">
        <f t="shared" ref="CW11:CW71" si="14">IFERROR(CV11/CU11*100,)</f>
        <v>57.205368328722187</v>
      </c>
      <c r="CX11" s="113">
        <f t="shared" ref="CX11:DG11" si="15">CX12+CX76+CX83+CX66+CX46</f>
        <v>33945.279999999999</v>
      </c>
      <c r="CY11" s="113">
        <f t="shared" si="15"/>
        <v>1735670.43</v>
      </c>
      <c r="CZ11" s="113">
        <f t="shared" si="15"/>
        <v>678016</v>
      </c>
      <c r="DA11" s="113">
        <f t="shared" si="15"/>
        <v>678016</v>
      </c>
      <c r="DB11" s="113">
        <f t="shared" ref="DB11" si="16">DB12+DB76+DB83+DB66+DB46</f>
        <v>366727.99</v>
      </c>
      <c r="DC11" s="113">
        <f t="shared" ref="DC11" si="17">DC12+DC76+DC83+DC66+DC46</f>
        <v>348744.98</v>
      </c>
      <c r="DD11" s="113">
        <f t="shared" ref="DD11:DD42" si="18">IFERROR(DC11/DB11*100,)</f>
        <v>95.096362838298759</v>
      </c>
      <c r="DE11" s="113">
        <f t="shared" ref="DE11:DE42" si="19">IFERROR(DC11/DJ11*100,)</f>
        <v>45.686656422228076</v>
      </c>
      <c r="DF11" s="113">
        <f t="shared" si="15"/>
        <v>763016</v>
      </c>
      <c r="DG11" s="113">
        <f t="shared" si="15"/>
        <v>157599.03</v>
      </c>
      <c r="DH11" s="113">
        <f t="shared" ref="DH11:DH71" si="20">IFERROR(DG11/DF11*100,)</f>
        <v>20.654747737924236</v>
      </c>
      <c r="DI11" s="113">
        <f>DI12+DI76+DI83+DI66+DI46</f>
        <v>325</v>
      </c>
      <c r="DJ11" s="113">
        <f>DJ12+DJ76+DJ83+DJ66+DJ46</f>
        <v>763341</v>
      </c>
      <c r="DK11" s="113">
        <f t="shared" ref="DK11" si="21">DK12+DK76+DK83+DK66+DK46</f>
        <v>0</v>
      </c>
      <c r="DL11" s="113">
        <f t="shared" ref="DL11:DL71" si="22">IFERROR(DK11/DJ11*100,)</f>
        <v>0</v>
      </c>
      <c r="DM11" s="113">
        <f>DM12+DM76+DM83+DM66+DM46</f>
        <v>0</v>
      </c>
      <c r="DN11" s="113">
        <f>DN12+DN76+DN83+DN66+DN46</f>
        <v>763341</v>
      </c>
      <c r="DO11" s="113">
        <f t="shared" ref="DO11" si="23">DO12+DO76+DO83+DO66+DO46</f>
        <v>0</v>
      </c>
      <c r="DP11" s="113">
        <f t="shared" ref="DP11:DP71" si="24">IFERROR(DO11/DN11*100,)</f>
        <v>0</v>
      </c>
      <c r="DQ11" s="113">
        <f>DQ12+DQ76+DQ83+DQ66+DQ46</f>
        <v>-29500</v>
      </c>
      <c r="DR11" s="113">
        <f>DR12+DR76+DR83+DR66+DR46</f>
        <v>733841</v>
      </c>
      <c r="DS11" s="113">
        <f t="shared" ref="DS11:DU11" si="25">DS12+DS76+DS83+DS66+DS46</f>
        <v>771516</v>
      </c>
      <c r="DT11" s="113">
        <f t="shared" si="25"/>
        <v>771516</v>
      </c>
      <c r="DU11" s="113">
        <f t="shared" si="25"/>
        <v>771516</v>
      </c>
      <c r="DV11" s="957"/>
      <c r="DW11" s="957"/>
      <c r="DX11" s="137"/>
      <c r="DY11" s="957"/>
      <c r="EF11" s="655"/>
      <c r="EG11" s="655"/>
      <c r="EH11" s="655"/>
      <c r="EI11" s="655"/>
      <c r="EJ11" s="655"/>
      <c r="EK11" s="655"/>
      <c r="EL11" s="655"/>
      <c r="EM11" s="655"/>
      <c r="EN11" s="952"/>
      <c r="EO11" s="655"/>
      <c r="EP11" s="655"/>
      <c r="EQ11" s="655"/>
      <c r="ER11" s="655"/>
      <c r="ES11" s="655"/>
      <c r="ET11" s="655"/>
      <c r="EU11" s="655"/>
      <c r="EV11" s="655"/>
      <c r="EY11" s="655"/>
      <c r="EZ11" s="655"/>
      <c r="FA11" s="655"/>
      <c r="FB11" s="655"/>
      <c r="FC11" s="655"/>
      <c r="FD11" s="655"/>
      <c r="FE11" s="655"/>
      <c r="FF11" s="655"/>
      <c r="FG11" s="655"/>
      <c r="FH11" s="655"/>
      <c r="FI11" s="655"/>
      <c r="FJ11" s="655"/>
      <c r="FK11" s="655"/>
      <c r="FL11" s="655"/>
      <c r="FM11" s="655"/>
      <c r="FN11" s="655"/>
      <c r="FO11" s="655"/>
      <c r="FP11" s="655"/>
      <c r="FQ11" s="655"/>
      <c r="FR11" s="655"/>
      <c r="FS11" s="655"/>
      <c r="FT11" s="655"/>
      <c r="FU11" s="655"/>
      <c r="FV11" s="655"/>
      <c r="FW11" s="655"/>
      <c r="FX11" s="655"/>
      <c r="FY11" s="655"/>
      <c r="FZ11" s="655"/>
      <c r="GA11" s="655"/>
      <c r="GB11" s="655"/>
      <c r="GC11" s="655"/>
      <c r="GD11" s="655"/>
      <c r="GE11" s="655"/>
      <c r="GF11" s="655"/>
      <c r="GG11" s="655"/>
      <c r="GH11" s="655"/>
      <c r="GI11" s="655"/>
      <c r="GJ11" s="655"/>
      <c r="GK11" s="655"/>
      <c r="GL11" s="655"/>
      <c r="GM11" s="655"/>
      <c r="GN11" s="655"/>
      <c r="GO11" s="655"/>
      <c r="GP11" s="655"/>
      <c r="GQ11" s="655"/>
      <c r="GR11" s="655"/>
      <c r="GS11" s="655"/>
      <c r="GT11" s="655"/>
      <c r="GU11" s="655"/>
      <c r="GV11" s="655"/>
      <c r="GW11" s="655"/>
      <c r="GX11" s="655"/>
      <c r="GY11" s="655"/>
      <c r="GZ11" s="655"/>
      <c r="HA11" s="655"/>
      <c r="HB11" s="655"/>
      <c r="HC11" s="655"/>
      <c r="HD11" s="655"/>
      <c r="HE11" s="655"/>
      <c r="HF11" s="655"/>
      <c r="HG11" s="655"/>
      <c r="HH11" s="655"/>
      <c r="HI11" s="655"/>
      <c r="HJ11" s="655"/>
      <c r="HK11" s="655"/>
      <c r="HL11" s="655"/>
      <c r="HM11" s="655"/>
      <c r="HN11" s="655"/>
      <c r="HO11" s="655"/>
      <c r="HP11" s="655"/>
      <c r="HQ11" s="655"/>
      <c r="HR11" s="655"/>
      <c r="HS11" s="655"/>
      <c r="HT11" s="655"/>
      <c r="HU11" s="655"/>
      <c r="HV11" s="655"/>
      <c r="HW11" s="655"/>
      <c r="HX11" s="655"/>
      <c r="HY11" s="655"/>
      <c r="HZ11" s="655"/>
      <c r="IA11" s="655"/>
      <c r="IB11" s="655"/>
      <c r="IC11" s="655"/>
    </row>
    <row r="12" spans="1:237" ht="20.100000000000001" customHeight="1" x14ac:dyDescent="0.35">
      <c r="A12" s="657" t="s">
        <v>251</v>
      </c>
      <c r="B12" s="657" t="s">
        <v>251</v>
      </c>
      <c r="C12" s="594"/>
      <c r="D12" s="657"/>
      <c r="E12" s="657"/>
      <c r="F12" s="657"/>
      <c r="G12" s="657" t="s">
        <v>9</v>
      </c>
      <c r="H12" s="657"/>
      <c r="I12" s="657"/>
      <c r="J12" s="657" t="s">
        <v>185</v>
      </c>
      <c r="K12" s="600"/>
      <c r="L12" s="511" t="s">
        <v>258</v>
      </c>
      <c r="M12" s="511"/>
      <c r="N12" s="511"/>
      <c r="O12" s="754"/>
      <c r="P12" s="46" t="e">
        <v>#REF!</v>
      </c>
      <c r="Q12" s="46" t="e">
        <v>#REF!</v>
      </c>
      <c r="R12" s="46" t="e">
        <v>#REF!</v>
      </c>
      <c r="S12" s="46" t="e">
        <v>#REF!</v>
      </c>
      <c r="T12" s="46" t="e">
        <v>#REF!</v>
      </c>
      <c r="U12" s="46" t="e">
        <v>#REF!</v>
      </c>
      <c r="V12" s="46" t="e">
        <v>#REF!</v>
      </c>
      <c r="W12" s="46" t="e">
        <f>(V12/T12)*100</f>
        <v>#REF!</v>
      </c>
      <c r="X12" s="46" t="e">
        <v>#REF!</v>
      </c>
      <c r="Y12" s="46" t="e">
        <v>#REF!</v>
      </c>
      <c r="Z12" s="46" t="e">
        <v>#REF!</v>
      </c>
      <c r="AA12" s="46" t="e">
        <v>#DIV/0!</v>
      </c>
      <c r="AB12" s="46" t="e">
        <v>#REF!</v>
      </c>
      <c r="AC12" s="46" t="e">
        <v>#REF!</v>
      </c>
      <c r="AD12" s="46" t="e">
        <v>#REF!</v>
      </c>
      <c r="AE12" s="46" t="e">
        <f>(AD12/AC12)*100</f>
        <v>#REF!</v>
      </c>
      <c r="AF12" s="46" t="e">
        <v>#REF!</v>
      </c>
      <c r="AG12" s="46" t="e">
        <v>#REF!</v>
      </c>
      <c r="AH12" s="46" t="e">
        <v>#REF!</v>
      </c>
      <c r="AI12" s="46" t="e">
        <v>#REF!</v>
      </c>
      <c r="AJ12" s="46" t="e">
        <v>#REF!</v>
      </c>
      <c r="AK12" s="46" t="e">
        <v>#REF!</v>
      </c>
      <c r="AL12" s="46" t="e">
        <v>#REF!</v>
      </c>
      <c r="AM12" s="46" t="e">
        <v>#REF!</v>
      </c>
      <c r="AN12" s="52">
        <f t="shared" ref="AN12:AY12" si="26">AN14</f>
        <v>104820</v>
      </c>
      <c r="AO12" s="52">
        <f t="shared" si="26"/>
        <v>104820</v>
      </c>
      <c r="AP12" s="52">
        <f t="shared" si="26"/>
        <v>106260</v>
      </c>
      <c r="AQ12" s="52">
        <f t="shared" si="26"/>
        <v>106260</v>
      </c>
      <c r="AR12" s="52">
        <f t="shared" si="26"/>
        <v>106260</v>
      </c>
      <c r="AS12" s="52" t="e">
        <f t="shared" si="26"/>
        <v>#REF!</v>
      </c>
      <c r="AT12" s="52" t="e">
        <f t="shared" si="26"/>
        <v>#REF!</v>
      </c>
      <c r="AU12" s="52">
        <f t="shared" si="26"/>
        <v>532760</v>
      </c>
      <c r="AV12" s="52">
        <f t="shared" si="26"/>
        <v>532760</v>
      </c>
      <c r="AW12" s="52">
        <f t="shared" si="26"/>
        <v>532760</v>
      </c>
      <c r="AX12" s="52">
        <f t="shared" si="26"/>
        <v>532760</v>
      </c>
      <c r="AY12" s="52">
        <f t="shared" si="26"/>
        <v>30000</v>
      </c>
      <c r="AZ12" s="46" t="e">
        <v>#REF!</v>
      </c>
      <c r="BA12" s="46" t="e">
        <v>#REF!</v>
      </c>
      <c r="BB12" s="52">
        <f t="shared" ref="BB12:BK12" si="27">BB14</f>
        <v>562760</v>
      </c>
      <c r="BC12" s="52">
        <f t="shared" si="27"/>
        <v>562760</v>
      </c>
      <c r="BD12" s="52">
        <f t="shared" si="27"/>
        <v>424769.7</v>
      </c>
      <c r="BE12" s="52">
        <f t="shared" si="27"/>
        <v>512933.14999999997</v>
      </c>
      <c r="BF12" s="52">
        <f t="shared" si="27"/>
        <v>578496.92999999993</v>
      </c>
      <c r="BG12" s="52">
        <f>BG14+BG48</f>
        <v>576596.06000000006</v>
      </c>
      <c r="BH12" s="52">
        <f>BH14+BH48</f>
        <v>578496.92999999993</v>
      </c>
      <c r="BI12" s="52">
        <f>BI14</f>
        <v>82897.119999999995</v>
      </c>
      <c r="BJ12" s="52">
        <f>BJ14+BJ48</f>
        <v>661394.05000000005</v>
      </c>
      <c r="BK12" s="52">
        <f t="shared" si="27"/>
        <v>440589.82</v>
      </c>
      <c r="BL12" s="52">
        <f t="shared" si="7"/>
        <v>66.61532863804868</v>
      </c>
      <c r="BM12" s="52"/>
      <c r="BN12" s="52"/>
      <c r="BO12" s="52">
        <f>BO14+BO48</f>
        <v>643951.87</v>
      </c>
      <c r="BP12" s="52"/>
      <c r="BQ12" s="52"/>
      <c r="BR12" s="52">
        <f>BR14</f>
        <v>960</v>
      </c>
      <c r="BS12" s="52">
        <f>BS14</f>
        <v>121656</v>
      </c>
      <c r="BT12" s="52">
        <f>BT14</f>
        <v>112428.88000000002</v>
      </c>
      <c r="BU12" s="52">
        <f>BU14</f>
        <v>9.0949470177292824E-13</v>
      </c>
      <c r="BV12" s="52">
        <f>BV14</f>
        <v>121656</v>
      </c>
      <c r="BW12" s="52"/>
      <c r="BX12" s="52"/>
      <c r="BY12" s="52">
        <f>BY14+BY48</f>
        <v>652859.79</v>
      </c>
      <c r="BZ12" s="52">
        <f>BZ14</f>
        <v>121508.88</v>
      </c>
      <c r="CA12" s="52">
        <f t="shared" si="8"/>
        <v>21.073484269039227</v>
      </c>
      <c r="CB12" s="52">
        <f t="shared" si="9"/>
        <v>18.61178799202812</v>
      </c>
      <c r="CC12" s="52">
        <f>CC14</f>
        <v>121656</v>
      </c>
      <c r="CD12" s="52">
        <f>CD14</f>
        <v>121656</v>
      </c>
      <c r="CE12" s="52">
        <f>CE14</f>
        <v>121656</v>
      </c>
      <c r="CF12" s="52">
        <f>CF14</f>
        <v>37480.379999999997</v>
      </c>
      <c r="CG12" s="52">
        <f t="shared" si="10"/>
        <v>30.808492799368707</v>
      </c>
      <c r="CH12" s="52">
        <f>CH14</f>
        <v>0</v>
      </c>
      <c r="CI12" s="52">
        <f>CI14</f>
        <v>121656</v>
      </c>
      <c r="CJ12" s="52"/>
      <c r="CK12" s="52">
        <f t="shared" si="11"/>
        <v>0</v>
      </c>
      <c r="CL12" s="52">
        <f>CL14</f>
        <v>0</v>
      </c>
      <c r="CM12" s="52">
        <f>CM14</f>
        <v>121656</v>
      </c>
      <c r="CN12" s="52"/>
      <c r="CO12" s="52">
        <f t="shared" si="12"/>
        <v>0</v>
      </c>
      <c r="CP12" s="52">
        <f>CP14</f>
        <v>0</v>
      </c>
      <c r="CQ12" s="52">
        <f>CQ14</f>
        <v>121656</v>
      </c>
      <c r="CR12" s="52">
        <f>CR14</f>
        <v>95099.219999999987</v>
      </c>
      <c r="CS12" s="52">
        <f t="shared" si="13"/>
        <v>78.170595778259994</v>
      </c>
      <c r="CT12" s="52">
        <f>CT14</f>
        <v>0</v>
      </c>
      <c r="CU12" s="52">
        <f>CU14</f>
        <v>121656</v>
      </c>
      <c r="CV12" s="52">
        <f>CV14</f>
        <v>95099.219999999987</v>
      </c>
      <c r="CW12" s="52">
        <f t="shared" si="14"/>
        <v>78.170595778259994</v>
      </c>
      <c r="CX12" s="52">
        <f t="shared" ref="CX12:DG12" si="28">CX14</f>
        <v>3.4106051316484809E-13</v>
      </c>
      <c r="CY12" s="52">
        <f t="shared" si="28"/>
        <v>121656</v>
      </c>
      <c r="CZ12" s="52">
        <f t="shared" si="28"/>
        <v>122016</v>
      </c>
      <c r="DA12" s="52">
        <f t="shared" si="28"/>
        <v>122016</v>
      </c>
      <c r="DB12" s="52">
        <f t="shared" ref="DB12" si="29">DB14</f>
        <v>71533.360000000015</v>
      </c>
      <c r="DC12" s="52">
        <f t="shared" ref="DC12" si="30">DC14</f>
        <v>76291.350000000006</v>
      </c>
      <c r="DD12" s="52">
        <f t="shared" si="18"/>
        <v>106.6514280889364</v>
      </c>
      <c r="DE12" s="52">
        <f t="shared" si="19"/>
        <v>62.525693351691594</v>
      </c>
      <c r="DF12" s="52">
        <f t="shared" si="28"/>
        <v>122016</v>
      </c>
      <c r="DG12" s="52">
        <f t="shared" si="28"/>
        <v>33368.799999999996</v>
      </c>
      <c r="DH12" s="52">
        <f t="shared" si="20"/>
        <v>27.347888801468656</v>
      </c>
      <c r="DI12" s="52">
        <f>DI14</f>
        <v>0</v>
      </c>
      <c r="DJ12" s="52">
        <f>DJ14</f>
        <v>122016</v>
      </c>
      <c r="DK12" s="52">
        <f t="shared" ref="DK12" si="31">DK14</f>
        <v>0</v>
      </c>
      <c r="DL12" s="52">
        <f t="shared" si="22"/>
        <v>0</v>
      </c>
      <c r="DM12" s="52">
        <f>DM14</f>
        <v>0</v>
      </c>
      <c r="DN12" s="52">
        <f>DN14</f>
        <v>122016</v>
      </c>
      <c r="DO12" s="52">
        <f t="shared" ref="DO12" si="32">DO14</f>
        <v>0</v>
      </c>
      <c r="DP12" s="52">
        <f t="shared" si="24"/>
        <v>0</v>
      </c>
      <c r="DQ12" s="52">
        <f>DQ14</f>
        <v>9.0949470177292824E-13</v>
      </c>
      <c r="DR12" s="52">
        <f>DR14</f>
        <v>122016</v>
      </c>
      <c r="DS12" s="52">
        <f t="shared" ref="DS12:DU12" si="33">DS14</f>
        <v>122016</v>
      </c>
      <c r="DT12" s="52">
        <f t="shared" si="33"/>
        <v>122016</v>
      </c>
      <c r="DU12" s="52">
        <f t="shared" si="33"/>
        <v>122016</v>
      </c>
      <c r="DV12" s="137"/>
      <c r="DW12" s="137"/>
      <c r="DX12" s="137"/>
      <c r="DY12" s="137"/>
      <c r="EF12" s="655"/>
      <c r="EG12" s="655"/>
      <c r="EH12" s="655"/>
      <c r="EI12" s="655"/>
      <c r="EJ12" s="655"/>
      <c r="EK12" s="655"/>
      <c r="EL12" s="655"/>
      <c r="EM12" s="655"/>
      <c r="EN12" s="952"/>
      <c r="EO12" s="655"/>
      <c r="EP12" s="655"/>
      <c r="EQ12" s="655"/>
      <c r="ER12" s="655"/>
      <c r="ES12" s="655"/>
      <c r="ET12" s="655"/>
      <c r="EU12" s="655"/>
      <c r="EV12" s="655"/>
      <c r="EY12" s="655"/>
      <c r="EZ12" s="655"/>
      <c r="FA12" s="655"/>
      <c r="FB12" s="655"/>
      <c r="FC12" s="655"/>
      <c r="FD12" s="655"/>
      <c r="FE12" s="655"/>
      <c r="FF12" s="655"/>
      <c r="FG12" s="655"/>
      <c r="FH12" s="655"/>
      <c r="FI12" s="655"/>
      <c r="FJ12" s="655"/>
      <c r="FK12" s="655"/>
      <c r="FL12" s="655"/>
      <c r="FM12" s="655"/>
      <c r="FN12" s="655"/>
      <c r="FO12" s="655"/>
      <c r="FP12" s="655"/>
      <c r="FQ12" s="655"/>
      <c r="FR12" s="655"/>
      <c r="FS12" s="655"/>
      <c r="FT12" s="655"/>
      <c r="FU12" s="655"/>
      <c r="FV12" s="655"/>
      <c r="FW12" s="655"/>
      <c r="FX12" s="655"/>
      <c r="FY12" s="655"/>
      <c r="FZ12" s="655"/>
      <c r="GA12" s="655"/>
      <c r="GB12" s="655"/>
      <c r="GC12" s="655"/>
      <c r="GD12" s="655"/>
      <c r="GE12" s="655"/>
      <c r="GF12" s="655"/>
      <c r="GG12" s="655"/>
      <c r="GH12" s="655"/>
      <c r="GI12" s="655"/>
      <c r="GJ12" s="655"/>
      <c r="GK12" s="655"/>
      <c r="GL12" s="655"/>
      <c r="GM12" s="655"/>
      <c r="GN12" s="655"/>
      <c r="GO12" s="655"/>
      <c r="GP12" s="655"/>
      <c r="GQ12" s="655"/>
      <c r="GR12" s="655"/>
      <c r="GS12" s="655"/>
      <c r="GT12" s="655"/>
      <c r="GU12" s="655"/>
      <c r="GV12" s="655"/>
      <c r="GW12" s="655"/>
      <c r="GX12" s="655"/>
      <c r="GY12" s="655"/>
      <c r="GZ12" s="655"/>
      <c r="HA12" s="655"/>
      <c r="HB12" s="655"/>
      <c r="HC12" s="655"/>
      <c r="HD12" s="655"/>
      <c r="HE12" s="655"/>
      <c r="HF12" s="655"/>
      <c r="HG12" s="655"/>
      <c r="HH12" s="655"/>
      <c r="HI12" s="655"/>
      <c r="HJ12" s="655"/>
      <c r="HK12" s="655"/>
      <c r="HL12" s="655"/>
      <c r="HM12" s="655"/>
      <c r="HN12" s="655"/>
      <c r="HO12" s="655"/>
      <c r="HP12" s="655"/>
      <c r="HQ12" s="655"/>
      <c r="HR12" s="655"/>
      <c r="HS12" s="655"/>
      <c r="HT12" s="655"/>
      <c r="HU12" s="655"/>
      <c r="HV12" s="655"/>
      <c r="HW12" s="655"/>
      <c r="HX12" s="655"/>
      <c r="HY12" s="655"/>
      <c r="HZ12" s="655"/>
      <c r="IA12" s="655"/>
      <c r="IB12" s="655"/>
      <c r="IC12" s="655"/>
    </row>
    <row r="13" spans="1:237" ht="20.100000000000001" customHeight="1" x14ac:dyDescent="0.35">
      <c r="A13" s="661"/>
      <c r="B13" s="661"/>
      <c r="C13" s="540"/>
      <c r="D13" s="656"/>
      <c r="E13" s="656"/>
      <c r="F13" s="656"/>
      <c r="G13" s="656"/>
      <c r="H13" s="656"/>
      <c r="I13" s="656"/>
      <c r="J13" s="656"/>
      <c r="K13" s="677" t="s">
        <v>9</v>
      </c>
      <c r="L13" s="563" t="s">
        <v>132</v>
      </c>
      <c r="M13" s="563"/>
      <c r="N13" s="563"/>
      <c r="O13" s="77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596"/>
      <c r="AJ13" s="34"/>
      <c r="AK13" s="34"/>
      <c r="AL13" s="34"/>
      <c r="AM13" s="34"/>
      <c r="AN13" s="110">
        <v>104820</v>
      </c>
      <c r="AO13" s="110">
        <v>104820</v>
      </c>
      <c r="AP13" s="110">
        <v>106260</v>
      </c>
      <c r="AQ13" s="110">
        <v>106260</v>
      </c>
      <c r="AR13" s="110">
        <v>106260</v>
      </c>
      <c r="AS13" s="110">
        <v>185.39648945875447</v>
      </c>
      <c r="AT13" s="110">
        <v>194.20747734654242</v>
      </c>
      <c r="AU13" s="110">
        <v>532760</v>
      </c>
      <c r="AV13" s="110">
        <v>532760</v>
      </c>
      <c r="AW13" s="110">
        <v>532760</v>
      </c>
      <c r="AX13" s="110">
        <v>532760</v>
      </c>
      <c r="AY13" s="110">
        <f>(BB13-AV13)</f>
        <v>30000</v>
      </c>
      <c r="AZ13" s="30"/>
      <c r="BA13" s="30"/>
      <c r="BB13" s="110">
        <v>562760</v>
      </c>
      <c r="BC13" s="110">
        <v>562760</v>
      </c>
      <c r="BD13" s="110">
        <v>424769.7</v>
      </c>
      <c r="BE13" s="110">
        <v>512933.14999999997</v>
      </c>
      <c r="BF13" s="110">
        <v>578496.92999999993</v>
      </c>
      <c r="BG13" s="110">
        <f>BG14+BG48</f>
        <v>576596.06000000006</v>
      </c>
      <c r="BH13" s="110">
        <f>BH14+BH48</f>
        <v>578496.92999999993</v>
      </c>
      <c r="BI13" s="110">
        <f>(BJ13-BH13)</f>
        <v>82897.120000000112</v>
      </c>
      <c r="BJ13" s="110">
        <f>BJ14+BJ48</f>
        <v>661394.05000000005</v>
      </c>
      <c r="BK13" s="110">
        <v>440589.82</v>
      </c>
      <c r="BL13" s="110">
        <f t="shared" si="7"/>
        <v>66.61532863804868</v>
      </c>
      <c r="BM13" s="110"/>
      <c r="BN13" s="110"/>
      <c r="BO13" s="110">
        <f>BO14+BO48</f>
        <v>643951.87</v>
      </c>
      <c r="BP13" s="110"/>
      <c r="BQ13" s="110"/>
      <c r="BR13" s="110">
        <f>BR14</f>
        <v>960</v>
      </c>
      <c r="BS13" s="110">
        <f>BS14</f>
        <v>121656</v>
      </c>
      <c r="BT13" s="110">
        <f>BT14</f>
        <v>112428.88000000002</v>
      </c>
      <c r="BU13" s="110">
        <f>BU14</f>
        <v>9.0949470177292824E-13</v>
      </c>
      <c r="BV13" s="110">
        <f>BV14</f>
        <v>121656</v>
      </c>
      <c r="BW13" s="110"/>
      <c r="BX13" s="110"/>
      <c r="BY13" s="110">
        <f>BY14+BY48</f>
        <v>652859.79</v>
      </c>
      <c r="BZ13" s="110">
        <f>BZ14</f>
        <v>121508.88</v>
      </c>
      <c r="CA13" s="110">
        <f t="shared" si="8"/>
        <v>21.073484269039227</v>
      </c>
      <c r="CB13" s="110">
        <f t="shared" si="9"/>
        <v>18.61178799202812</v>
      </c>
      <c r="CC13" s="110">
        <f>CC14</f>
        <v>121656</v>
      </c>
      <c r="CD13" s="110">
        <f>CD14</f>
        <v>121656</v>
      </c>
      <c r="CE13" s="110">
        <f>CE14</f>
        <v>121656</v>
      </c>
      <c r="CF13" s="110">
        <f>CF14</f>
        <v>37480.379999999997</v>
      </c>
      <c r="CG13" s="110">
        <f t="shared" si="10"/>
        <v>30.808492799368707</v>
      </c>
      <c r="CH13" s="110">
        <f>CH14</f>
        <v>0</v>
      </c>
      <c r="CI13" s="110">
        <f>CI14</f>
        <v>121656</v>
      </c>
      <c r="CJ13" s="110"/>
      <c r="CK13" s="110">
        <f t="shared" si="11"/>
        <v>0</v>
      </c>
      <c r="CL13" s="110">
        <f>CL14</f>
        <v>0</v>
      </c>
      <c r="CM13" s="110">
        <f>CM14</f>
        <v>121656</v>
      </c>
      <c r="CN13" s="110"/>
      <c r="CO13" s="110">
        <f t="shared" si="12"/>
        <v>0</v>
      </c>
      <c r="CP13" s="110">
        <f>CP14</f>
        <v>0</v>
      </c>
      <c r="CQ13" s="110">
        <f>CQ14</f>
        <v>121656</v>
      </c>
      <c r="CR13" s="110">
        <f>CR14</f>
        <v>95099.219999999987</v>
      </c>
      <c r="CS13" s="110">
        <f t="shared" si="13"/>
        <v>78.170595778259994</v>
      </c>
      <c r="CT13" s="110">
        <f>CT14</f>
        <v>0</v>
      </c>
      <c r="CU13" s="110">
        <f>CU14</f>
        <v>121656</v>
      </c>
      <c r="CV13" s="110">
        <f>CV14</f>
        <v>95099.219999999987</v>
      </c>
      <c r="CW13" s="110">
        <f t="shared" si="14"/>
        <v>78.170595778259994</v>
      </c>
      <c r="CX13" s="110">
        <f t="shared" ref="CX13:DG13" si="34">CX14</f>
        <v>3.4106051316484809E-13</v>
      </c>
      <c r="CY13" s="110">
        <f t="shared" si="34"/>
        <v>121656</v>
      </c>
      <c r="CZ13" s="110">
        <f t="shared" si="34"/>
        <v>122016</v>
      </c>
      <c r="DA13" s="110">
        <f t="shared" si="34"/>
        <v>122016</v>
      </c>
      <c r="DB13" s="110">
        <f t="shared" si="34"/>
        <v>71533.360000000015</v>
      </c>
      <c r="DC13" s="110">
        <f t="shared" ref="DC13" si="35">DC14</f>
        <v>76291.350000000006</v>
      </c>
      <c r="DD13" s="110">
        <f t="shared" si="18"/>
        <v>106.6514280889364</v>
      </c>
      <c r="DE13" s="110">
        <f t="shared" si="19"/>
        <v>62.525693351691594</v>
      </c>
      <c r="DF13" s="110">
        <f t="shared" si="34"/>
        <v>122016</v>
      </c>
      <c r="DG13" s="110">
        <f t="shared" si="34"/>
        <v>33368.799999999996</v>
      </c>
      <c r="DH13" s="110">
        <f t="shared" si="20"/>
        <v>27.347888801468656</v>
      </c>
      <c r="DI13" s="110">
        <f>DI14</f>
        <v>0</v>
      </c>
      <c r="DJ13" s="110">
        <f>DJ14</f>
        <v>122016</v>
      </c>
      <c r="DK13" s="110">
        <f t="shared" ref="DK13" si="36">DK14</f>
        <v>0</v>
      </c>
      <c r="DL13" s="110">
        <f t="shared" si="22"/>
        <v>0</v>
      </c>
      <c r="DM13" s="110">
        <f>DM14</f>
        <v>0</v>
      </c>
      <c r="DN13" s="110">
        <f>DN14</f>
        <v>122016</v>
      </c>
      <c r="DO13" s="110">
        <f t="shared" ref="DO13" si="37">DO14</f>
        <v>0</v>
      </c>
      <c r="DP13" s="110">
        <f t="shared" si="24"/>
        <v>0</v>
      </c>
      <c r="DQ13" s="110">
        <f>DQ14</f>
        <v>9.0949470177292824E-13</v>
      </c>
      <c r="DR13" s="110">
        <f>DR14</f>
        <v>122016</v>
      </c>
      <c r="DS13" s="110">
        <f t="shared" ref="DS13:DU13" si="38">DS14</f>
        <v>122016</v>
      </c>
      <c r="DT13" s="110">
        <f t="shared" si="38"/>
        <v>122016</v>
      </c>
      <c r="DU13" s="110">
        <f t="shared" si="38"/>
        <v>122016</v>
      </c>
      <c r="DV13" s="116"/>
      <c r="DW13" s="116"/>
      <c r="DX13" s="137"/>
      <c r="DY13" s="116"/>
      <c r="EF13" s="655"/>
      <c r="EG13" s="655"/>
      <c r="EH13" s="655"/>
      <c r="EI13" s="655"/>
      <c r="EJ13" s="655"/>
      <c r="EK13" s="655"/>
      <c r="EL13" s="655"/>
      <c r="EM13" s="655"/>
      <c r="EN13" s="952"/>
      <c r="EO13" s="655"/>
      <c r="EP13" s="655"/>
      <c r="EQ13" s="655"/>
      <c r="ER13" s="655"/>
      <c r="ES13" s="655"/>
      <c r="ET13" s="655"/>
      <c r="EU13" s="655"/>
      <c r="EV13" s="655"/>
      <c r="EY13" s="655"/>
      <c r="EZ13" s="655"/>
      <c r="FA13" s="655"/>
      <c r="FB13" s="655"/>
      <c r="FC13" s="655"/>
      <c r="FD13" s="655"/>
      <c r="FE13" s="655"/>
      <c r="FF13" s="655"/>
      <c r="FG13" s="655"/>
      <c r="FH13" s="655"/>
      <c r="FI13" s="655"/>
      <c r="FJ13" s="655"/>
      <c r="FK13" s="655"/>
      <c r="FL13" s="655"/>
      <c r="FM13" s="655"/>
      <c r="FN13" s="655"/>
      <c r="FO13" s="655"/>
      <c r="FP13" s="655"/>
      <c r="FQ13" s="655"/>
      <c r="FR13" s="655"/>
      <c r="FS13" s="655"/>
      <c r="FT13" s="655"/>
      <c r="FU13" s="655"/>
      <c r="FV13" s="655"/>
      <c r="FW13" s="655"/>
      <c r="FX13" s="655"/>
      <c r="FY13" s="655"/>
      <c r="FZ13" s="655"/>
      <c r="GA13" s="655"/>
      <c r="GB13" s="655"/>
      <c r="GC13" s="655"/>
      <c r="GD13" s="655"/>
      <c r="GE13" s="655"/>
      <c r="GF13" s="655"/>
      <c r="GG13" s="655"/>
      <c r="GH13" s="655"/>
      <c r="GI13" s="655"/>
      <c r="GJ13" s="655"/>
      <c r="GK13" s="655"/>
      <c r="GL13" s="655"/>
      <c r="GM13" s="655"/>
      <c r="GN13" s="655"/>
      <c r="GO13" s="655"/>
      <c r="GP13" s="655"/>
      <c r="GQ13" s="655"/>
      <c r="GR13" s="655"/>
      <c r="GS13" s="655"/>
      <c r="GT13" s="655"/>
      <c r="GU13" s="655"/>
      <c r="GV13" s="655"/>
      <c r="GW13" s="655"/>
      <c r="GX13" s="655"/>
      <c r="GY13" s="655"/>
      <c r="GZ13" s="655"/>
      <c r="HA13" s="655"/>
      <c r="HB13" s="655"/>
      <c r="HC13" s="655"/>
      <c r="HD13" s="655"/>
      <c r="HE13" s="655"/>
      <c r="HF13" s="655"/>
      <c r="HG13" s="655"/>
      <c r="HH13" s="655"/>
      <c r="HI13" s="655"/>
      <c r="HJ13" s="655"/>
      <c r="HK13" s="655"/>
      <c r="HL13" s="655"/>
      <c r="HM13" s="655"/>
      <c r="HN13" s="655"/>
      <c r="HO13" s="655"/>
      <c r="HP13" s="655"/>
      <c r="HQ13" s="655"/>
      <c r="HR13" s="655"/>
      <c r="HS13" s="655"/>
      <c r="HT13" s="655"/>
      <c r="HU13" s="655"/>
      <c r="HV13" s="655"/>
      <c r="HW13" s="655"/>
      <c r="HX13" s="655"/>
      <c r="HY13" s="655"/>
      <c r="HZ13" s="655"/>
      <c r="IA13" s="655"/>
      <c r="IB13" s="655"/>
      <c r="IC13" s="655"/>
    </row>
    <row r="14" spans="1:237" ht="20.100000000000001" customHeight="1" x14ac:dyDescent="0.35">
      <c r="A14" s="646"/>
      <c r="B14" s="646"/>
      <c r="C14" s="665"/>
      <c r="D14" s="646"/>
      <c r="E14" s="646"/>
      <c r="F14" s="646"/>
      <c r="G14" s="646" t="s">
        <v>9</v>
      </c>
      <c r="H14" s="646"/>
      <c r="I14" s="646"/>
      <c r="J14" s="646" t="s">
        <v>185</v>
      </c>
      <c r="K14" s="758">
        <v>3</v>
      </c>
      <c r="L14" s="775" t="s">
        <v>245</v>
      </c>
      <c r="M14" s="775"/>
      <c r="N14" s="775"/>
      <c r="O14" s="752"/>
      <c r="P14" s="33">
        <f t="shared" ref="P14:V14" si="39">SUM(P15+P43)</f>
        <v>799636.86999999988</v>
      </c>
      <c r="Q14" s="33">
        <f t="shared" si="39"/>
        <v>141075</v>
      </c>
      <c r="R14" s="33">
        <f t="shared" si="39"/>
        <v>120840</v>
      </c>
      <c r="S14" s="33">
        <f t="shared" si="39"/>
        <v>120840</v>
      </c>
      <c r="T14" s="33">
        <f t="shared" si="39"/>
        <v>109479</v>
      </c>
      <c r="U14" s="33">
        <f t="shared" si="39"/>
        <v>109479</v>
      </c>
      <c r="V14" s="33">
        <f t="shared" si="39"/>
        <v>0</v>
      </c>
      <c r="W14" s="33">
        <f t="shared" ref="W14:W21" si="40">(V14/T14)*100</f>
        <v>0</v>
      </c>
      <c r="X14" s="33">
        <f>SUM(X15+X43)</f>
        <v>0</v>
      </c>
      <c r="Y14" s="33">
        <f>SUM(Y15+Y43)</f>
        <v>109479</v>
      </c>
      <c r="Z14" s="33">
        <f>SUM(Z15+Z43)</f>
        <v>109479</v>
      </c>
      <c r="AA14" s="33">
        <f>SUM(AG15+AA43)</f>
        <v>104820</v>
      </c>
      <c r="AB14" s="33">
        <f>SUM(AB15+AB43)</f>
        <v>102300</v>
      </c>
      <c r="AC14" s="33">
        <f>SUM(AC15+AC43)</f>
        <v>109479</v>
      </c>
      <c r="AD14" s="33">
        <f>SUM(AD15+AD43)</f>
        <v>30906.12</v>
      </c>
      <c r="AE14" s="33">
        <f t="shared" ref="AE14:AE21" si="41">(AD14/AC14)*100</f>
        <v>28.230181130627791</v>
      </c>
      <c r="AF14" s="33">
        <f t="shared" ref="AF14:AM14" si="42">SUM(AF15+AF43)</f>
        <v>-4659</v>
      </c>
      <c r="AG14" s="33">
        <f t="shared" si="42"/>
        <v>104820</v>
      </c>
      <c r="AH14" s="33">
        <f t="shared" si="42"/>
        <v>109479</v>
      </c>
      <c r="AI14" s="33">
        <f t="shared" si="42"/>
        <v>109479</v>
      </c>
      <c r="AJ14" s="33">
        <f t="shared" si="42"/>
        <v>104820</v>
      </c>
      <c r="AK14" s="33">
        <f t="shared" si="42"/>
        <v>104820</v>
      </c>
      <c r="AL14" s="33">
        <f t="shared" si="42"/>
        <v>104820</v>
      </c>
      <c r="AM14" s="33">
        <f t="shared" si="42"/>
        <v>48784.51</v>
      </c>
      <c r="AN14" s="101">
        <f t="shared" ref="AN14:AY14" si="43">SUM(AN15+AN43+AN49)</f>
        <v>104820</v>
      </c>
      <c r="AO14" s="101">
        <f t="shared" si="43"/>
        <v>104820</v>
      </c>
      <c r="AP14" s="101">
        <f t="shared" si="43"/>
        <v>106260</v>
      </c>
      <c r="AQ14" s="101">
        <f t="shared" si="43"/>
        <v>106260</v>
      </c>
      <c r="AR14" s="101">
        <f t="shared" si="43"/>
        <v>106260</v>
      </c>
      <c r="AS14" s="101" t="e">
        <f t="shared" si="43"/>
        <v>#REF!</v>
      </c>
      <c r="AT14" s="101" t="e">
        <f t="shared" si="43"/>
        <v>#REF!</v>
      </c>
      <c r="AU14" s="101">
        <f t="shared" si="43"/>
        <v>532760</v>
      </c>
      <c r="AV14" s="101">
        <f t="shared" si="43"/>
        <v>532760</v>
      </c>
      <c r="AW14" s="101">
        <f t="shared" si="43"/>
        <v>532760</v>
      </c>
      <c r="AX14" s="101">
        <f t="shared" si="43"/>
        <v>532760</v>
      </c>
      <c r="AY14" s="101">
        <f t="shared" si="43"/>
        <v>30000</v>
      </c>
      <c r="AZ14" s="33">
        <f>SUM(AZ15+AZ43)</f>
        <v>1440</v>
      </c>
      <c r="BA14" s="33">
        <f>SUM(BA15+BA43)</f>
        <v>0</v>
      </c>
      <c r="BB14" s="101">
        <f t="shared" ref="BB14:BK14" si="44">SUM(BB15+BB43+BB49)</f>
        <v>562760</v>
      </c>
      <c r="BC14" s="101">
        <f t="shared" si="44"/>
        <v>562760</v>
      </c>
      <c r="BD14" s="101">
        <f t="shared" si="44"/>
        <v>424769.7</v>
      </c>
      <c r="BE14" s="101">
        <f t="shared" si="44"/>
        <v>512933.14999999997</v>
      </c>
      <c r="BF14" s="101">
        <f t="shared" si="44"/>
        <v>578496.92999999993</v>
      </c>
      <c r="BG14" s="101">
        <f>SUM(BG15+BG43)</f>
        <v>122416.14000000001</v>
      </c>
      <c r="BH14" s="101">
        <f>SUM(BH15+BH43)</f>
        <v>122880</v>
      </c>
      <c r="BI14" s="101">
        <f>SUM(BI15+BI43+BI49)</f>
        <v>82897.119999999995</v>
      </c>
      <c r="BJ14" s="101">
        <f>SUM(BJ15+BJ43)</f>
        <v>120696</v>
      </c>
      <c r="BK14" s="101">
        <f t="shared" si="44"/>
        <v>440589.82</v>
      </c>
      <c r="BL14" s="101">
        <f t="shared" si="7"/>
        <v>365.04094584741836</v>
      </c>
      <c r="BM14" s="101"/>
      <c r="BN14" s="101"/>
      <c r="BO14" s="101">
        <f>SUM(BO15+BO43)</f>
        <v>120696</v>
      </c>
      <c r="BP14" s="101"/>
      <c r="BQ14" s="101"/>
      <c r="BR14" s="101">
        <f>SUM(BR15+BR43)</f>
        <v>960</v>
      </c>
      <c r="BS14" s="101">
        <f>SUM(BS15+BS43)</f>
        <v>121656</v>
      </c>
      <c r="BT14" s="101">
        <f>SUM(BT15+BT43)</f>
        <v>112428.88000000002</v>
      </c>
      <c r="BU14" s="101">
        <f>SUM(BU15+BU43)</f>
        <v>9.0949470177292824E-13</v>
      </c>
      <c r="BV14" s="101">
        <f>SUM(BV15+BV43)</f>
        <v>121656</v>
      </c>
      <c r="BW14" s="101"/>
      <c r="BX14" s="101"/>
      <c r="BY14" s="101">
        <f>SUM(BY15+BY43)</f>
        <v>120696.00000000001</v>
      </c>
      <c r="BZ14" s="101">
        <f>SUM(BZ15+BZ43)</f>
        <v>121508.88</v>
      </c>
      <c r="CA14" s="101">
        <f t="shared" si="8"/>
        <v>99.258872236945223</v>
      </c>
      <c r="CB14" s="101">
        <f t="shared" si="9"/>
        <v>100.67349373632928</v>
      </c>
      <c r="CC14" s="101">
        <f>SUM(CC15+CC43)</f>
        <v>121656</v>
      </c>
      <c r="CD14" s="101">
        <f>SUM(CD15+CD43)</f>
        <v>121656</v>
      </c>
      <c r="CE14" s="101">
        <f>SUM(CE15+CE43)</f>
        <v>121656</v>
      </c>
      <c r="CF14" s="101">
        <f>SUM(CF15+CF43)</f>
        <v>37480.379999999997</v>
      </c>
      <c r="CG14" s="101">
        <f t="shared" si="10"/>
        <v>30.808492799368707</v>
      </c>
      <c r="CH14" s="101">
        <f>SUM(CH15+CH43)</f>
        <v>0</v>
      </c>
      <c r="CI14" s="101">
        <f>SUM(CI15+CI43)</f>
        <v>121656</v>
      </c>
      <c r="CJ14" s="101"/>
      <c r="CK14" s="101">
        <f t="shared" si="11"/>
        <v>0</v>
      </c>
      <c r="CL14" s="101">
        <f>SUM(CL15+CL43)</f>
        <v>0</v>
      </c>
      <c r="CM14" s="101">
        <f>SUM(CM15+CM43)</f>
        <v>121656</v>
      </c>
      <c r="CN14" s="101"/>
      <c r="CO14" s="101">
        <f t="shared" si="12"/>
        <v>0</v>
      </c>
      <c r="CP14" s="101">
        <f>SUM(CP15+CP43)</f>
        <v>0</v>
      </c>
      <c r="CQ14" s="101">
        <f>SUM(CQ15+CQ43)</f>
        <v>121656</v>
      </c>
      <c r="CR14" s="101">
        <f>SUM(CR15+CR43)</f>
        <v>95099.219999999987</v>
      </c>
      <c r="CS14" s="101">
        <f t="shared" si="13"/>
        <v>78.170595778259994</v>
      </c>
      <c r="CT14" s="101">
        <f>SUM(CT15+CT43)</f>
        <v>0</v>
      </c>
      <c r="CU14" s="101">
        <f>SUM(CU15+CU43)</f>
        <v>121656</v>
      </c>
      <c r="CV14" s="101">
        <f>SUM(CV15+CV43)</f>
        <v>95099.219999999987</v>
      </c>
      <c r="CW14" s="101">
        <f t="shared" si="14"/>
        <v>78.170595778259994</v>
      </c>
      <c r="CX14" s="101">
        <f t="shared" ref="CX14:DG14" si="45">SUM(CX15+CX43)</f>
        <v>3.4106051316484809E-13</v>
      </c>
      <c r="CY14" s="101">
        <f t="shared" si="45"/>
        <v>121656</v>
      </c>
      <c r="CZ14" s="101">
        <f t="shared" si="45"/>
        <v>122016</v>
      </c>
      <c r="DA14" s="101">
        <f t="shared" si="45"/>
        <v>122016</v>
      </c>
      <c r="DB14" s="101">
        <f t="shared" ref="DB14" si="46">SUM(DB15+DB43)</f>
        <v>71533.360000000015</v>
      </c>
      <c r="DC14" s="101">
        <f t="shared" ref="DC14" si="47">SUM(DC15+DC43)</f>
        <v>76291.350000000006</v>
      </c>
      <c r="DD14" s="101">
        <f t="shared" si="18"/>
        <v>106.6514280889364</v>
      </c>
      <c r="DE14" s="101">
        <f t="shared" si="19"/>
        <v>62.525693351691594</v>
      </c>
      <c r="DF14" s="101">
        <f t="shared" si="45"/>
        <v>122016</v>
      </c>
      <c r="DG14" s="101">
        <f t="shared" si="45"/>
        <v>33368.799999999996</v>
      </c>
      <c r="DH14" s="101">
        <f t="shared" si="20"/>
        <v>27.347888801468656</v>
      </c>
      <c r="DI14" s="101">
        <f>SUM(DI15+DI43)</f>
        <v>0</v>
      </c>
      <c r="DJ14" s="101">
        <f>SUM(DJ15+DJ43)</f>
        <v>122016</v>
      </c>
      <c r="DK14" s="101">
        <f t="shared" ref="DK14" si="48">SUM(DK15+DK43)</f>
        <v>0</v>
      </c>
      <c r="DL14" s="101">
        <f t="shared" si="22"/>
        <v>0</v>
      </c>
      <c r="DM14" s="101">
        <f>SUM(DM15+DM43)</f>
        <v>0</v>
      </c>
      <c r="DN14" s="101">
        <f>SUM(DN15+DN43)</f>
        <v>122016</v>
      </c>
      <c r="DO14" s="101">
        <f t="shared" ref="DO14" si="49">SUM(DO15+DO43)</f>
        <v>0</v>
      </c>
      <c r="DP14" s="101">
        <f t="shared" si="24"/>
        <v>0</v>
      </c>
      <c r="DQ14" s="101">
        <f>SUM(DQ15+DQ43)</f>
        <v>9.0949470177292824E-13</v>
      </c>
      <c r="DR14" s="101">
        <f>SUM(DR15+DR43)</f>
        <v>122016</v>
      </c>
      <c r="DS14" s="101">
        <f t="shared" ref="DS14:DU14" si="50">SUM(DS15+DS43)</f>
        <v>122016</v>
      </c>
      <c r="DT14" s="101">
        <f t="shared" si="50"/>
        <v>122016</v>
      </c>
      <c r="DU14" s="101">
        <f t="shared" si="50"/>
        <v>122016</v>
      </c>
      <c r="DV14" s="106"/>
      <c r="DW14" s="106"/>
      <c r="DX14" s="137"/>
      <c r="DY14" s="106"/>
      <c r="EF14" s="655"/>
      <c r="EG14" s="655"/>
      <c r="EH14" s="655"/>
      <c r="EI14" s="655"/>
      <c r="EJ14" s="655"/>
      <c r="EK14" s="655"/>
      <c r="EL14" s="655"/>
      <c r="EM14" s="655"/>
      <c r="EN14" s="952"/>
      <c r="EO14" s="655"/>
      <c r="EP14" s="655"/>
      <c r="EQ14" s="655"/>
      <c r="ER14" s="655"/>
      <c r="ES14" s="655"/>
      <c r="ET14" s="655"/>
      <c r="EU14" s="655"/>
      <c r="EV14" s="655"/>
      <c r="EY14" s="655"/>
      <c r="EZ14" s="655"/>
      <c r="FA14" s="655"/>
      <c r="FB14" s="655"/>
      <c r="FC14" s="655"/>
      <c r="FD14" s="655"/>
      <c r="FE14" s="655"/>
      <c r="FF14" s="655"/>
      <c r="FG14" s="655"/>
      <c r="FH14" s="655"/>
      <c r="FI14" s="655"/>
      <c r="FJ14" s="655"/>
      <c r="FK14" s="655"/>
      <c r="FL14" s="655"/>
      <c r="FM14" s="655"/>
      <c r="FN14" s="655"/>
      <c r="FO14" s="655"/>
      <c r="FP14" s="655"/>
      <c r="FQ14" s="655"/>
      <c r="FR14" s="655"/>
      <c r="FS14" s="655"/>
      <c r="FT14" s="655"/>
      <c r="FU14" s="655"/>
      <c r="FV14" s="655"/>
      <c r="FW14" s="655"/>
      <c r="FX14" s="655"/>
      <c r="FY14" s="655"/>
      <c r="FZ14" s="655"/>
      <c r="GA14" s="655"/>
      <c r="GB14" s="655"/>
      <c r="GC14" s="655"/>
      <c r="GD14" s="655"/>
      <c r="GE14" s="655"/>
      <c r="GF14" s="655"/>
      <c r="GG14" s="655"/>
      <c r="GH14" s="655"/>
      <c r="GI14" s="655"/>
      <c r="GJ14" s="655"/>
      <c r="GK14" s="655"/>
      <c r="GL14" s="655"/>
      <c r="GM14" s="655"/>
      <c r="GN14" s="655"/>
      <c r="GO14" s="655"/>
      <c r="GP14" s="655"/>
      <c r="GQ14" s="655"/>
      <c r="GR14" s="655"/>
      <c r="GS14" s="655"/>
      <c r="GT14" s="655"/>
      <c r="GU14" s="655"/>
      <c r="GV14" s="655"/>
      <c r="GW14" s="655"/>
      <c r="GX14" s="655"/>
      <c r="GY14" s="655"/>
      <c r="GZ14" s="655"/>
      <c r="HA14" s="655"/>
      <c r="HB14" s="655"/>
      <c r="HC14" s="655"/>
      <c r="HD14" s="655"/>
      <c r="HE14" s="655"/>
      <c r="HF14" s="655"/>
      <c r="HG14" s="655"/>
      <c r="HH14" s="655"/>
      <c r="HI14" s="655"/>
      <c r="HJ14" s="655"/>
      <c r="HK14" s="655"/>
      <c r="HL14" s="655"/>
      <c r="HM14" s="655"/>
      <c r="HN14" s="655"/>
      <c r="HO14" s="655"/>
      <c r="HP14" s="655"/>
      <c r="HQ14" s="655"/>
      <c r="HR14" s="655"/>
      <c r="HS14" s="655"/>
      <c r="HT14" s="655"/>
      <c r="HU14" s="655"/>
      <c r="HV14" s="655"/>
      <c r="HW14" s="655"/>
      <c r="HX14" s="655"/>
      <c r="HY14" s="655"/>
      <c r="HZ14" s="655"/>
      <c r="IA14" s="655"/>
      <c r="IB14" s="655"/>
      <c r="IC14" s="655"/>
    </row>
    <row r="15" spans="1:237" ht="20.100000000000001" customHeight="1" x14ac:dyDescent="0.35">
      <c r="A15" s="646"/>
      <c r="B15" s="646"/>
      <c r="C15" s="665"/>
      <c r="D15" s="646"/>
      <c r="E15" s="646"/>
      <c r="F15" s="646"/>
      <c r="G15" s="646" t="s">
        <v>9</v>
      </c>
      <c r="H15" s="646"/>
      <c r="I15" s="646"/>
      <c r="J15" s="646" t="s">
        <v>185</v>
      </c>
      <c r="K15" s="757"/>
      <c r="L15" s="775">
        <v>32</v>
      </c>
      <c r="M15" s="775" t="s">
        <v>159</v>
      </c>
      <c r="N15" s="775"/>
      <c r="O15" s="752"/>
      <c r="P15" s="590">
        <f t="shared" ref="P15:V15" si="51">SUM(P16+P20+P26+P37)</f>
        <v>793331.86999999988</v>
      </c>
      <c r="Q15" s="590">
        <f t="shared" si="51"/>
        <v>135820</v>
      </c>
      <c r="R15" s="590">
        <f t="shared" si="51"/>
        <v>115585</v>
      </c>
      <c r="S15" s="590">
        <f t="shared" si="51"/>
        <v>115585</v>
      </c>
      <c r="T15" s="590">
        <f t="shared" si="51"/>
        <v>104718</v>
      </c>
      <c r="U15" s="590">
        <f t="shared" si="51"/>
        <v>104718</v>
      </c>
      <c r="V15" s="590">
        <f t="shared" si="51"/>
        <v>0</v>
      </c>
      <c r="W15" s="590">
        <f t="shared" si="40"/>
        <v>0</v>
      </c>
      <c r="X15" s="590">
        <f>SUM(X16+X20+X26+X37)</f>
        <v>0</v>
      </c>
      <c r="Y15" s="590">
        <f>SUM(Y16+Y20+Y26+Y37)</f>
        <v>104718</v>
      </c>
      <c r="Z15" s="590">
        <f>SUM(Z16+Z20+Z26+Z37)</f>
        <v>104718</v>
      </c>
      <c r="AA15" s="590" t="e">
        <f>SUM(AG16+AA20+AA26+AA37)</f>
        <v>#DIV/0!</v>
      </c>
      <c r="AB15" s="590">
        <f>SUM(AB16+AB20+AB26+AB37)</f>
        <v>99916.56</v>
      </c>
      <c r="AC15" s="590">
        <f>SUM(AC16+AC20+AC26+AC37)</f>
        <v>104718</v>
      </c>
      <c r="AD15" s="590">
        <f>SUM(AD16+AD20+AD26+AD37)</f>
        <v>30656.12</v>
      </c>
      <c r="AE15" s="590">
        <f t="shared" si="41"/>
        <v>29.274928856548062</v>
      </c>
      <c r="AF15" s="590">
        <f>SUM(AF16+AF20+AF26+AF37)</f>
        <v>-2658.9999999999995</v>
      </c>
      <c r="AG15" s="590">
        <f>SUM(AG16+AG20+AG26+AG37)</f>
        <v>102059</v>
      </c>
      <c r="AH15" s="590">
        <v>104718</v>
      </c>
      <c r="AI15" s="590">
        <v>104718</v>
      </c>
      <c r="AJ15" s="590">
        <f t="shared" ref="AJ15:AR15" si="52">SUM(AJ16+AJ20+AJ26+AJ37)</f>
        <v>102059</v>
      </c>
      <c r="AK15" s="590">
        <f t="shared" si="52"/>
        <v>102059</v>
      </c>
      <c r="AL15" s="590">
        <f t="shared" si="52"/>
        <v>102059</v>
      </c>
      <c r="AM15" s="590">
        <f t="shared" si="52"/>
        <v>47957.89</v>
      </c>
      <c r="AN15" s="613">
        <f t="shared" si="52"/>
        <v>103025.82</v>
      </c>
      <c r="AO15" s="613">
        <f t="shared" si="52"/>
        <v>102059</v>
      </c>
      <c r="AP15" s="613">
        <f t="shared" si="52"/>
        <v>104360</v>
      </c>
      <c r="AQ15" s="613">
        <f t="shared" si="52"/>
        <v>104360</v>
      </c>
      <c r="AR15" s="613">
        <f t="shared" si="52"/>
        <v>104360</v>
      </c>
      <c r="AS15" s="613">
        <f t="shared" ref="AS15:AS29" si="53">AR15/AN15*100</f>
        <v>101.29499575931547</v>
      </c>
      <c r="AT15" s="613">
        <f t="shared" ref="AT15:AT29" si="54">AR15/AP15*100</f>
        <v>100</v>
      </c>
      <c r="AU15" s="613">
        <f>SUM(AU16+AU20+AU26+AU37)</f>
        <v>104360</v>
      </c>
      <c r="AV15" s="613">
        <f>SUM(AV16+AV20+AV26+AV37)</f>
        <v>104360</v>
      </c>
      <c r="AW15" s="613">
        <v>104360</v>
      </c>
      <c r="AX15" s="613">
        <v>104360</v>
      </c>
      <c r="AY15" s="613">
        <f t="shared" ref="AY15:BE15" si="55">SUM(AY16+AY20+AY26+AY37)</f>
        <v>16620</v>
      </c>
      <c r="AZ15" s="590">
        <f t="shared" si="55"/>
        <v>2301</v>
      </c>
      <c r="BA15" s="590">
        <f t="shared" si="55"/>
        <v>0</v>
      </c>
      <c r="BB15" s="613">
        <f t="shared" si="55"/>
        <v>120980</v>
      </c>
      <c r="BC15" s="613">
        <f t="shared" si="55"/>
        <v>120980</v>
      </c>
      <c r="BD15" s="613">
        <f t="shared" si="55"/>
        <v>78717.279999999999</v>
      </c>
      <c r="BE15" s="613">
        <f t="shared" si="55"/>
        <v>103865.14000000001</v>
      </c>
      <c r="BF15" s="613">
        <f t="shared" ref="BF15:BK15" si="56">SUM(BF16+BF20+BF26+BF37)</f>
        <v>117880</v>
      </c>
      <c r="BG15" s="613">
        <f t="shared" si="56"/>
        <v>118779.11000000002</v>
      </c>
      <c r="BH15" s="613">
        <f t="shared" si="56"/>
        <v>120980</v>
      </c>
      <c r="BI15" s="613">
        <f t="shared" si="56"/>
        <v>-3480</v>
      </c>
      <c r="BJ15" s="613">
        <f t="shared" si="56"/>
        <v>117500</v>
      </c>
      <c r="BK15" s="613">
        <f t="shared" si="56"/>
        <v>84423.95</v>
      </c>
      <c r="BL15" s="613">
        <f t="shared" si="7"/>
        <v>71.850170212765946</v>
      </c>
      <c r="BM15" s="613"/>
      <c r="BN15" s="613"/>
      <c r="BO15" s="613">
        <f>SUM(BO16+BO20+BO26+BO37)</f>
        <v>117375</v>
      </c>
      <c r="BP15" s="613"/>
      <c r="BQ15" s="613"/>
      <c r="BR15" s="613">
        <f>SUM(BR16+BR20+BR26+BR37)</f>
        <v>281</v>
      </c>
      <c r="BS15" s="613">
        <f>SUM(BS16+BS20+BS26+BS37)</f>
        <v>117656</v>
      </c>
      <c r="BT15" s="613">
        <f>SUM(BT16+BT20+BT26+BT37)</f>
        <v>109602.56000000001</v>
      </c>
      <c r="BU15" s="613">
        <f>SUM(BU16+BU20+BU26+BU37)</f>
        <v>244.68000000000075</v>
      </c>
      <c r="BV15" s="613">
        <f>SUM(BV16+BV20+BV26+BV37)</f>
        <v>117656</v>
      </c>
      <c r="BW15" s="613"/>
      <c r="BX15" s="613"/>
      <c r="BY15" s="613">
        <f>SUM(BY16+BY20+BY26+BY37)</f>
        <v>117619.68000000001</v>
      </c>
      <c r="BZ15" s="613">
        <f>SUM(BZ16+BZ20+BZ26+BZ37)</f>
        <v>118432.56</v>
      </c>
      <c r="CA15" s="613">
        <f t="shared" si="8"/>
        <v>99.708239942191852</v>
      </c>
      <c r="CB15" s="613">
        <f t="shared" si="9"/>
        <v>100.69110883484804</v>
      </c>
      <c r="CC15" s="613">
        <v>117656</v>
      </c>
      <c r="CD15" s="613">
        <v>117656</v>
      </c>
      <c r="CE15" s="613">
        <f>SUM(CE16+CE20+CE26+CE37)</f>
        <v>117656</v>
      </c>
      <c r="CF15" s="613">
        <f>SUM(CF16+CF20+CF26+CF37)</f>
        <v>36746.49</v>
      </c>
      <c r="CG15" s="613">
        <f t="shared" si="10"/>
        <v>31.232142857142854</v>
      </c>
      <c r="CH15" s="613">
        <f>SUM(CH16+CH20+CH26+CH37)</f>
        <v>200</v>
      </c>
      <c r="CI15" s="613">
        <f>SUM(CI16+CI20+CI26+CI37)</f>
        <v>117856</v>
      </c>
      <c r="CJ15" s="613"/>
      <c r="CK15" s="613">
        <f t="shared" si="11"/>
        <v>0</v>
      </c>
      <c r="CL15" s="613">
        <f>SUM(CL16+CL20+CL26+CL37)</f>
        <v>0</v>
      </c>
      <c r="CM15" s="613">
        <f>SUM(CM16+CM20+CM26+CM37)</f>
        <v>117856</v>
      </c>
      <c r="CN15" s="613"/>
      <c r="CO15" s="613">
        <f t="shared" si="12"/>
        <v>0</v>
      </c>
      <c r="CP15" s="613">
        <f>SUM(CP16+CP20+CP26+CP37)</f>
        <v>0</v>
      </c>
      <c r="CQ15" s="613">
        <f>SUM(CQ16+CQ20+CQ26+CQ37)</f>
        <v>117856</v>
      </c>
      <c r="CR15" s="613">
        <f>SUM(CR16+CR20+CR26+CR37)</f>
        <v>92454.559999999983</v>
      </c>
      <c r="CS15" s="613">
        <f t="shared" si="13"/>
        <v>78.447054032039091</v>
      </c>
      <c r="CT15" s="613">
        <f>SUM(CT16+CT20+CT26+CT37)</f>
        <v>214</v>
      </c>
      <c r="CU15" s="613">
        <f>SUM(CU16+CU20+CU26+CU37)</f>
        <v>118070</v>
      </c>
      <c r="CV15" s="796">
        <f>SUM(CV16+CV20+CV26+CV37)</f>
        <v>92454.559999999983</v>
      </c>
      <c r="CW15" s="796">
        <f t="shared" si="14"/>
        <v>78.304869992377391</v>
      </c>
      <c r="CX15" s="796">
        <f>SUM(CX16+CX20+CX26+CX37)</f>
        <v>36.000000000000341</v>
      </c>
      <c r="CY15" s="796">
        <f>SUM(CY16+CY20+CY26+CY37)</f>
        <v>118106</v>
      </c>
      <c r="CZ15" s="796">
        <v>118216</v>
      </c>
      <c r="DA15" s="796">
        <v>118216</v>
      </c>
      <c r="DB15" s="796">
        <f>SUM(DB16+DB20+DB26+DB37)</f>
        <v>69716.010000000009</v>
      </c>
      <c r="DC15" s="796">
        <f>SUM(DC16+DC20+DC26+DC37)</f>
        <v>74347.64</v>
      </c>
      <c r="DD15" s="796">
        <f t="shared" si="18"/>
        <v>106.64356723799884</v>
      </c>
      <c r="DE15" s="796">
        <f t="shared" si="19"/>
        <v>62.891351424511065</v>
      </c>
      <c r="DF15" s="613">
        <f>SUM(DF16+DF20+DF26+DF37)</f>
        <v>118216</v>
      </c>
      <c r="DG15" s="796">
        <f>SUM(DG16+DG20+DG26+DG37)</f>
        <v>32396.28</v>
      </c>
      <c r="DH15" s="796">
        <f t="shared" si="20"/>
        <v>27.404310753197535</v>
      </c>
      <c r="DI15" s="796">
        <f>SUM(DI16+DI20+DI26+DI37)</f>
        <v>0</v>
      </c>
      <c r="DJ15" s="796">
        <f>SUM(DJ16+DJ20+DJ26+DJ37)</f>
        <v>118216</v>
      </c>
      <c r="DK15" s="796">
        <f>SUM(DK16+DK20+DK26+DK37)</f>
        <v>0</v>
      </c>
      <c r="DL15" s="796">
        <f t="shared" si="22"/>
        <v>0</v>
      </c>
      <c r="DM15" s="796">
        <f>SUM(DM16+DM20+DM26+DM37)</f>
        <v>0</v>
      </c>
      <c r="DN15" s="796">
        <f>SUM(DN16+DN20+DN26+DN37)</f>
        <v>118216</v>
      </c>
      <c r="DO15" s="796">
        <f>SUM(DO16+DO20+DO26+DO37)</f>
        <v>0</v>
      </c>
      <c r="DP15" s="796">
        <f t="shared" si="24"/>
        <v>0</v>
      </c>
      <c r="DQ15" s="796">
        <f>SUM(DQ16+DQ20+DQ26+DQ37)</f>
        <v>9.0949470177292824E-13</v>
      </c>
      <c r="DR15" s="796">
        <f>SUM(DR16+DR20+DR26+DR37)</f>
        <v>118216</v>
      </c>
      <c r="DS15" s="796">
        <f t="shared" ref="DS15" si="57">SUM(DS16+DS20+DS26+DS37)</f>
        <v>118216</v>
      </c>
      <c r="DT15" s="796">
        <v>118216</v>
      </c>
      <c r="DU15" s="796">
        <v>118216</v>
      </c>
      <c r="DV15" s="795"/>
      <c r="DW15" s="795"/>
      <c r="DX15" s="137"/>
      <c r="DY15" s="795"/>
      <c r="EF15" s="655"/>
      <c r="EG15" s="655"/>
      <c r="EH15" s="655"/>
      <c r="EI15" s="655"/>
      <c r="EJ15" s="655"/>
      <c r="EK15" s="655"/>
      <c r="EL15" s="655"/>
      <c r="EM15" s="655"/>
      <c r="EN15" s="952"/>
      <c r="EO15" s="655"/>
      <c r="EP15" s="655"/>
      <c r="EQ15" s="655"/>
      <c r="ER15" s="655"/>
      <c r="ES15" s="655"/>
      <c r="ET15" s="655"/>
      <c r="EU15" s="655"/>
      <c r="EV15" s="655"/>
      <c r="EY15" s="655"/>
      <c r="EZ15" s="655"/>
      <c r="FA15" s="655"/>
      <c r="FB15" s="655"/>
      <c r="FC15" s="655"/>
      <c r="FD15" s="655"/>
      <c r="FE15" s="655"/>
      <c r="FF15" s="655"/>
      <c r="FG15" s="655"/>
      <c r="FH15" s="655"/>
      <c r="FI15" s="655"/>
      <c r="FJ15" s="655"/>
      <c r="FK15" s="655"/>
      <c r="FL15" s="655"/>
      <c r="FM15" s="655"/>
      <c r="FN15" s="655"/>
      <c r="FO15" s="655"/>
      <c r="FP15" s="655"/>
      <c r="FQ15" s="655"/>
      <c r="FR15" s="655"/>
      <c r="FS15" s="655"/>
      <c r="FT15" s="655"/>
      <c r="FU15" s="655"/>
      <c r="FV15" s="655"/>
      <c r="FW15" s="655"/>
      <c r="FX15" s="655"/>
      <c r="FY15" s="655"/>
      <c r="FZ15" s="655"/>
      <c r="GA15" s="655"/>
      <c r="GB15" s="655"/>
      <c r="GC15" s="655"/>
      <c r="GD15" s="655"/>
      <c r="GE15" s="655"/>
      <c r="GF15" s="655"/>
      <c r="GG15" s="655"/>
      <c r="GH15" s="655"/>
      <c r="GI15" s="655"/>
      <c r="GJ15" s="655"/>
      <c r="GK15" s="655"/>
      <c r="GL15" s="655"/>
      <c r="GM15" s="655"/>
      <c r="GN15" s="655"/>
      <c r="GO15" s="655"/>
      <c r="GP15" s="655"/>
      <c r="GQ15" s="655"/>
      <c r="GR15" s="655"/>
      <c r="GS15" s="655"/>
      <c r="GT15" s="655"/>
      <c r="GU15" s="655"/>
      <c r="GV15" s="655"/>
      <c r="GW15" s="655"/>
      <c r="GX15" s="655"/>
      <c r="GY15" s="655"/>
      <c r="GZ15" s="655"/>
      <c r="HA15" s="655"/>
      <c r="HB15" s="655"/>
      <c r="HC15" s="655"/>
      <c r="HD15" s="655"/>
      <c r="HE15" s="655"/>
      <c r="HF15" s="655"/>
      <c r="HG15" s="655"/>
      <c r="HH15" s="655"/>
      <c r="HI15" s="655"/>
      <c r="HJ15" s="655"/>
      <c r="HK15" s="655"/>
      <c r="HL15" s="655"/>
      <c r="HM15" s="655"/>
      <c r="HN15" s="655"/>
      <c r="HO15" s="655"/>
      <c r="HP15" s="655"/>
      <c r="HQ15" s="655"/>
      <c r="HR15" s="655"/>
      <c r="HS15" s="655"/>
      <c r="HT15" s="655"/>
      <c r="HU15" s="655"/>
      <c r="HV15" s="655"/>
      <c r="HW15" s="655"/>
      <c r="HX15" s="655"/>
      <c r="HY15" s="655"/>
      <c r="HZ15" s="655"/>
      <c r="IA15" s="655"/>
      <c r="IB15" s="655"/>
      <c r="IC15" s="655"/>
    </row>
    <row r="16" spans="1:237" ht="20.100000000000001" customHeight="1" x14ac:dyDescent="0.35">
      <c r="A16" s="652" t="s">
        <v>469</v>
      </c>
      <c r="B16" s="664" t="s">
        <v>439</v>
      </c>
      <c r="C16" s="665" t="s">
        <v>9</v>
      </c>
      <c r="D16" s="646"/>
      <c r="E16" s="646"/>
      <c r="F16" s="646"/>
      <c r="G16" s="646" t="s">
        <v>9</v>
      </c>
      <c r="H16" s="646"/>
      <c r="I16" s="646"/>
      <c r="J16" s="646" t="s">
        <v>185</v>
      </c>
      <c r="K16" s="757"/>
      <c r="L16" s="561"/>
      <c r="M16" s="769">
        <v>321</v>
      </c>
      <c r="N16" s="769" t="s">
        <v>160</v>
      </c>
      <c r="O16" s="753"/>
      <c r="P16" s="33">
        <f t="shared" ref="P16:V16" si="58">SUM(P17+P18+P19)</f>
        <v>15544</v>
      </c>
      <c r="Q16" s="33">
        <f t="shared" si="58"/>
        <v>14044</v>
      </c>
      <c r="R16" s="33">
        <f t="shared" si="58"/>
        <v>13044</v>
      </c>
      <c r="S16" s="33">
        <f t="shared" si="58"/>
        <v>13044</v>
      </c>
      <c r="T16" s="33">
        <f t="shared" si="58"/>
        <v>11817</v>
      </c>
      <c r="U16" s="33">
        <f t="shared" si="58"/>
        <v>11817</v>
      </c>
      <c r="V16" s="33">
        <f t="shared" si="58"/>
        <v>0</v>
      </c>
      <c r="W16" s="33">
        <f t="shared" si="40"/>
        <v>0</v>
      </c>
      <c r="X16" s="33">
        <f>SUM(X17+X18+X19)</f>
        <v>0</v>
      </c>
      <c r="Y16" s="33">
        <f>SUM(Y17+Y18+Y19)</f>
        <v>11817</v>
      </c>
      <c r="Z16" s="33">
        <f>SUM(Z17+Z18+Z19)</f>
        <v>11817</v>
      </c>
      <c r="AA16" s="33">
        <f>SUM(AG17+AA18+AA19)</f>
        <v>9717</v>
      </c>
      <c r="AB16" s="33">
        <f>SUM(AB17+AB18+AB19)</f>
        <v>8717</v>
      </c>
      <c r="AC16" s="33">
        <f>SUM(AC17+AC18+AC19)</f>
        <v>11817</v>
      </c>
      <c r="AD16" s="33">
        <f>SUM(AD17+AD18+AD19)</f>
        <v>5270.5</v>
      </c>
      <c r="AE16" s="33">
        <f t="shared" si="41"/>
        <v>44.600998561394597</v>
      </c>
      <c r="AF16" s="33">
        <f>SUM(AF17+AF18+AF19)</f>
        <v>1000</v>
      </c>
      <c r="AG16" s="33">
        <f>SUM(AG17+AG18+AG19)</f>
        <v>12817</v>
      </c>
      <c r="AH16" s="33"/>
      <c r="AI16" s="33"/>
      <c r="AJ16" s="33">
        <f t="shared" ref="AJ16:AR16" si="59">SUM(AJ17+AJ18+AJ19)</f>
        <v>12817</v>
      </c>
      <c r="AK16" s="33">
        <f t="shared" si="59"/>
        <v>12817</v>
      </c>
      <c r="AL16" s="33">
        <f t="shared" si="59"/>
        <v>12817</v>
      </c>
      <c r="AM16" s="33">
        <f t="shared" si="59"/>
        <v>9224.58</v>
      </c>
      <c r="AN16" s="101">
        <f t="shared" si="59"/>
        <v>16211.5</v>
      </c>
      <c r="AO16" s="101">
        <f t="shared" si="59"/>
        <v>12817</v>
      </c>
      <c r="AP16" s="101">
        <f t="shared" si="59"/>
        <v>20420</v>
      </c>
      <c r="AQ16" s="101">
        <f t="shared" si="59"/>
        <v>17798.900000000001</v>
      </c>
      <c r="AR16" s="33">
        <f t="shared" si="59"/>
        <v>14591.34</v>
      </c>
      <c r="AS16" s="101">
        <f t="shared" si="53"/>
        <v>90.00610677605404</v>
      </c>
      <c r="AT16" s="101">
        <f t="shared" si="54"/>
        <v>71.456121449559248</v>
      </c>
      <c r="AU16" s="101">
        <f>SUM(AU17+AU18+AU19)</f>
        <v>20420</v>
      </c>
      <c r="AV16" s="101">
        <f>SUM(AV17+AV18+AV19)</f>
        <v>20420</v>
      </c>
      <c r="AW16" s="101"/>
      <c r="AX16" s="101"/>
      <c r="AY16" s="101">
        <f t="shared" ref="AY16:BE16" si="60">SUM(AY17+AY18+AY19)</f>
        <v>0</v>
      </c>
      <c r="AZ16" s="33">
        <f t="shared" si="60"/>
        <v>7603</v>
      </c>
      <c r="BA16" s="33">
        <f t="shared" si="60"/>
        <v>0</v>
      </c>
      <c r="BB16" s="101">
        <f t="shared" si="60"/>
        <v>20420</v>
      </c>
      <c r="BC16" s="101">
        <f t="shared" si="60"/>
        <v>20420</v>
      </c>
      <c r="BD16" s="101">
        <f t="shared" si="60"/>
        <v>9172.15</v>
      </c>
      <c r="BE16" s="101">
        <f t="shared" si="60"/>
        <v>15807.95</v>
      </c>
      <c r="BF16" s="101">
        <f t="shared" ref="BF16:BK16" si="61">SUM(BF17+BF18+BF19)</f>
        <v>18900</v>
      </c>
      <c r="BG16" s="101">
        <f t="shared" si="61"/>
        <v>18842.150000000001</v>
      </c>
      <c r="BH16" s="101">
        <f t="shared" si="61"/>
        <v>20420</v>
      </c>
      <c r="BI16" s="101">
        <f t="shared" si="61"/>
        <v>80</v>
      </c>
      <c r="BJ16" s="101">
        <f t="shared" si="61"/>
        <v>20500</v>
      </c>
      <c r="BK16" s="101">
        <f t="shared" si="61"/>
        <v>15377.1</v>
      </c>
      <c r="BL16" s="101">
        <f t="shared" si="7"/>
        <v>75.010243902439015</v>
      </c>
      <c r="BM16" s="101"/>
      <c r="BN16" s="101"/>
      <c r="BO16" s="101">
        <f>SUM(BO17+BO18+BO19)</f>
        <v>20950</v>
      </c>
      <c r="BP16" s="101"/>
      <c r="BQ16" s="101"/>
      <c r="BR16" s="101">
        <f>SUM(BR17+BR18+BR19)</f>
        <v>50</v>
      </c>
      <c r="BS16" s="101">
        <f>SUM(BS17+BS18+BS19)</f>
        <v>21000</v>
      </c>
      <c r="BT16" s="101">
        <f>SUM(BT17+BT18+BT19)</f>
        <v>20609.900000000001</v>
      </c>
      <c r="BU16" s="101">
        <f>SUM(BU17+BU18+BU19)</f>
        <v>2570</v>
      </c>
      <c r="BV16" s="101">
        <f>SUM(BV17+BV18+BV19)</f>
        <v>21000</v>
      </c>
      <c r="BW16" s="101"/>
      <c r="BX16" s="101"/>
      <c r="BY16" s="101">
        <f>SUM(BY17+BY18+BY19)</f>
        <v>23520</v>
      </c>
      <c r="BZ16" s="101">
        <f>SUM(BZ17+BZ18+BZ19)</f>
        <v>23520</v>
      </c>
      <c r="CA16" s="101">
        <f t="shared" si="8"/>
        <v>124.82651926664418</v>
      </c>
      <c r="CB16" s="101">
        <f t="shared" si="9"/>
        <v>100</v>
      </c>
      <c r="CC16" s="101">
        <f>SUM(CC17+CC18+CC19)</f>
        <v>0</v>
      </c>
      <c r="CD16" s="101">
        <f>SUM(CD17+CD18+CD19)</f>
        <v>0</v>
      </c>
      <c r="CE16" s="101">
        <f>SUM(CE17+CE18+CE19)</f>
        <v>21000</v>
      </c>
      <c r="CF16" s="101">
        <f>SUM(CF17+CF18+CF19)</f>
        <v>7303.1</v>
      </c>
      <c r="CG16" s="101">
        <f t="shared" si="10"/>
        <v>34.776666666666664</v>
      </c>
      <c r="CH16" s="101">
        <f>SUM(CH17+CH18+CH19)</f>
        <v>1000</v>
      </c>
      <c r="CI16" s="101">
        <f>SUM(CI17+CI18+CI19)</f>
        <v>22000</v>
      </c>
      <c r="CJ16" s="101"/>
      <c r="CK16" s="101">
        <f t="shared" si="11"/>
        <v>0</v>
      </c>
      <c r="CL16" s="101">
        <f>SUM(CL17+CL18+CL19)</f>
        <v>0</v>
      </c>
      <c r="CM16" s="101">
        <f>SUM(CM17+CM18+CM19)</f>
        <v>22000</v>
      </c>
      <c r="CN16" s="101"/>
      <c r="CO16" s="101">
        <f t="shared" si="12"/>
        <v>0</v>
      </c>
      <c r="CP16" s="101">
        <f>SUM(CP17+CP18+CP19)</f>
        <v>0</v>
      </c>
      <c r="CQ16" s="101">
        <f>SUM(CQ17+CQ18+CQ19)</f>
        <v>22000</v>
      </c>
      <c r="CR16" s="101">
        <f>SUM(CR17+CR18+CR19)</f>
        <v>14155.56</v>
      </c>
      <c r="CS16" s="101">
        <f t="shared" si="13"/>
        <v>64.343454545454549</v>
      </c>
      <c r="CT16" s="101">
        <f>SUM(CT17+CT18+CT19)</f>
        <v>0</v>
      </c>
      <c r="CU16" s="101">
        <f>SUM(CU17+CU18+CU19)</f>
        <v>22000</v>
      </c>
      <c r="CV16" s="101">
        <f>SUM(CV17+CV18+CV19)</f>
        <v>14155.56</v>
      </c>
      <c r="CW16" s="101">
        <f t="shared" si="14"/>
        <v>64.343454545454549</v>
      </c>
      <c r="CX16" s="101">
        <f t="shared" ref="CX16:DG16" si="62">SUM(CX17+CX18+CX19)</f>
        <v>-5400</v>
      </c>
      <c r="CY16" s="101">
        <f t="shared" si="62"/>
        <v>16600</v>
      </c>
      <c r="CZ16" s="101">
        <f t="shared" si="62"/>
        <v>0</v>
      </c>
      <c r="DA16" s="101">
        <f t="shared" si="62"/>
        <v>0</v>
      </c>
      <c r="DB16" s="101">
        <f t="shared" ref="DB16" si="63">SUM(DB17+DB18+DB19)</f>
        <v>11888.1</v>
      </c>
      <c r="DC16" s="101">
        <f t="shared" ref="DC16" si="64">SUM(DC17+DC18+DC19)</f>
        <v>17220.650000000001</v>
      </c>
      <c r="DD16" s="101">
        <f t="shared" si="18"/>
        <v>144.8562007385537</v>
      </c>
      <c r="DE16" s="101">
        <f t="shared" si="19"/>
        <v>78.275681818181823</v>
      </c>
      <c r="DF16" s="101">
        <f t="shared" si="62"/>
        <v>22000</v>
      </c>
      <c r="DG16" s="101">
        <f t="shared" si="62"/>
        <v>5469</v>
      </c>
      <c r="DH16" s="101">
        <f t="shared" si="20"/>
        <v>24.859090909090909</v>
      </c>
      <c r="DI16" s="101">
        <f>SUM(DI17+DI18+DI19)</f>
        <v>0</v>
      </c>
      <c r="DJ16" s="101">
        <f>SUM(DJ17+DJ18+DJ19)</f>
        <v>22000</v>
      </c>
      <c r="DK16" s="101">
        <f t="shared" ref="DK16" si="65">SUM(DK17+DK18+DK19)</f>
        <v>0</v>
      </c>
      <c r="DL16" s="101">
        <f t="shared" si="22"/>
        <v>0</v>
      </c>
      <c r="DM16" s="101">
        <f>SUM(DM17+DM18+DM19)</f>
        <v>0</v>
      </c>
      <c r="DN16" s="101">
        <f>SUM(DN17+DN18+DN19)</f>
        <v>22000</v>
      </c>
      <c r="DO16" s="101">
        <f t="shared" ref="DO16" si="66">SUM(DO17+DO18+DO19)</f>
        <v>0</v>
      </c>
      <c r="DP16" s="101">
        <f t="shared" si="24"/>
        <v>0</v>
      </c>
      <c r="DQ16" s="101">
        <f>SUM(DQ17+DQ18+DQ19)</f>
        <v>-500</v>
      </c>
      <c r="DR16" s="101">
        <f>SUM(DR17+DR18+DR19)</f>
        <v>21500</v>
      </c>
      <c r="DS16" s="101">
        <f>SUM(DS17+DS18+DS19)</f>
        <v>21500</v>
      </c>
      <c r="DT16" s="101">
        <f t="shared" ref="DT16:DU16" si="67">SUM(DT17+DT18+DT19)</f>
        <v>0</v>
      </c>
      <c r="DU16" s="101">
        <f t="shared" si="67"/>
        <v>0</v>
      </c>
      <c r="DV16" s="106"/>
      <c r="DW16" s="106"/>
      <c r="DX16" s="137"/>
      <c r="DY16" s="106"/>
      <c r="EF16" s="655"/>
      <c r="EG16" s="655"/>
      <c r="EH16" s="655"/>
      <c r="EI16" s="655"/>
      <c r="EJ16" s="655"/>
      <c r="EK16" s="655"/>
      <c r="EL16" s="655"/>
      <c r="EM16" s="655"/>
      <c r="EN16" s="952"/>
      <c r="EO16" s="655"/>
      <c r="EP16" s="655"/>
      <c r="EQ16" s="655"/>
      <c r="ER16" s="655"/>
      <c r="ES16" s="655"/>
      <c r="ET16" s="655"/>
      <c r="EU16" s="655"/>
      <c r="EV16" s="655"/>
      <c r="EY16" s="655"/>
      <c r="EZ16" s="655"/>
      <c r="FA16" s="655"/>
      <c r="FB16" s="655"/>
      <c r="FC16" s="655"/>
      <c r="FD16" s="655"/>
      <c r="FE16" s="655"/>
      <c r="FF16" s="655"/>
      <c r="FG16" s="655"/>
      <c r="FH16" s="655"/>
      <c r="FI16" s="655"/>
      <c r="FJ16" s="655"/>
      <c r="FK16" s="655"/>
      <c r="FL16" s="655"/>
      <c r="FM16" s="655"/>
      <c r="FN16" s="655"/>
      <c r="FO16" s="655"/>
      <c r="FP16" s="655"/>
      <c r="FQ16" s="655"/>
      <c r="FR16" s="655"/>
      <c r="FS16" s="655"/>
      <c r="FT16" s="655"/>
      <c r="FU16" s="655"/>
      <c r="FV16" s="655"/>
      <c r="FW16" s="655"/>
      <c r="FX16" s="655"/>
      <c r="FY16" s="655"/>
      <c r="FZ16" s="655"/>
      <c r="GA16" s="655"/>
      <c r="GB16" s="655"/>
      <c r="GC16" s="655"/>
      <c r="GD16" s="655"/>
      <c r="GE16" s="655"/>
      <c r="GF16" s="655"/>
      <c r="GG16" s="655"/>
      <c r="GH16" s="655"/>
      <c r="GI16" s="655"/>
      <c r="GJ16" s="655"/>
      <c r="GK16" s="655"/>
      <c r="GL16" s="655"/>
      <c r="GM16" s="655"/>
      <c r="GN16" s="655"/>
      <c r="GO16" s="655"/>
      <c r="GP16" s="655"/>
      <c r="GQ16" s="655"/>
      <c r="GR16" s="655"/>
      <c r="GS16" s="655"/>
      <c r="GT16" s="655"/>
      <c r="GU16" s="655"/>
      <c r="GV16" s="655"/>
      <c r="GW16" s="655"/>
      <c r="GX16" s="655"/>
      <c r="GY16" s="655"/>
      <c r="GZ16" s="655"/>
      <c r="HA16" s="655"/>
      <c r="HB16" s="655"/>
      <c r="HC16" s="655"/>
      <c r="HD16" s="655"/>
      <c r="HE16" s="655"/>
      <c r="HF16" s="655"/>
      <c r="HG16" s="655"/>
      <c r="HH16" s="655"/>
      <c r="HI16" s="655"/>
      <c r="HJ16" s="655"/>
      <c r="HK16" s="655"/>
      <c r="HL16" s="655"/>
      <c r="HM16" s="655"/>
      <c r="HN16" s="655"/>
      <c r="HO16" s="655"/>
      <c r="HP16" s="655"/>
      <c r="HQ16" s="655"/>
      <c r="HR16" s="655"/>
      <c r="HS16" s="655"/>
      <c r="HT16" s="655"/>
      <c r="HU16" s="655"/>
      <c r="HV16" s="655"/>
      <c r="HW16" s="655"/>
      <c r="HX16" s="655"/>
      <c r="HY16" s="655"/>
      <c r="HZ16" s="655"/>
      <c r="IA16" s="655"/>
      <c r="IB16" s="655"/>
      <c r="IC16" s="655"/>
    </row>
    <row r="17" spans="1:237" ht="20.100000000000001" customHeight="1" x14ac:dyDescent="0.35">
      <c r="A17" s="651"/>
      <c r="B17" s="646"/>
      <c r="C17" s="665"/>
      <c r="D17" s="646"/>
      <c r="E17" s="646"/>
      <c r="F17" s="646"/>
      <c r="G17" s="646" t="s">
        <v>9</v>
      </c>
      <c r="H17" s="646"/>
      <c r="I17" s="646"/>
      <c r="J17" s="646" t="s">
        <v>185</v>
      </c>
      <c r="K17" s="599"/>
      <c r="L17" s="568"/>
      <c r="M17" s="561"/>
      <c r="N17" s="633">
        <v>3211</v>
      </c>
      <c r="O17" s="595" t="s">
        <v>22</v>
      </c>
      <c r="P17" s="30">
        <v>12544</v>
      </c>
      <c r="Q17" s="30">
        <v>11044</v>
      </c>
      <c r="R17" s="30">
        <v>8044</v>
      </c>
      <c r="S17" s="30">
        <v>10044</v>
      </c>
      <c r="T17" s="30">
        <v>6817</v>
      </c>
      <c r="U17" s="30">
        <v>6817</v>
      </c>
      <c r="V17" s="30">
        <v>0</v>
      </c>
      <c r="W17" s="30">
        <f t="shared" si="40"/>
        <v>0</v>
      </c>
      <c r="X17" s="30">
        <f>(Y17-U17)</f>
        <v>0</v>
      </c>
      <c r="Y17" s="30">
        <v>6817</v>
      </c>
      <c r="Z17" s="30">
        <v>6817</v>
      </c>
      <c r="AA17" s="30">
        <v>6817</v>
      </c>
      <c r="AB17" s="30">
        <v>6817</v>
      </c>
      <c r="AC17" s="30">
        <v>6817</v>
      </c>
      <c r="AD17" s="30">
        <v>4645.5</v>
      </c>
      <c r="AE17" s="30">
        <f t="shared" si="41"/>
        <v>68.145811940736394</v>
      </c>
      <c r="AF17" s="30">
        <f>(AG17-AC17)</f>
        <v>1000</v>
      </c>
      <c r="AG17" s="30">
        <v>7817</v>
      </c>
      <c r="AH17" s="35"/>
      <c r="AI17" s="589"/>
      <c r="AJ17" s="30">
        <v>7817</v>
      </c>
      <c r="AK17" s="30">
        <v>7817</v>
      </c>
      <c r="AL17" s="30">
        <v>7817</v>
      </c>
      <c r="AM17" s="30">
        <v>7661.5</v>
      </c>
      <c r="AN17" s="49">
        <v>12286.5</v>
      </c>
      <c r="AO17" s="49">
        <v>7817</v>
      </c>
      <c r="AP17" s="49">
        <v>15600</v>
      </c>
      <c r="AQ17" s="49">
        <v>13400</v>
      </c>
      <c r="AR17" s="30">
        <v>11192</v>
      </c>
      <c r="AS17" s="49">
        <f t="shared" si="53"/>
        <v>91.0918487771131</v>
      </c>
      <c r="AT17" s="49">
        <f t="shared" si="54"/>
        <v>71.743589743589737</v>
      </c>
      <c r="AU17" s="49">
        <v>15600</v>
      </c>
      <c r="AV17" s="49">
        <v>15600</v>
      </c>
      <c r="AW17" s="49"/>
      <c r="AX17" s="49"/>
      <c r="AY17" s="30">
        <f>(BB17-AV17)</f>
        <v>0</v>
      </c>
      <c r="AZ17" s="30">
        <f>(AP17-AO17)</f>
        <v>7783</v>
      </c>
      <c r="BA17" s="30"/>
      <c r="BB17" s="49">
        <v>15600</v>
      </c>
      <c r="BC17" s="49">
        <v>15600</v>
      </c>
      <c r="BD17" s="49">
        <v>4536.1099999999997</v>
      </c>
      <c r="BE17" s="49">
        <v>8742.91</v>
      </c>
      <c r="BF17" s="49">
        <v>8500</v>
      </c>
      <c r="BG17" s="49">
        <v>10047.11</v>
      </c>
      <c r="BH17" s="49">
        <v>15600</v>
      </c>
      <c r="BI17" s="30">
        <f>(BJ17-BH17)</f>
        <v>-5100</v>
      </c>
      <c r="BJ17" s="49">
        <v>10500</v>
      </c>
      <c r="BK17" s="49">
        <v>9587.1</v>
      </c>
      <c r="BL17" s="49">
        <f t="shared" si="7"/>
        <v>91.305714285714288</v>
      </c>
      <c r="BM17" s="30"/>
      <c r="BN17" s="30"/>
      <c r="BO17" s="49">
        <v>11450</v>
      </c>
      <c r="BP17" s="49"/>
      <c r="BQ17" s="49"/>
      <c r="BR17" s="30">
        <f>(BS17-BO17)</f>
        <v>1550</v>
      </c>
      <c r="BS17" s="49">
        <v>13000</v>
      </c>
      <c r="BT17" s="49">
        <v>12921.9</v>
      </c>
      <c r="BU17" s="30">
        <f>(BY17-BO17)</f>
        <v>3330</v>
      </c>
      <c r="BV17" s="49">
        <v>13000</v>
      </c>
      <c r="BW17" s="49"/>
      <c r="BX17" s="49"/>
      <c r="BY17" s="49">
        <v>14780</v>
      </c>
      <c r="BZ17" s="49">
        <v>15572</v>
      </c>
      <c r="CA17" s="49">
        <f t="shared" si="8"/>
        <v>154.98984285033208</v>
      </c>
      <c r="CB17" s="49">
        <f t="shared" si="9"/>
        <v>105.35859269282814</v>
      </c>
      <c r="CC17" s="49"/>
      <c r="CD17" s="49"/>
      <c r="CE17" s="49">
        <v>13000</v>
      </c>
      <c r="CF17" s="49">
        <v>5997.1</v>
      </c>
      <c r="CG17" s="49">
        <f t="shared" si="10"/>
        <v>46.131538461538462</v>
      </c>
      <c r="CH17" s="49">
        <f>(CI17-CE17)</f>
        <v>2000</v>
      </c>
      <c r="CI17" s="49">
        <v>15000</v>
      </c>
      <c r="CJ17" s="49"/>
      <c r="CK17" s="49">
        <f t="shared" si="11"/>
        <v>0</v>
      </c>
      <c r="CL17" s="49">
        <f>(CM17-CI17)</f>
        <v>0</v>
      </c>
      <c r="CM17" s="49">
        <v>15000</v>
      </c>
      <c r="CN17" s="49"/>
      <c r="CO17" s="49">
        <f t="shared" si="12"/>
        <v>0</v>
      </c>
      <c r="CP17" s="49">
        <f>(CQ17-CM17)</f>
        <v>0</v>
      </c>
      <c r="CQ17" s="49">
        <v>15000</v>
      </c>
      <c r="CR17" s="49">
        <v>11793.56</v>
      </c>
      <c r="CS17" s="49">
        <f t="shared" si="13"/>
        <v>78.623733333333334</v>
      </c>
      <c r="CT17" s="49">
        <f>(CU17-CQ17)</f>
        <v>2000</v>
      </c>
      <c r="CU17" s="49">
        <v>17000</v>
      </c>
      <c r="CV17" s="49">
        <v>11793.56</v>
      </c>
      <c r="CW17" s="49">
        <f t="shared" si="14"/>
        <v>69.37388235294118</v>
      </c>
      <c r="CX17" s="49">
        <f>(CY17-CU17)</f>
        <v>-4200</v>
      </c>
      <c r="CY17" s="49">
        <v>12800</v>
      </c>
      <c r="CZ17" s="851"/>
      <c r="DA17" s="851"/>
      <c r="DB17" s="851">
        <v>9904.1</v>
      </c>
      <c r="DC17" s="851">
        <v>15445.65</v>
      </c>
      <c r="DD17" s="49">
        <f t="shared" si="18"/>
        <v>155.95208045153018</v>
      </c>
      <c r="DE17" s="49">
        <f t="shared" si="19"/>
        <v>102.97099999999999</v>
      </c>
      <c r="DF17" s="49">
        <v>15000</v>
      </c>
      <c r="DG17" s="49">
        <v>4338</v>
      </c>
      <c r="DH17" s="49">
        <f t="shared" si="20"/>
        <v>28.92</v>
      </c>
      <c r="DI17" s="49">
        <f>(DJ17-DF17)</f>
        <v>0</v>
      </c>
      <c r="DJ17" s="851">
        <v>15000</v>
      </c>
      <c r="DK17" s="49"/>
      <c r="DL17" s="49">
        <f t="shared" si="22"/>
        <v>0</v>
      </c>
      <c r="DM17" s="49">
        <f>(DN17-DJ17)</f>
        <v>0</v>
      </c>
      <c r="DN17" s="851">
        <v>15000</v>
      </c>
      <c r="DO17" s="49"/>
      <c r="DP17" s="49">
        <f t="shared" si="24"/>
        <v>0</v>
      </c>
      <c r="DQ17" s="49">
        <f>(DR17-DN17)</f>
        <v>3500</v>
      </c>
      <c r="DR17" s="851">
        <v>18500</v>
      </c>
      <c r="DS17" s="851">
        <v>18500</v>
      </c>
      <c r="DT17" s="851"/>
      <c r="DU17" s="851"/>
      <c r="DV17" s="49"/>
      <c r="DW17" s="49"/>
      <c r="DX17" s="137"/>
      <c r="DY17" s="851"/>
      <c r="EF17" s="655"/>
      <c r="EG17" s="655"/>
      <c r="EH17" s="655"/>
      <c r="EI17" s="655"/>
      <c r="EJ17" s="655"/>
      <c r="EK17" s="655"/>
      <c r="EL17" s="655"/>
      <c r="EM17" s="655"/>
      <c r="EN17" s="952"/>
      <c r="EO17" s="655"/>
      <c r="EP17" s="655"/>
      <c r="EQ17" s="655"/>
      <c r="ER17" s="655"/>
      <c r="ES17" s="655"/>
      <c r="ET17" s="655"/>
      <c r="EU17" s="655"/>
      <c r="EV17" s="655"/>
      <c r="EY17" s="655"/>
      <c r="EZ17" s="655"/>
      <c r="FA17" s="655"/>
      <c r="FB17" s="655"/>
      <c r="FC17" s="655"/>
      <c r="FD17" s="655"/>
      <c r="FE17" s="655"/>
      <c r="FF17" s="655"/>
      <c r="FG17" s="655"/>
      <c r="FH17" s="655"/>
      <c r="FI17" s="655"/>
      <c r="FJ17" s="655"/>
      <c r="FK17" s="655"/>
      <c r="FL17" s="655"/>
      <c r="FM17" s="655"/>
      <c r="FN17" s="655"/>
      <c r="FO17" s="655"/>
      <c r="FP17" s="655"/>
      <c r="FQ17" s="655"/>
      <c r="FR17" s="655"/>
      <c r="FS17" s="655"/>
      <c r="FT17" s="655"/>
      <c r="FU17" s="655"/>
      <c r="FV17" s="655"/>
      <c r="FW17" s="655"/>
      <c r="FX17" s="655"/>
      <c r="FY17" s="655"/>
      <c r="FZ17" s="655"/>
      <c r="GA17" s="655"/>
      <c r="GB17" s="655"/>
      <c r="GC17" s="655"/>
      <c r="GD17" s="655"/>
      <c r="GE17" s="655"/>
      <c r="GF17" s="655"/>
      <c r="GG17" s="655"/>
      <c r="GH17" s="655"/>
      <c r="GI17" s="655"/>
      <c r="GJ17" s="655"/>
      <c r="GK17" s="655"/>
      <c r="GL17" s="655"/>
      <c r="GM17" s="655"/>
      <c r="GN17" s="655"/>
      <c r="GO17" s="655"/>
      <c r="GP17" s="655"/>
      <c r="GQ17" s="655"/>
      <c r="GR17" s="655"/>
      <c r="GS17" s="655"/>
      <c r="GT17" s="655"/>
      <c r="GU17" s="655"/>
      <c r="GV17" s="655"/>
      <c r="GW17" s="655"/>
      <c r="GX17" s="655"/>
      <c r="GY17" s="655"/>
      <c r="GZ17" s="655"/>
      <c r="HA17" s="655"/>
      <c r="HB17" s="655"/>
      <c r="HC17" s="655"/>
      <c r="HD17" s="655"/>
      <c r="HE17" s="655"/>
      <c r="HF17" s="655"/>
      <c r="HG17" s="655"/>
      <c r="HH17" s="655"/>
      <c r="HI17" s="655"/>
      <c r="HJ17" s="655"/>
      <c r="HK17" s="655"/>
      <c r="HL17" s="655"/>
      <c r="HM17" s="655"/>
      <c r="HN17" s="655"/>
      <c r="HO17" s="655"/>
      <c r="HP17" s="655"/>
      <c r="HQ17" s="655"/>
      <c r="HR17" s="655"/>
      <c r="HS17" s="655"/>
      <c r="HT17" s="655"/>
      <c r="HU17" s="655"/>
      <c r="HV17" s="655"/>
      <c r="HW17" s="655"/>
      <c r="HX17" s="655"/>
      <c r="HY17" s="655"/>
      <c r="HZ17" s="655"/>
      <c r="IA17" s="655"/>
      <c r="IB17" s="655"/>
      <c r="IC17" s="655"/>
    </row>
    <row r="18" spans="1:237" ht="20.100000000000001" customHeight="1" x14ac:dyDescent="0.35">
      <c r="A18" s="651"/>
      <c r="B18" s="646"/>
      <c r="C18" s="665"/>
      <c r="D18" s="646"/>
      <c r="E18" s="646"/>
      <c r="F18" s="646"/>
      <c r="G18" s="646" t="s">
        <v>9</v>
      </c>
      <c r="H18" s="646"/>
      <c r="I18" s="646"/>
      <c r="J18" s="646" t="s">
        <v>185</v>
      </c>
      <c r="K18" s="557"/>
      <c r="L18" s="567"/>
      <c r="M18" s="562"/>
      <c r="N18" s="562">
        <v>3213</v>
      </c>
      <c r="O18" s="542" t="s">
        <v>164</v>
      </c>
      <c r="P18" s="30">
        <v>2000</v>
      </c>
      <c r="Q18" s="30">
        <v>2000</v>
      </c>
      <c r="R18" s="30">
        <v>3000</v>
      </c>
      <c r="S18" s="30">
        <v>2000</v>
      </c>
      <c r="T18" s="30">
        <v>3000</v>
      </c>
      <c r="U18" s="30">
        <v>3000</v>
      </c>
      <c r="V18" s="30">
        <v>0</v>
      </c>
      <c r="W18" s="30">
        <f t="shared" si="40"/>
        <v>0</v>
      </c>
      <c r="X18" s="30">
        <f>(Y18-U18)</f>
        <v>0</v>
      </c>
      <c r="Y18" s="30">
        <v>3000</v>
      </c>
      <c r="Z18" s="30">
        <v>3000</v>
      </c>
      <c r="AA18" s="30">
        <v>900</v>
      </c>
      <c r="AB18" s="30">
        <v>900</v>
      </c>
      <c r="AC18" s="30">
        <v>3000</v>
      </c>
      <c r="AD18" s="30">
        <v>625</v>
      </c>
      <c r="AE18" s="30">
        <f t="shared" si="41"/>
        <v>20.833333333333336</v>
      </c>
      <c r="AF18" s="30">
        <f>(AG18-AC18)</f>
        <v>-1000</v>
      </c>
      <c r="AG18" s="30">
        <v>2000</v>
      </c>
      <c r="AH18" s="30"/>
      <c r="AI18" s="614"/>
      <c r="AJ18" s="30">
        <v>2000</v>
      </c>
      <c r="AK18" s="30">
        <v>2000</v>
      </c>
      <c r="AL18" s="30">
        <v>2000</v>
      </c>
      <c r="AM18" s="30">
        <v>625</v>
      </c>
      <c r="AN18" s="49">
        <v>625</v>
      </c>
      <c r="AO18" s="49">
        <v>2000</v>
      </c>
      <c r="AP18" s="49">
        <v>1000</v>
      </c>
      <c r="AQ18" s="49">
        <v>1725</v>
      </c>
      <c r="AR18" s="30">
        <v>1955</v>
      </c>
      <c r="AS18" s="49">
        <f t="shared" si="53"/>
        <v>312.8</v>
      </c>
      <c r="AT18" s="49">
        <f t="shared" si="54"/>
        <v>195.5</v>
      </c>
      <c r="AU18" s="49">
        <v>1000</v>
      </c>
      <c r="AV18" s="49">
        <v>1000</v>
      </c>
      <c r="AW18" s="49"/>
      <c r="AX18" s="49"/>
      <c r="AY18" s="30">
        <f>(BB18-AV18)</f>
        <v>0</v>
      </c>
      <c r="AZ18" s="30">
        <f>(AP18-AO18)</f>
        <v>-1000</v>
      </c>
      <c r="BA18" s="30"/>
      <c r="BB18" s="49">
        <v>1000</v>
      </c>
      <c r="BC18" s="49">
        <v>1000</v>
      </c>
      <c r="BD18" s="49">
        <v>1000</v>
      </c>
      <c r="BE18" s="49">
        <v>2701</v>
      </c>
      <c r="BF18" s="49">
        <v>6000</v>
      </c>
      <c r="BG18" s="49">
        <v>3201</v>
      </c>
      <c r="BH18" s="49">
        <v>1000</v>
      </c>
      <c r="BI18" s="30">
        <f>(BJ18-BH18)</f>
        <v>3000</v>
      </c>
      <c r="BJ18" s="49">
        <v>4000</v>
      </c>
      <c r="BK18" s="49">
        <v>2010</v>
      </c>
      <c r="BL18" s="49">
        <f t="shared" si="7"/>
        <v>50.249999999999993</v>
      </c>
      <c r="BM18" s="30"/>
      <c r="BN18" s="30"/>
      <c r="BO18" s="49">
        <v>4000</v>
      </c>
      <c r="BP18" s="49"/>
      <c r="BQ18" s="49"/>
      <c r="BR18" s="30">
        <f>(BS18-BO18)</f>
        <v>1000</v>
      </c>
      <c r="BS18" s="49">
        <v>5000</v>
      </c>
      <c r="BT18" s="49">
        <v>3240</v>
      </c>
      <c r="BU18" s="30">
        <f>(BY18-BO18)</f>
        <v>-760</v>
      </c>
      <c r="BV18" s="49">
        <v>5000</v>
      </c>
      <c r="BW18" s="49"/>
      <c r="BX18" s="49"/>
      <c r="BY18" s="49">
        <v>3240</v>
      </c>
      <c r="BZ18" s="49">
        <v>3240</v>
      </c>
      <c r="CA18" s="49">
        <f t="shared" si="8"/>
        <v>101.21836925960636</v>
      </c>
      <c r="CB18" s="49">
        <f t="shared" si="9"/>
        <v>100</v>
      </c>
      <c r="CC18" s="49"/>
      <c r="CD18" s="49"/>
      <c r="CE18" s="49">
        <v>5000</v>
      </c>
      <c r="CF18" s="49">
        <v>650</v>
      </c>
      <c r="CG18" s="49">
        <f t="shared" si="10"/>
        <v>13</v>
      </c>
      <c r="CH18" s="49">
        <f>(CI18-CE18)</f>
        <v>0</v>
      </c>
      <c r="CI18" s="49">
        <v>5000</v>
      </c>
      <c r="CJ18" s="49"/>
      <c r="CK18" s="49">
        <f t="shared" si="11"/>
        <v>0</v>
      </c>
      <c r="CL18" s="49">
        <f>(CM18-CI18)</f>
        <v>0</v>
      </c>
      <c r="CM18" s="49">
        <v>5000</v>
      </c>
      <c r="CN18" s="49"/>
      <c r="CO18" s="49">
        <f t="shared" si="12"/>
        <v>0</v>
      </c>
      <c r="CP18" s="49">
        <f>(CQ18-CM18)</f>
        <v>0</v>
      </c>
      <c r="CQ18" s="49">
        <v>5000</v>
      </c>
      <c r="CR18" s="49">
        <v>650</v>
      </c>
      <c r="CS18" s="49">
        <f t="shared" si="13"/>
        <v>13</v>
      </c>
      <c r="CT18" s="49">
        <f>(CU18-CQ18)</f>
        <v>-2500</v>
      </c>
      <c r="CU18" s="49">
        <v>2500</v>
      </c>
      <c r="CV18" s="49">
        <v>650</v>
      </c>
      <c r="CW18" s="49">
        <f t="shared" si="14"/>
        <v>26</v>
      </c>
      <c r="CX18" s="49">
        <f>(CY18-CU18)</f>
        <v>-1200</v>
      </c>
      <c r="CY18" s="49">
        <v>1300</v>
      </c>
      <c r="CZ18" s="851"/>
      <c r="DA18" s="851"/>
      <c r="DB18" s="851">
        <v>650</v>
      </c>
      <c r="DC18" s="851">
        <v>531</v>
      </c>
      <c r="DD18" s="49">
        <f t="shared" si="18"/>
        <v>81.692307692307693</v>
      </c>
      <c r="DE18" s="49">
        <f t="shared" si="19"/>
        <v>10.620000000000001</v>
      </c>
      <c r="DF18" s="49">
        <v>5000</v>
      </c>
      <c r="DG18" s="49">
        <v>531</v>
      </c>
      <c r="DH18" s="49">
        <f t="shared" si="20"/>
        <v>10.620000000000001</v>
      </c>
      <c r="DI18" s="49">
        <f>(DJ18-DF18)</f>
        <v>0</v>
      </c>
      <c r="DJ18" s="851">
        <v>5000</v>
      </c>
      <c r="DK18" s="49"/>
      <c r="DL18" s="49">
        <f t="shared" si="22"/>
        <v>0</v>
      </c>
      <c r="DM18" s="49">
        <f>(DN18-DJ18)</f>
        <v>0</v>
      </c>
      <c r="DN18" s="851">
        <v>5000</v>
      </c>
      <c r="DO18" s="49"/>
      <c r="DP18" s="49">
        <f t="shared" si="24"/>
        <v>0</v>
      </c>
      <c r="DQ18" s="49">
        <f>(DR18-DN18)</f>
        <v>-4000</v>
      </c>
      <c r="DR18" s="851">
        <v>1000</v>
      </c>
      <c r="DS18" s="851">
        <v>1000</v>
      </c>
      <c r="DT18" s="851"/>
      <c r="DU18" s="851"/>
      <c r="DV18" s="49"/>
      <c r="DW18" s="49"/>
      <c r="DX18" s="137"/>
      <c r="DY18" s="851"/>
      <c r="EF18" s="655"/>
      <c r="EG18" s="655"/>
      <c r="EH18" s="655"/>
      <c r="EI18" s="655"/>
      <c r="EJ18" s="655"/>
      <c r="EK18" s="655"/>
      <c r="EL18" s="655"/>
      <c r="EM18" s="655"/>
      <c r="EN18" s="952"/>
      <c r="EO18" s="655"/>
      <c r="EP18" s="655"/>
      <c r="EQ18" s="655"/>
      <c r="ER18" s="655"/>
      <c r="ES18" s="655"/>
      <c r="ET18" s="655"/>
      <c r="EU18" s="655"/>
      <c r="EV18" s="655"/>
      <c r="EY18" s="655"/>
      <c r="EZ18" s="655"/>
      <c r="FA18" s="655"/>
      <c r="FB18" s="655"/>
      <c r="FC18" s="655"/>
      <c r="FD18" s="655"/>
      <c r="FE18" s="655"/>
      <c r="FF18" s="655"/>
      <c r="FG18" s="655"/>
      <c r="FH18" s="655"/>
      <c r="FI18" s="655"/>
      <c r="FJ18" s="655"/>
      <c r="FK18" s="655"/>
      <c r="FL18" s="655"/>
      <c r="FM18" s="655"/>
      <c r="FN18" s="655"/>
      <c r="FO18" s="655"/>
      <c r="FP18" s="655"/>
      <c r="FQ18" s="655"/>
      <c r="FR18" s="655"/>
      <c r="FS18" s="655"/>
      <c r="FT18" s="655"/>
      <c r="FU18" s="655"/>
      <c r="FV18" s="655"/>
      <c r="FW18" s="655"/>
      <c r="FX18" s="655"/>
      <c r="FY18" s="655"/>
      <c r="FZ18" s="655"/>
      <c r="GA18" s="655"/>
      <c r="GB18" s="655"/>
      <c r="GC18" s="655"/>
      <c r="GD18" s="655"/>
      <c r="GE18" s="655"/>
      <c r="GF18" s="655"/>
      <c r="GG18" s="655"/>
      <c r="GH18" s="655"/>
      <c r="GI18" s="655"/>
      <c r="GJ18" s="655"/>
      <c r="GK18" s="655"/>
      <c r="GL18" s="655"/>
      <c r="GM18" s="655"/>
      <c r="GN18" s="655"/>
      <c r="GO18" s="655"/>
      <c r="GP18" s="655"/>
      <c r="GQ18" s="655"/>
      <c r="GR18" s="655"/>
      <c r="GS18" s="655"/>
      <c r="GT18" s="655"/>
      <c r="GU18" s="655"/>
      <c r="GV18" s="655"/>
      <c r="GW18" s="655"/>
      <c r="GX18" s="655"/>
      <c r="GY18" s="655"/>
      <c r="GZ18" s="655"/>
      <c r="HA18" s="655"/>
      <c r="HB18" s="655"/>
      <c r="HC18" s="655"/>
      <c r="HD18" s="655"/>
      <c r="HE18" s="655"/>
      <c r="HF18" s="655"/>
      <c r="HG18" s="655"/>
      <c r="HH18" s="655"/>
      <c r="HI18" s="655"/>
      <c r="HJ18" s="655"/>
      <c r="HK18" s="655"/>
      <c r="HL18" s="655"/>
      <c r="HM18" s="655"/>
      <c r="HN18" s="655"/>
      <c r="HO18" s="655"/>
      <c r="HP18" s="655"/>
      <c r="HQ18" s="655"/>
      <c r="HR18" s="655"/>
      <c r="HS18" s="655"/>
      <c r="HT18" s="655"/>
      <c r="HU18" s="655"/>
      <c r="HV18" s="655"/>
      <c r="HW18" s="655"/>
      <c r="HX18" s="655"/>
      <c r="HY18" s="655"/>
      <c r="HZ18" s="655"/>
      <c r="IA18" s="655"/>
      <c r="IB18" s="655"/>
      <c r="IC18" s="655"/>
    </row>
    <row r="19" spans="1:237" ht="20.100000000000001" customHeight="1" x14ac:dyDescent="0.35">
      <c r="A19" s="651"/>
      <c r="B19" s="646"/>
      <c r="C19" s="665"/>
      <c r="D19" s="646"/>
      <c r="E19" s="646"/>
      <c r="F19" s="646"/>
      <c r="G19" s="646" t="s">
        <v>9</v>
      </c>
      <c r="H19" s="646"/>
      <c r="I19" s="646"/>
      <c r="J19" s="646" t="s">
        <v>185</v>
      </c>
      <c r="K19" s="557"/>
      <c r="L19" s="567"/>
      <c r="M19" s="562"/>
      <c r="N19" s="562">
        <v>3214</v>
      </c>
      <c r="O19" s="542" t="s">
        <v>218</v>
      </c>
      <c r="P19" s="30">
        <v>1000</v>
      </c>
      <c r="Q19" s="30">
        <v>1000</v>
      </c>
      <c r="R19" s="30">
        <v>2000</v>
      </c>
      <c r="S19" s="30">
        <v>1000</v>
      </c>
      <c r="T19" s="30">
        <v>2000</v>
      </c>
      <c r="U19" s="30">
        <v>2000</v>
      </c>
      <c r="V19" s="30">
        <v>0</v>
      </c>
      <c r="W19" s="30">
        <f t="shared" si="40"/>
        <v>0</v>
      </c>
      <c r="X19" s="30">
        <f>(Y19-U19)</f>
        <v>0</v>
      </c>
      <c r="Y19" s="30">
        <v>2000</v>
      </c>
      <c r="Z19" s="30">
        <v>2000</v>
      </c>
      <c r="AA19" s="30">
        <v>1000</v>
      </c>
      <c r="AB19" s="30">
        <v>1000</v>
      </c>
      <c r="AC19" s="30">
        <v>2000</v>
      </c>
      <c r="AD19" s="30">
        <v>0</v>
      </c>
      <c r="AE19" s="30">
        <f t="shared" si="41"/>
        <v>0</v>
      </c>
      <c r="AF19" s="30">
        <f>(AG19-AC19)</f>
        <v>1000</v>
      </c>
      <c r="AG19" s="30">
        <v>3000</v>
      </c>
      <c r="AH19" s="30"/>
      <c r="AI19" s="614"/>
      <c r="AJ19" s="30">
        <v>3000</v>
      </c>
      <c r="AK19" s="30">
        <v>3000</v>
      </c>
      <c r="AL19" s="30">
        <v>3000</v>
      </c>
      <c r="AM19" s="30">
        <v>938.08</v>
      </c>
      <c r="AN19" s="49">
        <v>3300</v>
      </c>
      <c r="AO19" s="49">
        <v>3000</v>
      </c>
      <c r="AP19" s="49">
        <v>3820</v>
      </c>
      <c r="AQ19" s="49">
        <v>2673.9</v>
      </c>
      <c r="AR19" s="30">
        <v>1444.34</v>
      </c>
      <c r="AS19" s="49">
        <f t="shared" si="53"/>
        <v>43.767878787878786</v>
      </c>
      <c r="AT19" s="49">
        <f t="shared" si="54"/>
        <v>37.809947643979051</v>
      </c>
      <c r="AU19" s="49">
        <v>3820</v>
      </c>
      <c r="AV19" s="49">
        <v>3820</v>
      </c>
      <c r="AW19" s="49"/>
      <c r="AX19" s="49"/>
      <c r="AY19" s="30">
        <f>(BB19-AV19)</f>
        <v>0</v>
      </c>
      <c r="AZ19" s="30">
        <f>(AP19-AO19)</f>
        <v>820</v>
      </c>
      <c r="BA19" s="30"/>
      <c r="BB19" s="49">
        <v>3820</v>
      </c>
      <c r="BC19" s="49">
        <v>3820</v>
      </c>
      <c r="BD19" s="49">
        <v>3636.04</v>
      </c>
      <c r="BE19" s="49">
        <v>4364.04</v>
      </c>
      <c r="BF19" s="49">
        <v>4400</v>
      </c>
      <c r="BG19" s="49">
        <v>5594.04</v>
      </c>
      <c r="BH19" s="49">
        <v>3820</v>
      </c>
      <c r="BI19" s="30">
        <f>(BJ19-BH19)</f>
        <v>2180</v>
      </c>
      <c r="BJ19" s="49">
        <v>6000</v>
      </c>
      <c r="BK19" s="49">
        <v>3780</v>
      </c>
      <c r="BL19" s="49">
        <f t="shared" si="7"/>
        <v>63</v>
      </c>
      <c r="BM19" s="30"/>
      <c r="BN19" s="30"/>
      <c r="BO19" s="49">
        <v>5500</v>
      </c>
      <c r="BP19" s="49"/>
      <c r="BQ19" s="49"/>
      <c r="BR19" s="30">
        <f>(BS19-BO19)</f>
        <v>-2500</v>
      </c>
      <c r="BS19" s="49">
        <v>3000</v>
      </c>
      <c r="BT19" s="49">
        <v>4448</v>
      </c>
      <c r="BU19" s="30">
        <f>(BY19-BO19)</f>
        <v>0</v>
      </c>
      <c r="BV19" s="49">
        <v>3000</v>
      </c>
      <c r="BW19" s="49"/>
      <c r="BX19" s="49"/>
      <c r="BY19" s="49">
        <v>5500</v>
      </c>
      <c r="BZ19" s="49">
        <v>4708</v>
      </c>
      <c r="CA19" s="49">
        <f t="shared" si="8"/>
        <v>84.160999921344853</v>
      </c>
      <c r="CB19" s="49">
        <f t="shared" si="9"/>
        <v>85.6</v>
      </c>
      <c r="CC19" s="49"/>
      <c r="CD19" s="49"/>
      <c r="CE19" s="49">
        <v>3000</v>
      </c>
      <c r="CF19" s="49">
        <v>656</v>
      </c>
      <c r="CG19" s="49">
        <f t="shared" si="10"/>
        <v>21.866666666666667</v>
      </c>
      <c r="CH19" s="49">
        <f>(CI19-CE19)</f>
        <v>-1000</v>
      </c>
      <c r="CI19" s="49">
        <v>2000</v>
      </c>
      <c r="CJ19" s="49"/>
      <c r="CK19" s="49">
        <f t="shared" si="11"/>
        <v>0</v>
      </c>
      <c r="CL19" s="49">
        <f>(CM19-CI19)</f>
        <v>0</v>
      </c>
      <c r="CM19" s="49">
        <v>2000</v>
      </c>
      <c r="CN19" s="49"/>
      <c r="CO19" s="49">
        <f t="shared" si="12"/>
        <v>0</v>
      </c>
      <c r="CP19" s="49">
        <f>(CQ19-CM19)</f>
        <v>0</v>
      </c>
      <c r="CQ19" s="49">
        <v>2000</v>
      </c>
      <c r="CR19" s="49">
        <v>1712</v>
      </c>
      <c r="CS19" s="49">
        <f t="shared" si="13"/>
        <v>85.6</v>
      </c>
      <c r="CT19" s="49">
        <f>(CU19-CQ19)</f>
        <v>500</v>
      </c>
      <c r="CU19" s="49">
        <v>2500</v>
      </c>
      <c r="CV19" s="49">
        <v>1712</v>
      </c>
      <c r="CW19" s="49">
        <f t="shared" si="14"/>
        <v>68.47999999999999</v>
      </c>
      <c r="CX19" s="49">
        <f>(CY19-CU19)</f>
        <v>0</v>
      </c>
      <c r="CY19" s="49">
        <v>2500</v>
      </c>
      <c r="CZ19" s="851"/>
      <c r="DA19" s="851"/>
      <c r="DB19" s="851">
        <v>1334</v>
      </c>
      <c r="DC19" s="851">
        <v>1244</v>
      </c>
      <c r="DD19" s="49">
        <f t="shared" si="18"/>
        <v>93.253373313343317</v>
      </c>
      <c r="DE19" s="49">
        <f t="shared" si="19"/>
        <v>62.2</v>
      </c>
      <c r="DF19" s="49">
        <v>2000</v>
      </c>
      <c r="DG19" s="49">
        <v>600</v>
      </c>
      <c r="DH19" s="49">
        <f t="shared" si="20"/>
        <v>30</v>
      </c>
      <c r="DI19" s="49">
        <f>(DJ19-DF19)</f>
        <v>0</v>
      </c>
      <c r="DJ19" s="851">
        <v>2000</v>
      </c>
      <c r="DK19" s="49"/>
      <c r="DL19" s="49">
        <f t="shared" si="22"/>
        <v>0</v>
      </c>
      <c r="DM19" s="49">
        <f>(DN19-DJ19)</f>
        <v>0</v>
      </c>
      <c r="DN19" s="851">
        <v>2000</v>
      </c>
      <c r="DO19" s="49"/>
      <c r="DP19" s="49">
        <f t="shared" si="24"/>
        <v>0</v>
      </c>
      <c r="DQ19" s="49">
        <f>(DR19-DN19)</f>
        <v>0</v>
      </c>
      <c r="DR19" s="851">
        <v>2000</v>
      </c>
      <c r="DS19" s="851">
        <v>2000</v>
      </c>
      <c r="DT19" s="851"/>
      <c r="DU19" s="851"/>
      <c r="DV19" s="49"/>
      <c r="DW19" s="49"/>
      <c r="DX19" s="137"/>
      <c r="DY19" s="851"/>
      <c r="EF19" s="655"/>
      <c r="EG19" s="655"/>
      <c r="EH19" s="655"/>
      <c r="EI19" s="655"/>
      <c r="EJ19" s="655"/>
      <c r="EK19" s="655"/>
      <c r="EL19" s="655"/>
      <c r="EM19" s="655"/>
      <c r="EN19" s="952"/>
      <c r="EO19" s="655"/>
      <c r="EP19" s="655"/>
      <c r="EQ19" s="655"/>
      <c r="ER19" s="655"/>
      <c r="ES19" s="655"/>
      <c r="ET19" s="655"/>
      <c r="EU19" s="655"/>
      <c r="EV19" s="655"/>
      <c r="EY19" s="655"/>
      <c r="EZ19" s="655"/>
      <c r="FA19" s="655"/>
      <c r="FB19" s="655"/>
      <c r="FC19" s="655"/>
      <c r="FD19" s="655"/>
      <c r="FE19" s="655"/>
      <c r="FF19" s="655"/>
      <c r="FG19" s="655"/>
      <c r="FH19" s="655"/>
      <c r="FI19" s="655"/>
      <c r="FJ19" s="655"/>
      <c r="FK19" s="655"/>
      <c r="FL19" s="655"/>
      <c r="FM19" s="655"/>
      <c r="FN19" s="655"/>
      <c r="FO19" s="655"/>
      <c r="FP19" s="655"/>
      <c r="FQ19" s="655"/>
      <c r="FR19" s="655"/>
      <c r="FS19" s="655"/>
      <c r="FT19" s="655"/>
      <c r="FU19" s="655"/>
      <c r="FV19" s="655"/>
      <c r="FW19" s="655"/>
      <c r="FX19" s="655"/>
      <c r="FY19" s="655"/>
      <c r="FZ19" s="655"/>
      <c r="GA19" s="655"/>
      <c r="GB19" s="655"/>
      <c r="GC19" s="655"/>
      <c r="GD19" s="655"/>
      <c r="GE19" s="655"/>
      <c r="GF19" s="655"/>
      <c r="GG19" s="655"/>
      <c r="GH19" s="655"/>
      <c r="GI19" s="655"/>
      <c r="GJ19" s="655"/>
      <c r="GK19" s="655"/>
      <c r="GL19" s="655"/>
      <c r="GM19" s="655"/>
      <c r="GN19" s="655"/>
      <c r="GO19" s="655"/>
      <c r="GP19" s="655"/>
      <c r="GQ19" s="655"/>
      <c r="GR19" s="655"/>
      <c r="GS19" s="655"/>
      <c r="GT19" s="655"/>
      <c r="GU19" s="655"/>
      <c r="GV19" s="655"/>
      <c r="GW19" s="655"/>
      <c r="GX19" s="655"/>
      <c r="GY19" s="655"/>
      <c r="GZ19" s="655"/>
      <c r="HA19" s="655"/>
      <c r="HB19" s="655"/>
      <c r="HC19" s="655"/>
      <c r="HD19" s="655"/>
      <c r="HE19" s="655"/>
      <c r="HF19" s="655"/>
      <c r="HG19" s="655"/>
      <c r="HH19" s="655"/>
      <c r="HI19" s="655"/>
      <c r="HJ19" s="655"/>
      <c r="HK19" s="655"/>
      <c r="HL19" s="655"/>
      <c r="HM19" s="655"/>
      <c r="HN19" s="655"/>
      <c r="HO19" s="655"/>
      <c r="HP19" s="655"/>
      <c r="HQ19" s="655"/>
      <c r="HR19" s="655"/>
      <c r="HS19" s="655"/>
      <c r="HT19" s="655"/>
      <c r="HU19" s="655"/>
      <c r="HV19" s="655"/>
      <c r="HW19" s="655"/>
      <c r="HX19" s="655"/>
      <c r="HY19" s="655"/>
      <c r="HZ19" s="655"/>
      <c r="IA19" s="655"/>
      <c r="IB19" s="655"/>
      <c r="IC19" s="655"/>
    </row>
    <row r="20" spans="1:237" ht="20.100000000000001" customHeight="1" x14ac:dyDescent="0.35">
      <c r="A20" s="652" t="s">
        <v>470</v>
      </c>
      <c r="B20" s="664" t="s">
        <v>440</v>
      </c>
      <c r="C20" s="665" t="s">
        <v>9</v>
      </c>
      <c r="D20" s="646"/>
      <c r="E20" s="646"/>
      <c r="F20" s="646"/>
      <c r="G20" s="646" t="s">
        <v>9</v>
      </c>
      <c r="H20" s="646"/>
      <c r="I20" s="646"/>
      <c r="J20" s="646" t="s">
        <v>185</v>
      </c>
      <c r="K20" s="757"/>
      <c r="L20" s="604"/>
      <c r="M20" s="775">
        <v>322</v>
      </c>
      <c r="N20" s="775" t="s">
        <v>165</v>
      </c>
      <c r="O20" s="752"/>
      <c r="P20" s="33">
        <f t="shared" ref="P20:V20" si="68">SUM(P21:P25)</f>
        <v>202847.40999999997</v>
      </c>
      <c r="Q20" s="33">
        <f t="shared" si="68"/>
        <v>45132</v>
      </c>
      <c r="R20" s="33">
        <f t="shared" si="68"/>
        <v>34897</v>
      </c>
      <c r="S20" s="33">
        <f t="shared" si="68"/>
        <v>35897</v>
      </c>
      <c r="T20" s="33">
        <f t="shared" si="68"/>
        <v>31616</v>
      </c>
      <c r="U20" s="33">
        <f t="shared" si="68"/>
        <v>31616</v>
      </c>
      <c r="V20" s="33">
        <f t="shared" si="68"/>
        <v>0</v>
      </c>
      <c r="W20" s="33">
        <f t="shared" si="40"/>
        <v>0</v>
      </c>
      <c r="X20" s="33">
        <f>SUM(X21:X25)</f>
        <v>0</v>
      </c>
      <c r="Y20" s="33">
        <f>SUM(Y21:Y25)</f>
        <v>31616</v>
      </c>
      <c r="Z20" s="33">
        <f>SUM(Z21:Z25)</f>
        <v>31616</v>
      </c>
      <c r="AA20" s="33">
        <f>SUM(AA21:AG25)</f>
        <v>121220.38816368443</v>
      </c>
      <c r="AB20" s="33">
        <f>SUM(AB21:AB25)</f>
        <v>33416</v>
      </c>
      <c r="AC20" s="33">
        <f>SUM(AC21:AC25)</f>
        <v>31616</v>
      </c>
      <c r="AD20" s="33">
        <f>SUM(AD21:AD25)</f>
        <v>6435.5400000000009</v>
      </c>
      <c r="AE20" s="33">
        <f t="shared" si="41"/>
        <v>20.355326417004051</v>
      </c>
      <c r="AF20" s="33">
        <f>SUM(AF21:AF25)</f>
        <v>-7659</v>
      </c>
      <c r="AG20" s="33">
        <f>SUM(AG21:AG25)</f>
        <v>23957</v>
      </c>
      <c r="AH20" s="33"/>
      <c r="AI20" s="33"/>
      <c r="AJ20" s="33">
        <f t="shared" ref="AJ20:AR20" si="69">SUM(AJ21:AJ25)</f>
        <v>23957</v>
      </c>
      <c r="AK20" s="33">
        <f t="shared" si="69"/>
        <v>23957</v>
      </c>
      <c r="AL20" s="33">
        <f t="shared" si="69"/>
        <v>23957</v>
      </c>
      <c r="AM20" s="33">
        <f t="shared" si="69"/>
        <v>11071.32</v>
      </c>
      <c r="AN20" s="101">
        <f t="shared" si="69"/>
        <v>28919.329999999998</v>
      </c>
      <c r="AO20" s="101">
        <f t="shared" si="69"/>
        <v>23957</v>
      </c>
      <c r="AP20" s="101">
        <f t="shared" si="69"/>
        <v>28450</v>
      </c>
      <c r="AQ20" s="101">
        <f t="shared" si="69"/>
        <v>29829.85</v>
      </c>
      <c r="AR20" s="33">
        <f t="shared" si="69"/>
        <v>31456.419999999995</v>
      </c>
      <c r="AS20" s="101">
        <f t="shared" si="53"/>
        <v>108.77299024562464</v>
      </c>
      <c r="AT20" s="101">
        <f t="shared" si="54"/>
        <v>110.567381370826</v>
      </c>
      <c r="AU20" s="101">
        <f>SUM(AU21:AU25)</f>
        <v>28450</v>
      </c>
      <c r="AV20" s="101">
        <f>SUM(AV21:AV25)</f>
        <v>28450</v>
      </c>
      <c r="AW20" s="101"/>
      <c r="AX20" s="101"/>
      <c r="AY20" s="33">
        <f t="shared" ref="AY20:BK20" si="70">SUM(AY21:AY25)</f>
        <v>0</v>
      </c>
      <c r="AZ20" s="33">
        <f t="shared" si="70"/>
        <v>4493</v>
      </c>
      <c r="BA20" s="33">
        <f t="shared" si="70"/>
        <v>0</v>
      </c>
      <c r="BB20" s="101">
        <f t="shared" si="70"/>
        <v>28450</v>
      </c>
      <c r="BC20" s="101">
        <f t="shared" si="70"/>
        <v>28450</v>
      </c>
      <c r="BD20" s="101">
        <f t="shared" si="70"/>
        <v>19083.84</v>
      </c>
      <c r="BE20" s="101">
        <f t="shared" si="70"/>
        <v>24452.02</v>
      </c>
      <c r="BF20" s="101">
        <f t="shared" si="70"/>
        <v>29130</v>
      </c>
      <c r="BG20" s="101">
        <f t="shared" si="70"/>
        <v>29130</v>
      </c>
      <c r="BH20" s="101">
        <f t="shared" si="70"/>
        <v>28450</v>
      </c>
      <c r="BI20" s="33">
        <f t="shared" si="70"/>
        <v>2050</v>
      </c>
      <c r="BJ20" s="101">
        <f t="shared" si="70"/>
        <v>30500</v>
      </c>
      <c r="BK20" s="101">
        <f t="shared" si="70"/>
        <v>19620.669999999998</v>
      </c>
      <c r="BL20" s="101">
        <f t="shared" si="7"/>
        <v>64.330065573770483</v>
      </c>
      <c r="BM20" s="33"/>
      <c r="BN20" s="33"/>
      <c r="BO20" s="101">
        <f>SUM(BO21:BO25)</f>
        <v>29050</v>
      </c>
      <c r="BP20" s="101"/>
      <c r="BQ20" s="101"/>
      <c r="BR20" s="33">
        <f t="shared" ref="BR20:BY20" si="71">SUM(BR21:BR25)</f>
        <v>3606</v>
      </c>
      <c r="BS20" s="101">
        <f t="shared" si="71"/>
        <v>32656</v>
      </c>
      <c r="BT20" s="101">
        <f>SUM(BT21:BT25)</f>
        <v>26609.78</v>
      </c>
      <c r="BU20" s="33">
        <f t="shared" si="71"/>
        <v>-1050</v>
      </c>
      <c r="BV20" s="101">
        <f t="shared" si="71"/>
        <v>32656</v>
      </c>
      <c r="BW20" s="101"/>
      <c r="BX20" s="101"/>
      <c r="BY20" s="101">
        <f t="shared" si="71"/>
        <v>28000</v>
      </c>
      <c r="BZ20" s="101">
        <f>SUM(BZ21:BZ25)</f>
        <v>28242.98</v>
      </c>
      <c r="CA20" s="101">
        <f t="shared" si="8"/>
        <v>96.954960521798824</v>
      </c>
      <c r="CB20" s="101">
        <f t="shared" si="9"/>
        <v>100.86778571428572</v>
      </c>
      <c r="CC20" s="101">
        <f>SUM(CC21:CC25)</f>
        <v>0</v>
      </c>
      <c r="CD20" s="101">
        <f>SUM(CD21:CD25)</f>
        <v>0</v>
      </c>
      <c r="CE20" s="101">
        <f>SUM(CE21:CE25)</f>
        <v>32656</v>
      </c>
      <c r="CF20" s="101">
        <f>SUM(CF21:CF25)</f>
        <v>11656.18</v>
      </c>
      <c r="CG20" s="101">
        <f t="shared" si="10"/>
        <v>35.693838804507592</v>
      </c>
      <c r="CH20" s="101">
        <f>SUM(CH21:CH25)</f>
        <v>-4156</v>
      </c>
      <c r="CI20" s="101">
        <f>SUM(CI21:CI25)</f>
        <v>28500</v>
      </c>
      <c r="CJ20" s="101"/>
      <c r="CK20" s="101">
        <f t="shared" si="11"/>
        <v>0</v>
      </c>
      <c r="CL20" s="101">
        <f>SUM(CL21:CL25)</f>
        <v>0</v>
      </c>
      <c r="CM20" s="101">
        <f>SUM(CM21:CM25)</f>
        <v>28500</v>
      </c>
      <c r="CN20" s="101"/>
      <c r="CO20" s="101">
        <f t="shared" si="12"/>
        <v>0</v>
      </c>
      <c r="CP20" s="101">
        <f>SUM(CP21:CP25)</f>
        <v>0</v>
      </c>
      <c r="CQ20" s="101">
        <f>SUM(CQ21:CQ25)</f>
        <v>28500</v>
      </c>
      <c r="CR20" s="101">
        <f>SUM(CR21:CR25)</f>
        <v>26410.89</v>
      </c>
      <c r="CS20" s="101">
        <f t="shared" si="13"/>
        <v>92.669789473684204</v>
      </c>
      <c r="CT20" s="101">
        <f>SUM(CT21:CT25)</f>
        <v>-1100</v>
      </c>
      <c r="CU20" s="101">
        <f>SUM(CU21:CU25)</f>
        <v>27400</v>
      </c>
      <c r="CV20" s="101">
        <f>SUM(CV21:CV25)</f>
        <v>26410.89</v>
      </c>
      <c r="CW20" s="101">
        <f t="shared" si="14"/>
        <v>96.390109489051085</v>
      </c>
      <c r="CX20" s="101">
        <f t="shared" ref="CX20:DG20" si="72">SUM(CX21:CX25)</f>
        <v>5292.97</v>
      </c>
      <c r="CY20" s="101">
        <f t="shared" si="72"/>
        <v>32692.97</v>
      </c>
      <c r="CZ20" s="114">
        <f t="shared" si="72"/>
        <v>0</v>
      </c>
      <c r="DA20" s="114">
        <f t="shared" si="72"/>
        <v>0</v>
      </c>
      <c r="DB20" s="101">
        <f t="shared" ref="DB20" si="73">SUM(DB21:DB25)</f>
        <v>19191.23</v>
      </c>
      <c r="DC20" s="114">
        <f t="shared" ref="DC20" si="74">SUM(DC21:DC25)</f>
        <v>15409.869999999999</v>
      </c>
      <c r="DD20" s="101">
        <f t="shared" si="18"/>
        <v>80.296416644477702</v>
      </c>
      <c r="DE20" s="101">
        <f t="shared" si="19"/>
        <v>53.395252945252949</v>
      </c>
      <c r="DF20" s="101">
        <f t="shared" si="72"/>
        <v>28860</v>
      </c>
      <c r="DG20" s="101">
        <f t="shared" si="72"/>
        <v>7926.8600000000006</v>
      </c>
      <c r="DH20" s="101">
        <f t="shared" si="20"/>
        <v>27.466597366597366</v>
      </c>
      <c r="DI20" s="101">
        <f>SUM(DI21:DI25)</f>
        <v>0</v>
      </c>
      <c r="DJ20" s="114">
        <f>SUM(DJ21:DJ25)</f>
        <v>28860</v>
      </c>
      <c r="DK20" s="101">
        <f t="shared" ref="DK20" si="75">SUM(DK21:DK25)</f>
        <v>0</v>
      </c>
      <c r="DL20" s="101">
        <f t="shared" si="22"/>
        <v>0</v>
      </c>
      <c r="DM20" s="101">
        <f>SUM(DM21:DM25)</f>
        <v>0</v>
      </c>
      <c r="DN20" s="114">
        <f>SUM(DN21:DN25)</f>
        <v>28860</v>
      </c>
      <c r="DO20" s="101">
        <f t="shared" ref="DO20" si="76">SUM(DO21:DO25)</f>
        <v>0</v>
      </c>
      <c r="DP20" s="101">
        <f t="shared" si="24"/>
        <v>0</v>
      </c>
      <c r="DQ20" s="101">
        <f>SUM(DQ21:DQ25)</f>
        <v>-5897.8899999999994</v>
      </c>
      <c r="DR20" s="114">
        <f>SUM(DR21:DR25)</f>
        <v>22962.11</v>
      </c>
      <c r="DS20" s="114">
        <f>SUM(DS21:DS25)</f>
        <v>22962.11</v>
      </c>
      <c r="DT20" s="114">
        <f t="shared" ref="DT20:DU20" si="77">SUM(DT21:DT25)</f>
        <v>0</v>
      </c>
      <c r="DU20" s="114">
        <f t="shared" si="77"/>
        <v>0</v>
      </c>
      <c r="DV20" s="106"/>
      <c r="DW20" s="106"/>
      <c r="DX20" s="137"/>
      <c r="DY20" s="138"/>
      <c r="EF20" s="655"/>
      <c r="EG20" s="655"/>
      <c r="EH20" s="655"/>
      <c r="EI20" s="655"/>
      <c r="EJ20" s="655"/>
      <c r="EK20" s="655"/>
      <c r="EL20" s="655"/>
      <c r="EM20" s="655"/>
      <c r="EN20" s="952"/>
      <c r="EO20" s="655"/>
      <c r="EP20" s="655"/>
      <c r="EQ20" s="655"/>
      <c r="ER20" s="655"/>
      <c r="ES20" s="655"/>
      <c r="ET20" s="655"/>
      <c r="EU20" s="655"/>
      <c r="EV20" s="655"/>
      <c r="EY20" s="655"/>
      <c r="EZ20" s="655"/>
      <c r="FA20" s="655"/>
      <c r="FB20" s="655"/>
      <c r="FC20" s="655"/>
      <c r="FD20" s="655"/>
      <c r="FE20" s="655"/>
      <c r="FF20" s="655"/>
      <c r="FG20" s="655"/>
      <c r="FH20" s="655"/>
      <c r="FI20" s="655"/>
      <c r="FJ20" s="655"/>
      <c r="FK20" s="655"/>
      <c r="FL20" s="655"/>
      <c r="FM20" s="655"/>
      <c r="FN20" s="655"/>
      <c r="FO20" s="655"/>
      <c r="FP20" s="655"/>
      <c r="FQ20" s="655"/>
      <c r="FR20" s="655"/>
      <c r="FS20" s="655"/>
      <c r="FT20" s="655"/>
      <c r="FU20" s="655"/>
      <c r="FV20" s="655"/>
      <c r="FW20" s="655"/>
      <c r="FX20" s="655"/>
      <c r="FY20" s="655"/>
      <c r="FZ20" s="655"/>
      <c r="GA20" s="655"/>
      <c r="GB20" s="655"/>
      <c r="GC20" s="655"/>
      <c r="GD20" s="655"/>
      <c r="GE20" s="655"/>
      <c r="GF20" s="655"/>
      <c r="GG20" s="655"/>
      <c r="GH20" s="655"/>
      <c r="GI20" s="655"/>
      <c r="GJ20" s="655"/>
      <c r="GK20" s="655"/>
      <c r="GL20" s="655"/>
      <c r="GM20" s="655"/>
      <c r="GN20" s="655"/>
      <c r="GO20" s="655"/>
      <c r="GP20" s="655"/>
      <c r="GQ20" s="655"/>
      <c r="GR20" s="655"/>
      <c r="GS20" s="655"/>
      <c r="GT20" s="655"/>
      <c r="GU20" s="655"/>
      <c r="GV20" s="655"/>
      <c r="GW20" s="655"/>
      <c r="GX20" s="655"/>
      <c r="GY20" s="655"/>
      <c r="GZ20" s="655"/>
      <c r="HA20" s="655"/>
      <c r="HB20" s="655"/>
      <c r="HC20" s="655"/>
      <c r="HD20" s="655"/>
      <c r="HE20" s="655"/>
      <c r="HF20" s="655"/>
      <c r="HG20" s="655"/>
      <c r="HH20" s="655"/>
      <c r="HI20" s="655"/>
      <c r="HJ20" s="655"/>
      <c r="HK20" s="655"/>
      <c r="HL20" s="655"/>
      <c r="HM20" s="655"/>
      <c r="HN20" s="655"/>
      <c r="HO20" s="655"/>
      <c r="HP20" s="655"/>
      <c r="HQ20" s="655"/>
      <c r="HR20" s="655"/>
      <c r="HS20" s="655"/>
      <c r="HT20" s="655"/>
      <c r="HU20" s="655"/>
      <c r="HV20" s="655"/>
      <c r="HW20" s="655"/>
      <c r="HX20" s="655"/>
      <c r="HY20" s="655"/>
      <c r="HZ20" s="655"/>
      <c r="IA20" s="655"/>
      <c r="IB20" s="655"/>
      <c r="IC20" s="655"/>
    </row>
    <row r="21" spans="1:237" ht="20.100000000000001" customHeight="1" x14ac:dyDescent="0.35">
      <c r="A21" s="651"/>
      <c r="B21" s="646"/>
      <c r="C21" s="665"/>
      <c r="D21" s="646"/>
      <c r="E21" s="646"/>
      <c r="F21" s="646"/>
      <c r="G21" s="646" t="s">
        <v>9</v>
      </c>
      <c r="H21" s="646"/>
      <c r="I21" s="646"/>
      <c r="J21" s="646" t="s">
        <v>185</v>
      </c>
      <c r="K21" s="678"/>
      <c r="L21" s="603"/>
      <c r="M21" s="562"/>
      <c r="N21" s="562">
        <v>3221</v>
      </c>
      <c r="O21" s="542" t="s">
        <v>180</v>
      </c>
      <c r="P21" s="30">
        <v>33160.699999999997</v>
      </c>
      <c r="Q21" s="30">
        <v>33212</v>
      </c>
      <c r="R21" s="30">
        <v>21977</v>
      </c>
      <c r="S21" s="30">
        <v>21977</v>
      </c>
      <c r="T21" s="30">
        <v>18696</v>
      </c>
      <c r="U21" s="30">
        <v>18696</v>
      </c>
      <c r="V21" s="30">
        <v>0</v>
      </c>
      <c r="W21" s="30">
        <f t="shared" si="40"/>
        <v>0</v>
      </c>
      <c r="X21" s="30">
        <f>(Y21-U21)</f>
        <v>0</v>
      </c>
      <c r="Y21" s="30">
        <v>18696</v>
      </c>
      <c r="Z21" s="30">
        <v>18696</v>
      </c>
      <c r="AA21" s="30">
        <v>21246</v>
      </c>
      <c r="AB21" s="30">
        <v>21246</v>
      </c>
      <c r="AC21" s="30">
        <v>18696</v>
      </c>
      <c r="AD21" s="30">
        <v>1317.44</v>
      </c>
      <c r="AE21" s="30">
        <f t="shared" si="41"/>
        <v>7.0466409927257168</v>
      </c>
      <c r="AF21" s="30">
        <f>(AG21-AC21)</f>
        <v>-7659</v>
      </c>
      <c r="AG21" s="30">
        <v>11037</v>
      </c>
      <c r="AH21" s="35"/>
      <c r="AI21" s="589"/>
      <c r="AJ21" s="30">
        <v>11037</v>
      </c>
      <c r="AK21" s="30">
        <v>11037</v>
      </c>
      <c r="AL21" s="30">
        <v>11037</v>
      </c>
      <c r="AM21" s="30">
        <v>3206.11</v>
      </c>
      <c r="AN21" s="49">
        <v>16566</v>
      </c>
      <c r="AO21" s="49">
        <v>11037</v>
      </c>
      <c r="AP21" s="49">
        <v>16500</v>
      </c>
      <c r="AQ21" s="49">
        <v>17500</v>
      </c>
      <c r="AR21" s="30">
        <v>20239.759999999998</v>
      </c>
      <c r="AS21" s="49">
        <f t="shared" si="53"/>
        <v>122.17650609682482</v>
      </c>
      <c r="AT21" s="49">
        <f t="shared" si="54"/>
        <v>122.66521212121211</v>
      </c>
      <c r="AU21" s="49">
        <v>16500</v>
      </c>
      <c r="AV21" s="49">
        <v>16500</v>
      </c>
      <c r="AW21" s="49"/>
      <c r="AX21" s="49"/>
      <c r="AY21" s="30">
        <f>(BB21-AV21)</f>
        <v>0</v>
      </c>
      <c r="AZ21" s="30">
        <f>(AP21-AO21)</f>
        <v>5463</v>
      </c>
      <c r="BA21" s="30"/>
      <c r="BB21" s="49">
        <v>16500</v>
      </c>
      <c r="BC21" s="49">
        <v>16500</v>
      </c>
      <c r="BD21" s="49">
        <v>10133.73</v>
      </c>
      <c r="BE21" s="49">
        <v>14377.19</v>
      </c>
      <c r="BF21" s="49">
        <v>15000</v>
      </c>
      <c r="BG21" s="49">
        <v>17368.61</v>
      </c>
      <c r="BH21" s="49">
        <v>16500</v>
      </c>
      <c r="BI21" s="30">
        <f>(BJ21-BH21)</f>
        <v>-500</v>
      </c>
      <c r="BJ21" s="49">
        <v>16000</v>
      </c>
      <c r="BK21" s="49">
        <v>12832.42</v>
      </c>
      <c r="BL21" s="49">
        <f t="shared" si="7"/>
        <v>80.202625000000012</v>
      </c>
      <c r="BM21" s="30"/>
      <c r="BN21" s="30"/>
      <c r="BO21" s="49">
        <v>20000</v>
      </c>
      <c r="BP21" s="49"/>
      <c r="BQ21" s="49"/>
      <c r="BR21" s="30">
        <f>(BS21-BO21)</f>
        <v>500</v>
      </c>
      <c r="BS21" s="49">
        <v>20500</v>
      </c>
      <c r="BT21" s="49">
        <v>17826.16</v>
      </c>
      <c r="BU21" s="30">
        <f>(BY21-BO21)</f>
        <v>-1500</v>
      </c>
      <c r="BV21" s="49">
        <v>20500</v>
      </c>
      <c r="BW21" s="49"/>
      <c r="BX21" s="49"/>
      <c r="BY21" s="49">
        <v>18500</v>
      </c>
      <c r="BZ21" s="49">
        <v>19371.02</v>
      </c>
      <c r="CA21" s="49">
        <f t="shared" si="8"/>
        <v>111.52890185224955</v>
      </c>
      <c r="CB21" s="49">
        <f t="shared" si="9"/>
        <v>104.70821621621621</v>
      </c>
      <c r="CC21" s="49"/>
      <c r="CD21" s="49"/>
      <c r="CE21" s="49">
        <v>20500</v>
      </c>
      <c r="CF21" s="49">
        <v>6775.24</v>
      </c>
      <c r="CG21" s="49">
        <f t="shared" si="10"/>
        <v>33.049951219512188</v>
      </c>
      <c r="CH21" s="49">
        <f>(CI21-CE21)</f>
        <v>-2500</v>
      </c>
      <c r="CI21" s="49">
        <v>18000</v>
      </c>
      <c r="CJ21" s="49"/>
      <c r="CK21" s="49">
        <f t="shared" si="11"/>
        <v>0</v>
      </c>
      <c r="CL21" s="49">
        <f>(CM21-CI21)</f>
        <v>0</v>
      </c>
      <c r="CM21" s="49">
        <v>18000</v>
      </c>
      <c r="CN21" s="49"/>
      <c r="CO21" s="49">
        <f t="shared" si="12"/>
        <v>0</v>
      </c>
      <c r="CP21" s="49">
        <f>(CQ21-CM21)</f>
        <v>0</v>
      </c>
      <c r="CQ21" s="49">
        <v>18000</v>
      </c>
      <c r="CR21" s="49">
        <v>16242.95</v>
      </c>
      <c r="CS21" s="49">
        <f t="shared" si="13"/>
        <v>90.238611111111112</v>
      </c>
      <c r="CT21" s="49">
        <f>(CU21-CQ21)</f>
        <v>-1800</v>
      </c>
      <c r="CU21" s="49">
        <v>16200</v>
      </c>
      <c r="CV21" s="49">
        <v>16242.95</v>
      </c>
      <c r="CW21" s="49">
        <f t="shared" si="14"/>
        <v>100.26512345679012</v>
      </c>
      <c r="CX21" s="49">
        <f>(CY21-CU21)</f>
        <v>1800</v>
      </c>
      <c r="CY21" s="49">
        <v>18000</v>
      </c>
      <c r="CZ21" s="851"/>
      <c r="DA21" s="851"/>
      <c r="DB21" s="851">
        <v>11286.41</v>
      </c>
      <c r="DC21" s="851">
        <v>10643.09</v>
      </c>
      <c r="DD21" s="49">
        <f t="shared" si="18"/>
        <v>94.300047579345431</v>
      </c>
      <c r="DE21" s="49">
        <f t="shared" si="19"/>
        <v>57.968899782135075</v>
      </c>
      <c r="DF21" s="49">
        <v>18360</v>
      </c>
      <c r="DG21" s="49">
        <v>6078.55</v>
      </c>
      <c r="DH21" s="49">
        <f t="shared" si="20"/>
        <v>33.10757080610022</v>
      </c>
      <c r="DI21" s="49">
        <f>(DJ21-DF21)</f>
        <v>0</v>
      </c>
      <c r="DJ21" s="851">
        <v>18360</v>
      </c>
      <c r="DK21" s="49"/>
      <c r="DL21" s="49">
        <f t="shared" si="22"/>
        <v>0</v>
      </c>
      <c r="DM21" s="49">
        <f>(DN21-DJ21)</f>
        <v>0</v>
      </c>
      <c r="DN21" s="851">
        <v>18360</v>
      </c>
      <c r="DO21" s="49"/>
      <c r="DP21" s="49">
        <f t="shared" si="24"/>
        <v>0</v>
      </c>
      <c r="DQ21" s="49">
        <f>(DR21-DN21)</f>
        <v>-2606.2199999999993</v>
      </c>
      <c r="DR21" s="851">
        <v>15753.78</v>
      </c>
      <c r="DS21" s="851">
        <v>15753.78</v>
      </c>
      <c r="DT21" s="851"/>
      <c r="DU21" s="851"/>
      <c r="DV21" s="49"/>
      <c r="DW21" s="49"/>
      <c r="DX21" s="137"/>
      <c r="DY21" s="851"/>
      <c r="EF21" s="655"/>
      <c r="EG21" s="655"/>
      <c r="EH21" s="655"/>
      <c r="EI21" s="655"/>
      <c r="EJ21" s="655"/>
      <c r="EK21" s="655"/>
      <c r="EL21" s="655"/>
      <c r="EM21" s="655"/>
      <c r="EN21" s="952"/>
      <c r="EO21" s="655"/>
      <c r="EP21" s="655"/>
      <c r="EQ21" s="655"/>
      <c r="ER21" s="655"/>
      <c r="ES21" s="655"/>
      <c r="ET21" s="655"/>
      <c r="EU21" s="655"/>
      <c r="EV21" s="655"/>
      <c r="EY21" s="655"/>
      <c r="EZ21" s="655"/>
      <c r="FA21" s="655"/>
      <c r="FB21" s="655"/>
      <c r="FC21" s="655"/>
      <c r="FD21" s="655"/>
      <c r="FE21" s="655"/>
      <c r="FF21" s="655"/>
      <c r="FG21" s="655"/>
      <c r="FH21" s="655"/>
      <c r="FI21" s="655"/>
      <c r="FJ21" s="655"/>
      <c r="FK21" s="655"/>
      <c r="FL21" s="655"/>
      <c r="FM21" s="655"/>
      <c r="FN21" s="655"/>
      <c r="FO21" s="655"/>
      <c r="FP21" s="655"/>
      <c r="FQ21" s="655"/>
      <c r="FR21" s="655"/>
      <c r="FS21" s="655"/>
      <c r="FT21" s="655"/>
      <c r="FU21" s="655"/>
      <c r="FV21" s="655"/>
      <c r="FW21" s="655"/>
      <c r="FX21" s="655"/>
      <c r="FY21" s="655"/>
      <c r="FZ21" s="655"/>
      <c r="GA21" s="655"/>
      <c r="GB21" s="655"/>
      <c r="GC21" s="655"/>
      <c r="GD21" s="655"/>
      <c r="GE21" s="655"/>
      <c r="GF21" s="655"/>
      <c r="GG21" s="655"/>
      <c r="GH21" s="655"/>
      <c r="GI21" s="655"/>
      <c r="GJ21" s="655"/>
      <c r="GK21" s="655"/>
      <c r="GL21" s="655"/>
      <c r="GM21" s="655"/>
      <c r="GN21" s="655"/>
      <c r="GO21" s="655"/>
      <c r="GP21" s="655"/>
      <c r="GQ21" s="655"/>
      <c r="GR21" s="655"/>
      <c r="GS21" s="655"/>
      <c r="GT21" s="655"/>
      <c r="GU21" s="655"/>
      <c r="GV21" s="655"/>
      <c r="GW21" s="655"/>
      <c r="GX21" s="655"/>
      <c r="GY21" s="655"/>
      <c r="GZ21" s="655"/>
      <c r="HA21" s="655"/>
      <c r="HB21" s="655"/>
      <c r="HC21" s="655"/>
      <c r="HD21" s="655"/>
      <c r="HE21" s="655"/>
      <c r="HF21" s="655"/>
      <c r="HG21" s="655"/>
      <c r="HH21" s="655"/>
      <c r="HI21" s="655"/>
      <c r="HJ21" s="655"/>
      <c r="HK21" s="655"/>
      <c r="HL21" s="655"/>
      <c r="HM21" s="655"/>
      <c r="HN21" s="655"/>
      <c r="HO21" s="655"/>
      <c r="HP21" s="655"/>
      <c r="HQ21" s="655"/>
      <c r="HR21" s="655"/>
      <c r="HS21" s="655"/>
      <c r="HT21" s="655"/>
      <c r="HU21" s="655"/>
      <c r="HV21" s="655"/>
      <c r="HW21" s="655"/>
      <c r="HX21" s="655"/>
      <c r="HY21" s="655"/>
      <c r="HZ21" s="655"/>
      <c r="IA21" s="655"/>
      <c r="IB21" s="655"/>
      <c r="IC21" s="655"/>
    </row>
    <row r="22" spans="1:237" ht="20.100000000000001" customHeight="1" x14ac:dyDescent="0.35">
      <c r="A22" s="651"/>
      <c r="B22" s="646"/>
      <c r="C22" s="665"/>
      <c r="D22" s="646"/>
      <c r="E22" s="646"/>
      <c r="F22" s="646"/>
      <c r="G22" s="646" t="s">
        <v>9</v>
      </c>
      <c r="H22" s="646"/>
      <c r="I22" s="646"/>
      <c r="J22" s="646" t="s">
        <v>185</v>
      </c>
      <c r="K22" s="557"/>
      <c r="L22" s="567"/>
      <c r="M22" s="562"/>
      <c r="N22" s="562">
        <v>3223</v>
      </c>
      <c r="O22" s="542" t="s">
        <v>187</v>
      </c>
      <c r="P22" s="30">
        <v>156766.71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f>(Y22-U22)</f>
        <v>0</v>
      </c>
      <c r="Y22" s="30">
        <v>0</v>
      </c>
      <c r="Z22" s="30">
        <v>0</v>
      </c>
      <c r="AA22" s="30"/>
      <c r="AB22" s="30">
        <v>0</v>
      </c>
      <c r="AC22" s="30">
        <v>0</v>
      </c>
      <c r="AD22" s="30">
        <v>3996</v>
      </c>
      <c r="AE22" s="30">
        <v>0</v>
      </c>
      <c r="AF22" s="30">
        <f>(AG22-AC22)</f>
        <v>6000</v>
      </c>
      <c r="AG22" s="30">
        <v>6000</v>
      </c>
      <c r="AH22" s="30"/>
      <c r="AI22" s="614"/>
      <c r="AJ22" s="30">
        <v>6000</v>
      </c>
      <c r="AK22" s="30">
        <v>6000</v>
      </c>
      <c r="AL22" s="30">
        <v>6000</v>
      </c>
      <c r="AM22" s="30">
        <v>5531.99</v>
      </c>
      <c r="AN22" s="49">
        <v>8745.89</v>
      </c>
      <c r="AO22" s="49">
        <v>6000</v>
      </c>
      <c r="AP22" s="49">
        <v>8200</v>
      </c>
      <c r="AQ22" s="49">
        <v>6100</v>
      </c>
      <c r="AR22" s="30">
        <v>4395.33</v>
      </c>
      <c r="AS22" s="49">
        <f t="shared" si="53"/>
        <v>50.255948794233639</v>
      </c>
      <c r="AT22" s="49">
        <f t="shared" si="54"/>
        <v>53.601585365853651</v>
      </c>
      <c r="AU22" s="49">
        <v>8200</v>
      </c>
      <c r="AV22" s="49">
        <v>8200</v>
      </c>
      <c r="AW22" s="49"/>
      <c r="AX22" s="49"/>
      <c r="AY22" s="30">
        <f>(BB22-AV22)</f>
        <v>0</v>
      </c>
      <c r="AZ22" s="30">
        <f>(AP22-AO22)</f>
        <v>2200</v>
      </c>
      <c r="BA22" s="30"/>
      <c r="BB22" s="49">
        <v>8200</v>
      </c>
      <c r="BC22" s="49">
        <v>8200</v>
      </c>
      <c r="BD22" s="49">
        <v>3073.52</v>
      </c>
      <c r="BE22" s="49">
        <v>3573.68</v>
      </c>
      <c r="BF22" s="49">
        <v>6000</v>
      </c>
      <c r="BG22" s="49">
        <v>3573.68</v>
      </c>
      <c r="BH22" s="49">
        <v>8200</v>
      </c>
      <c r="BI22" s="30">
        <f>(BJ22-BH22)</f>
        <v>-1200</v>
      </c>
      <c r="BJ22" s="49">
        <v>7000</v>
      </c>
      <c r="BK22" s="49">
        <v>1173.43</v>
      </c>
      <c r="BL22" s="49">
        <f t="shared" si="7"/>
        <v>16.763285714285715</v>
      </c>
      <c r="BM22" s="30"/>
      <c r="BN22" s="30"/>
      <c r="BO22" s="49">
        <v>2000</v>
      </c>
      <c r="BP22" s="49"/>
      <c r="BQ22" s="49"/>
      <c r="BR22" s="30">
        <f>(BS22-BO22)</f>
        <v>-500</v>
      </c>
      <c r="BS22" s="49">
        <v>1500</v>
      </c>
      <c r="BT22" s="49">
        <v>1384.41</v>
      </c>
      <c r="BU22" s="30">
        <f>(BY22-BO22)</f>
        <v>-600</v>
      </c>
      <c r="BV22" s="49">
        <v>1500</v>
      </c>
      <c r="BW22" s="49"/>
      <c r="BX22" s="49"/>
      <c r="BY22" s="49">
        <v>1400</v>
      </c>
      <c r="BZ22" s="49">
        <v>1599.39</v>
      </c>
      <c r="CA22" s="49">
        <f t="shared" si="8"/>
        <v>44.7547066329386</v>
      </c>
      <c r="CB22" s="49">
        <f t="shared" si="9"/>
        <v>114.24214285714287</v>
      </c>
      <c r="CC22" s="49"/>
      <c r="CD22" s="49"/>
      <c r="CE22" s="49">
        <v>1500</v>
      </c>
      <c r="CF22" s="49">
        <v>300.97000000000003</v>
      </c>
      <c r="CG22" s="49">
        <f t="shared" si="10"/>
        <v>20.064666666666671</v>
      </c>
      <c r="CH22" s="49">
        <f>(CI22-CE22)</f>
        <v>0</v>
      </c>
      <c r="CI22" s="49">
        <v>1500</v>
      </c>
      <c r="CJ22" s="49"/>
      <c r="CK22" s="49">
        <f t="shared" si="11"/>
        <v>0</v>
      </c>
      <c r="CL22" s="49">
        <f>(CM22-CI22)</f>
        <v>0</v>
      </c>
      <c r="CM22" s="49">
        <v>1500</v>
      </c>
      <c r="CN22" s="49"/>
      <c r="CO22" s="49">
        <f t="shared" si="12"/>
        <v>0</v>
      </c>
      <c r="CP22" s="49">
        <f>(CQ22-CM22)</f>
        <v>0</v>
      </c>
      <c r="CQ22" s="49">
        <v>1500</v>
      </c>
      <c r="CR22" s="49">
        <v>1300.01</v>
      </c>
      <c r="CS22" s="49">
        <f t="shared" si="13"/>
        <v>86.667333333333332</v>
      </c>
      <c r="CT22" s="49">
        <f>(CU22-CQ22)</f>
        <v>100</v>
      </c>
      <c r="CU22" s="49">
        <v>1600</v>
      </c>
      <c r="CV22" s="49">
        <v>1300.01</v>
      </c>
      <c r="CW22" s="49">
        <f t="shared" si="14"/>
        <v>81.250624999999999</v>
      </c>
      <c r="CX22" s="49">
        <f>(CY22-CU22)</f>
        <v>0</v>
      </c>
      <c r="CY22" s="49">
        <v>1600</v>
      </c>
      <c r="CZ22" s="851"/>
      <c r="DA22" s="851"/>
      <c r="DB22" s="851">
        <v>753.95</v>
      </c>
      <c r="DC22" s="851">
        <v>896.96</v>
      </c>
      <c r="DD22" s="49">
        <f t="shared" si="18"/>
        <v>118.96810133297964</v>
      </c>
      <c r="DE22" s="49">
        <f t="shared" si="19"/>
        <v>59.797333333333334</v>
      </c>
      <c r="DF22" s="49">
        <v>1500</v>
      </c>
      <c r="DG22" s="49">
        <v>299.97000000000003</v>
      </c>
      <c r="DH22" s="49">
        <f t="shared" si="20"/>
        <v>19.998000000000001</v>
      </c>
      <c r="DI22" s="49">
        <f>(DJ22-DF22)</f>
        <v>0</v>
      </c>
      <c r="DJ22" s="851">
        <v>1500</v>
      </c>
      <c r="DK22" s="49"/>
      <c r="DL22" s="49">
        <f t="shared" si="22"/>
        <v>0</v>
      </c>
      <c r="DM22" s="49">
        <f>(DN22-DJ22)</f>
        <v>0</v>
      </c>
      <c r="DN22" s="851">
        <v>1500</v>
      </c>
      <c r="DO22" s="49"/>
      <c r="DP22" s="49">
        <f t="shared" si="24"/>
        <v>0</v>
      </c>
      <c r="DQ22" s="49">
        <f>(DR22-DN22)</f>
        <v>0</v>
      </c>
      <c r="DR22" s="851">
        <v>1500</v>
      </c>
      <c r="DS22" s="851">
        <v>1500</v>
      </c>
      <c r="DT22" s="851"/>
      <c r="DU22" s="851"/>
      <c r="DV22" s="49"/>
      <c r="DW22" s="49"/>
      <c r="DX22" s="137"/>
      <c r="DY22" s="851"/>
      <c r="EF22" s="655"/>
      <c r="EG22" s="655"/>
      <c r="EH22" s="655"/>
      <c r="EI22" s="655"/>
      <c r="EJ22" s="655"/>
      <c r="EK22" s="655"/>
      <c r="EL22" s="655"/>
      <c r="EM22" s="655"/>
      <c r="EN22" s="952"/>
      <c r="EO22" s="655"/>
      <c r="EP22" s="655"/>
      <c r="EQ22" s="655"/>
      <c r="ER22" s="655"/>
      <c r="ES22" s="655"/>
      <c r="ET22" s="655"/>
      <c r="EU22" s="655"/>
      <c r="EV22" s="655"/>
      <c r="EY22" s="655"/>
      <c r="EZ22" s="655"/>
      <c r="FA22" s="655"/>
      <c r="FB22" s="655"/>
      <c r="FC22" s="655"/>
      <c r="FD22" s="655"/>
      <c r="FE22" s="655"/>
      <c r="FF22" s="655"/>
      <c r="FG22" s="655"/>
      <c r="FH22" s="655"/>
      <c r="FI22" s="655"/>
      <c r="FJ22" s="655"/>
      <c r="FK22" s="655"/>
      <c r="FL22" s="655"/>
      <c r="FM22" s="655"/>
      <c r="FN22" s="655"/>
      <c r="FO22" s="655"/>
      <c r="FP22" s="655"/>
      <c r="FQ22" s="655"/>
      <c r="FR22" s="655"/>
      <c r="FS22" s="655"/>
      <c r="FT22" s="655"/>
      <c r="FU22" s="655"/>
      <c r="FV22" s="655"/>
      <c r="FW22" s="655"/>
      <c r="FX22" s="655"/>
      <c r="FY22" s="655"/>
      <c r="FZ22" s="655"/>
      <c r="GA22" s="655"/>
      <c r="GB22" s="655"/>
      <c r="GC22" s="655"/>
      <c r="GD22" s="655"/>
      <c r="GE22" s="655"/>
      <c r="GF22" s="655"/>
      <c r="GG22" s="655"/>
      <c r="GH22" s="655"/>
      <c r="GI22" s="655"/>
      <c r="GJ22" s="655"/>
      <c r="GK22" s="655"/>
      <c r="GL22" s="655"/>
      <c r="GM22" s="655"/>
      <c r="GN22" s="655"/>
      <c r="GO22" s="655"/>
      <c r="GP22" s="655"/>
      <c r="GQ22" s="655"/>
      <c r="GR22" s="655"/>
      <c r="GS22" s="655"/>
      <c r="GT22" s="655"/>
      <c r="GU22" s="655"/>
      <c r="GV22" s="655"/>
      <c r="GW22" s="655"/>
      <c r="GX22" s="655"/>
      <c r="GY22" s="655"/>
      <c r="GZ22" s="655"/>
      <c r="HA22" s="655"/>
      <c r="HB22" s="655"/>
      <c r="HC22" s="655"/>
      <c r="HD22" s="655"/>
      <c r="HE22" s="655"/>
      <c r="HF22" s="655"/>
      <c r="HG22" s="655"/>
      <c r="HH22" s="655"/>
      <c r="HI22" s="655"/>
      <c r="HJ22" s="655"/>
      <c r="HK22" s="655"/>
      <c r="HL22" s="655"/>
      <c r="HM22" s="655"/>
      <c r="HN22" s="655"/>
      <c r="HO22" s="655"/>
      <c r="HP22" s="655"/>
      <c r="HQ22" s="655"/>
      <c r="HR22" s="655"/>
      <c r="HS22" s="655"/>
      <c r="HT22" s="655"/>
      <c r="HU22" s="655"/>
      <c r="HV22" s="655"/>
      <c r="HW22" s="655"/>
      <c r="HX22" s="655"/>
      <c r="HY22" s="655"/>
      <c r="HZ22" s="655"/>
      <c r="IA22" s="655"/>
      <c r="IB22" s="655"/>
      <c r="IC22" s="655"/>
    </row>
    <row r="23" spans="1:237" ht="20.100000000000001" customHeight="1" x14ac:dyDescent="0.35">
      <c r="A23" s="651"/>
      <c r="B23" s="646"/>
      <c r="C23" s="665"/>
      <c r="D23" s="646"/>
      <c r="E23" s="646"/>
      <c r="F23" s="646"/>
      <c r="G23" s="646" t="s">
        <v>9</v>
      </c>
      <c r="H23" s="646"/>
      <c r="I23" s="646"/>
      <c r="J23" s="646" t="s">
        <v>185</v>
      </c>
      <c r="K23" s="557"/>
      <c r="L23" s="567"/>
      <c r="M23" s="562"/>
      <c r="N23" s="562">
        <v>3224</v>
      </c>
      <c r="O23" s="542" t="s">
        <v>29</v>
      </c>
      <c r="P23" s="30">
        <v>9000</v>
      </c>
      <c r="Q23" s="30">
        <v>9000</v>
      </c>
      <c r="R23" s="30">
        <v>9000</v>
      </c>
      <c r="S23" s="30">
        <v>10000</v>
      </c>
      <c r="T23" s="30">
        <v>9000</v>
      </c>
      <c r="U23" s="30">
        <v>9000</v>
      </c>
      <c r="V23" s="30">
        <v>0</v>
      </c>
      <c r="W23" s="30">
        <f>(V23/T23)*100</f>
        <v>0</v>
      </c>
      <c r="X23" s="30">
        <f>(Y23-U23)</f>
        <v>0</v>
      </c>
      <c r="Y23" s="30">
        <v>9000</v>
      </c>
      <c r="Z23" s="30">
        <v>9000</v>
      </c>
      <c r="AA23" s="30">
        <v>9000</v>
      </c>
      <c r="AB23" s="30">
        <v>9000</v>
      </c>
      <c r="AC23" s="30">
        <v>9000</v>
      </c>
      <c r="AD23" s="30">
        <v>796.13</v>
      </c>
      <c r="AE23" s="30">
        <f t="shared" ref="AE23:AE39" si="78">(AD23/AC23)*100</f>
        <v>8.84588888888889</v>
      </c>
      <c r="AF23" s="30">
        <f>(AG23-AC23)</f>
        <v>-5000</v>
      </c>
      <c r="AG23" s="30">
        <v>4000</v>
      </c>
      <c r="AH23" s="30"/>
      <c r="AI23" s="614"/>
      <c r="AJ23" s="30">
        <v>4000</v>
      </c>
      <c r="AK23" s="30">
        <v>4000</v>
      </c>
      <c r="AL23" s="30">
        <v>4000</v>
      </c>
      <c r="AM23" s="30">
        <v>796.13</v>
      </c>
      <c r="AN23" s="49">
        <v>2070.35</v>
      </c>
      <c r="AO23" s="49">
        <v>4000</v>
      </c>
      <c r="AP23" s="49">
        <v>2000</v>
      </c>
      <c r="AQ23" s="49">
        <v>4600</v>
      </c>
      <c r="AR23" s="30">
        <v>5221.67</v>
      </c>
      <c r="AS23" s="49">
        <f t="shared" si="53"/>
        <v>252.2119448402444</v>
      </c>
      <c r="AT23" s="49">
        <f t="shared" si="54"/>
        <v>261.08350000000002</v>
      </c>
      <c r="AU23" s="49">
        <v>2000</v>
      </c>
      <c r="AV23" s="49">
        <v>2000</v>
      </c>
      <c r="AW23" s="49"/>
      <c r="AX23" s="49"/>
      <c r="AY23" s="30">
        <f>(BB23-AV23)</f>
        <v>0</v>
      </c>
      <c r="AZ23" s="30">
        <f>(AP23-AO23)</f>
        <v>-2000</v>
      </c>
      <c r="BA23" s="30"/>
      <c r="BB23" s="49">
        <v>2000</v>
      </c>
      <c r="BC23" s="49">
        <v>2000</v>
      </c>
      <c r="BD23" s="49">
        <v>5300.69</v>
      </c>
      <c r="BE23" s="49">
        <v>5925.25</v>
      </c>
      <c r="BF23" s="49">
        <v>5000</v>
      </c>
      <c r="BG23" s="49">
        <v>6978.52</v>
      </c>
      <c r="BH23" s="49">
        <v>2000</v>
      </c>
      <c r="BI23" s="30">
        <f>(BJ23-BH23)</f>
        <v>3500</v>
      </c>
      <c r="BJ23" s="49">
        <v>5500</v>
      </c>
      <c r="BK23" s="49">
        <v>4860.82</v>
      </c>
      <c r="BL23" s="49">
        <f t="shared" si="7"/>
        <v>88.37854545454546</v>
      </c>
      <c r="BM23" s="30"/>
      <c r="BN23" s="30"/>
      <c r="BO23" s="49">
        <v>6200</v>
      </c>
      <c r="BP23" s="49"/>
      <c r="BQ23" s="49"/>
      <c r="BR23" s="30">
        <f>(BS23-BO23)</f>
        <v>1956</v>
      </c>
      <c r="BS23" s="49">
        <v>8156</v>
      </c>
      <c r="BT23" s="49">
        <v>6645.21</v>
      </c>
      <c r="BU23" s="30">
        <f>(BY23-BO23)</f>
        <v>1146</v>
      </c>
      <c r="BV23" s="49">
        <v>8156</v>
      </c>
      <c r="BW23" s="49"/>
      <c r="BX23" s="49"/>
      <c r="BY23" s="49">
        <v>7346</v>
      </c>
      <c r="BZ23" s="49">
        <v>6518.57</v>
      </c>
      <c r="CA23" s="49">
        <f t="shared" si="8"/>
        <v>93.409060947020279</v>
      </c>
      <c r="CB23" s="49">
        <f t="shared" si="9"/>
        <v>88.736319085216437</v>
      </c>
      <c r="CC23" s="49"/>
      <c r="CD23" s="49"/>
      <c r="CE23" s="49">
        <v>8156</v>
      </c>
      <c r="CF23" s="49">
        <v>386.9</v>
      </c>
      <c r="CG23" s="49">
        <f t="shared" si="10"/>
        <v>4.7437469347719468</v>
      </c>
      <c r="CH23" s="49">
        <f>(CI23-CE23)</f>
        <v>-1156</v>
      </c>
      <c r="CI23" s="49">
        <v>7000</v>
      </c>
      <c r="CJ23" s="49"/>
      <c r="CK23" s="49">
        <f t="shared" si="11"/>
        <v>0</v>
      </c>
      <c r="CL23" s="49">
        <f>(CM23-CI23)</f>
        <v>0</v>
      </c>
      <c r="CM23" s="49">
        <v>7000</v>
      </c>
      <c r="CN23" s="49"/>
      <c r="CO23" s="49">
        <f t="shared" si="12"/>
        <v>0</v>
      </c>
      <c r="CP23" s="49">
        <f>(CQ23-CM23)</f>
        <v>0</v>
      </c>
      <c r="CQ23" s="49">
        <v>7000</v>
      </c>
      <c r="CR23" s="49">
        <v>3318.37</v>
      </c>
      <c r="CS23" s="49">
        <f t="shared" si="13"/>
        <v>47.405285714285711</v>
      </c>
      <c r="CT23" s="49">
        <f>(CU23-CQ23)</f>
        <v>-3200</v>
      </c>
      <c r="CU23" s="49">
        <v>3800</v>
      </c>
      <c r="CV23" s="49">
        <v>3318.37</v>
      </c>
      <c r="CW23" s="49">
        <f t="shared" si="14"/>
        <v>87.325526315789475</v>
      </c>
      <c r="CX23" s="49">
        <f>(CY23-CU23)</f>
        <v>1059.79</v>
      </c>
      <c r="CY23" s="49">
        <v>4859.79</v>
      </c>
      <c r="CZ23" s="851"/>
      <c r="DA23" s="851"/>
      <c r="DB23" s="851">
        <v>2746.05</v>
      </c>
      <c r="DC23" s="851">
        <v>3331.47</v>
      </c>
      <c r="DD23" s="49">
        <f t="shared" si="18"/>
        <v>121.3186212924018</v>
      </c>
      <c r="DE23" s="49">
        <f t="shared" si="19"/>
        <v>47.59242857142857</v>
      </c>
      <c r="DF23" s="49">
        <v>7000</v>
      </c>
      <c r="DG23" s="49">
        <v>1405.89</v>
      </c>
      <c r="DH23" s="49">
        <f t="shared" si="20"/>
        <v>20.084142857142858</v>
      </c>
      <c r="DI23" s="49">
        <f>(DJ23-DF23)</f>
        <v>0</v>
      </c>
      <c r="DJ23" s="851">
        <v>7000</v>
      </c>
      <c r="DK23" s="49"/>
      <c r="DL23" s="49">
        <f t="shared" si="22"/>
        <v>0</v>
      </c>
      <c r="DM23" s="49">
        <f>(DN23-DJ23)</f>
        <v>0</v>
      </c>
      <c r="DN23" s="851">
        <v>7000</v>
      </c>
      <c r="DO23" s="49"/>
      <c r="DP23" s="49">
        <f t="shared" si="24"/>
        <v>0</v>
      </c>
      <c r="DQ23" s="49">
        <f>(DR23-DN23)</f>
        <v>-2398</v>
      </c>
      <c r="DR23" s="851">
        <v>4602</v>
      </c>
      <c r="DS23" s="851">
        <v>4602</v>
      </c>
      <c r="DT23" s="851"/>
      <c r="DU23" s="851"/>
      <c r="DV23" s="49"/>
      <c r="DW23" s="49"/>
      <c r="DX23" s="137"/>
      <c r="DY23" s="851"/>
      <c r="EF23" s="655"/>
      <c r="EG23" s="655"/>
      <c r="EH23" s="655"/>
      <c r="EI23" s="655"/>
      <c r="EJ23" s="655"/>
      <c r="EK23" s="655"/>
      <c r="EL23" s="655"/>
      <c r="EM23" s="655"/>
      <c r="EN23" s="952"/>
      <c r="EO23" s="655"/>
      <c r="EP23" s="655"/>
      <c r="EQ23" s="655"/>
      <c r="ER23" s="655"/>
      <c r="ES23" s="655"/>
      <c r="ET23" s="655"/>
      <c r="EU23" s="655"/>
      <c r="EV23" s="655"/>
      <c r="EY23" s="655"/>
      <c r="EZ23" s="655"/>
      <c r="FA23" s="655"/>
      <c r="FB23" s="655"/>
      <c r="FC23" s="655"/>
      <c r="FD23" s="655"/>
      <c r="FE23" s="655"/>
      <c r="FF23" s="655"/>
      <c r="FG23" s="655"/>
      <c r="FH23" s="655"/>
      <c r="FI23" s="655"/>
      <c r="FJ23" s="655"/>
      <c r="FK23" s="655"/>
      <c r="FL23" s="655"/>
      <c r="FM23" s="655"/>
      <c r="FN23" s="655"/>
      <c r="FO23" s="655"/>
      <c r="FP23" s="655"/>
      <c r="FQ23" s="655"/>
      <c r="FR23" s="655"/>
      <c r="FS23" s="655"/>
      <c r="FT23" s="655"/>
      <c r="FU23" s="655"/>
      <c r="FV23" s="655"/>
      <c r="FW23" s="655"/>
      <c r="FX23" s="655"/>
      <c r="FY23" s="655"/>
      <c r="FZ23" s="655"/>
      <c r="GA23" s="655"/>
      <c r="GB23" s="655"/>
      <c r="GC23" s="655"/>
      <c r="GD23" s="655"/>
      <c r="GE23" s="655"/>
      <c r="GF23" s="655"/>
      <c r="GG23" s="655"/>
      <c r="GH23" s="655"/>
      <c r="GI23" s="655"/>
      <c r="GJ23" s="655"/>
      <c r="GK23" s="655"/>
      <c r="GL23" s="655"/>
      <c r="GM23" s="655"/>
      <c r="GN23" s="655"/>
      <c r="GO23" s="655"/>
      <c r="GP23" s="655"/>
      <c r="GQ23" s="655"/>
      <c r="GR23" s="655"/>
      <c r="GS23" s="655"/>
      <c r="GT23" s="655"/>
      <c r="GU23" s="655"/>
      <c r="GV23" s="655"/>
      <c r="GW23" s="655"/>
      <c r="GX23" s="655"/>
      <c r="GY23" s="655"/>
      <c r="GZ23" s="655"/>
      <c r="HA23" s="655"/>
      <c r="HB23" s="655"/>
      <c r="HC23" s="655"/>
      <c r="HD23" s="655"/>
      <c r="HE23" s="655"/>
      <c r="HF23" s="655"/>
      <c r="HG23" s="655"/>
      <c r="HH23" s="655"/>
      <c r="HI23" s="655"/>
      <c r="HJ23" s="655"/>
      <c r="HK23" s="655"/>
      <c r="HL23" s="655"/>
      <c r="HM23" s="655"/>
      <c r="HN23" s="655"/>
      <c r="HO23" s="655"/>
      <c r="HP23" s="655"/>
      <c r="HQ23" s="655"/>
      <c r="HR23" s="655"/>
      <c r="HS23" s="655"/>
      <c r="HT23" s="655"/>
      <c r="HU23" s="655"/>
      <c r="HV23" s="655"/>
      <c r="HW23" s="655"/>
      <c r="HX23" s="655"/>
      <c r="HY23" s="655"/>
      <c r="HZ23" s="655"/>
      <c r="IA23" s="655"/>
      <c r="IB23" s="655"/>
      <c r="IC23" s="655"/>
    </row>
    <row r="24" spans="1:237" ht="20.100000000000001" customHeight="1" x14ac:dyDescent="0.35">
      <c r="A24" s="651"/>
      <c r="B24" s="646"/>
      <c r="C24" s="665"/>
      <c r="D24" s="646"/>
      <c r="E24" s="646"/>
      <c r="F24" s="646"/>
      <c r="G24" s="646" t="s">
        <v>9</v>
      </c>
      <c r="H24" s="646"/>
      <c r="I24" s="646"/>
      <c r="J24" s="646" t="s">
        <v>185</v>
      </c>
      <c r="K24" s="557"/>
      <c r="L24" s="567"/>
      <c r="M24" s="562"/>
      <c r="N24" s="562">
        <v>3225</v>
      </c>
      <c r="O24" s="542" t="s">
        <v>30</v>
      </c>
      <c r="P24" s="30">
        <v>1420</v>
      </c>
      <c r="Q24" s="30">
        <v>1420</v>
      </c>
      <c r="R24" s="30">
        <v>1420</v>
      </c>
      <c r="S24" s="30">
        <v>1420</v>
      </c>
      <c r="T24" s="30">
        <v>1420</v>
      </c>
      <c r="U24" s="30">
        <v>1420</v>
      </c>
      <c r="V24" s="30">
        <v>0</v>
      </c>
      <c r="W24" s="30">
        <f>(V24/T24)*100</f>
        <v>0</v>
      </c>
      <c r="X24" s="30">
        <f>(Y24-U24)</f>
        <v>0</v>
      </c>
      <c r="Y24" s="30">
        <v>1420</v>
      </c>
      <c r="Z24" s="30">
        <v>1420</v>
      </c>
      <c r="AA24" s="30">
        <v>1420</v>
      </c>
      <c r="AB24" s="30">
        <v>1420</v>
      </c>
      <c r="AC24" s="30">
        <v>1420</v>
      </c>
      <c r="AD24" s="30">
        <v>325.97000000000003</v>
      </c>
      <c r="AE24" s="30">
        <f t="shared" si="78"/>
        <v>22.955633802816902</v>
      </c>
      <c r="AF24" s="30">
        <f>(AG24-AC24)</f>
        <v>0</v>
      </c>
      <c r="AG24" s="30">
        <v>1420</v>
      </c>
      <c r="AH24" s="30"/>
      <c r="AI24" s="614"/>
      <c r="AJ24" s="30">
        <v>1420</v>
      </c>
      <c r="AK24" s="30">
        <v>1420</v>
      </c>
      <c r="AL24" s="30">
        <v>1420</v>
      </c>
      <c r="AM24" s="30">
        <v>763.38</v>
      </c>
      <c r="AN24" s="49">
        <v>763.38</v>
      </c>
      <c r="AO24" s="49">
        <v>1420</v>
      </c>
      <c r="AP24" s="49">
        <v>1000</v>
      </c>
      <c r="AQ24" s="49">
        <v>1000</v>
      </c>
      <c r="AR24" s="30">
        <v>0</v>
      </c>
      <c r="AS24" s="49">
        <f t="shared" si="53"/>
        <v>0</v>
      </c>
      <c r="AT24" s="49">
        <f t="shared" si="54"/>
        <v>0</v>
      </c>
      <c r="AU24" s="49">
        <v>1000</v>
      </c>
      <c r="AV24" s="49">
        <v>1000</v>
      </c>
      <c r="AW24" s="49"/>
      <c r="AX24" s="49"/>
      <c r="AY24" s="30">
        <f>(BB24-AV24)</f>
        <v>0</v>
      </c>
      <c r="AZ24" s="30">
        <f>(AP24-AO24)</f>
        <v>-420</v>
      </c>
      <c r="BA24" s="30"/>
      <c r="BB24" s="49">
        <v>1000</v>
      </c>
      <c r="BC24" s="49">
        <v>1000</v>
      </c>
      <c r="BD24" s="49">
        <v>0</v>
      </c>
      <c r="BE24" s="49">
        <v>0</v>
      </c>
      <c r="BF24" s="49">
        <v>2500</v>
      </c>
      <c r="BG24" s="49">
        <v>0</v>
      </c>
      <c r="BH24" s="49">
        <v>1000</v>
      </c>
      <c r="BI24" s="30">
        <f>(BJ24-BH24)</f>
        <v>0</v>
      </c>
      <c r="BJ24" s="49">
        <v>1000</v>
      </c>
      <c r="BK24" s="49">
        <v>754</v>
      </c>
      <c r="BL24" s="49">
        <f t="shared" si="7"/>
        <v>75.400000000000006</v>
      </c>
      <c r="BM24" s="30"/>
      <c r="BN24" s="30"/>
      <c r="BO24" s="49">
        <v>850</v>
      </c>
      <c r="BP24" s="49"/>
      <c r="BQ24" s="49"/>
      <c r="BR24" s="30">
        <f>(BS24-BO24)</f>
        <v>150</v>
      </c>
      <c r="BS24" s="49">
        <v>1000</v>
      </c>
      <c r="BT24" s="49">
        <v>754</v>
      </c>
      <c r="BU24" s="30">
        <f>(BY24-BO24)</f>
        <v>-96</v>
      </c>
      <c r="BV24" s="49">
        <v>1000</v>
      </c>
      <c r="BW24" s="49"/>
      <c r="BX24" s="49"/>
      <c r="BY24" s="49">
        <v>754</v>
      </c>
      <c r="BZ24" s="49">
        <v>754</v>
      </c>
      <c r="CA24" s="49">
        <f t="shared" si="8"/>
        <v>0</v>
      </c>
      <c r="CB24" s="49">
        <f t="shared" si="9"/>
        <v>100</v>
      </c>
      <c r="CC24" s="49"/>
      <c r="CD24" s="49"/>
      <c r="CE24" s="49">
        <v>1000</v>
      </c>
      <c r="CF24" s="49">
        <v>3626.95</v>
      </c>
      <c r="CG24" s="49">
        <f t="shared" si="10"/>
        <v>362.69499999999999</v>
      </c>
      <c r="CH24" s="49">
        <f>(CI24-CE24)</f>
        <v>0</v>
      </c>
      <c r="CI24" s="49">
        <v>1000</v>
      </c>
      <c r="CJ24" s="49"/>
      <c r="CK24" s="49">
        <f t="shared" si="11"/>
        <v>0</v>
      </c>
      <c r="CL24" s="49">
        <f>(CM24-CI24)</f>
        <v>0</v>
      </c>
      <c r="CM24" s="49">
        <v>1000</v>
      </c>
      <c r="CN24" s="49"/>
      <c r="CO24" s="49">
        <f t="shared" si="12"/>
        <v>0</v>
      </c>
      <c r="CP24" s="49">
        <f>(CQ24-CM24)</f>
        <v>0</v>
      </c>
      <c r="CQ24" s="49">
        <v>1000</v>
      </c>
      <c r="CR24" s="49">
        <v>4516.38</v>
      </c>
      <c r="CS24" s="49">
        <f t="shared" si="13"/>
        <v>451.63799999999998</v>
      </c>
      <c r="CT24" s="49">
        <f>(CU24-CQ24)</f>
        <v>3700</v>
      </c>
      <c r="CU24" s="49">
        <v>4700</v>
      </c>
      <c r="CV24" s="49">
        <v>4516.38</v>
      </c>
      <c r="CW24" s="49">
        <f t="shared" si="14"/>
        <v>96.093191489361701</v>
      </c>
      <c r="CX24" s="49">
        <f>(CY24-CU24)</f>
        <v>2500</v>
      </c>
      <c r="CY24" s="49">
        <v>7200</v>
      </c>
      <c r="CZ24" s="851"/>
      <c r="DA24" s="851"/>
      <c r="DB24" s="851">
        <v>3703.75</v>
      </c>
      <c r="DC24" s="851">
        <v>142.44999999999999</v>
      </c>
      <c r="DD24" s="49">
        <f t="shared" si="18"/>
        <v>3.8461019237259531</v>
      </c>
      <c r="DE24" s="49">
        <f t="shared" si="19"/>
        <v>14.244999999999999</v>
      </c>
      <c r="DF24" s="49">
        <v>1000</v>
      </c>
      <c r="DG24" s="49">
        <v>142.44999999999999</v>
      </c>
      <c r="DH24" s="49">
        <f t="shared" si="20"/>
        <v>14.244999999999999</v>
      </c>
      <c r="DI24" s="49">
        <f>(DJ24-DF24)</f>
        <v>0</v>
      </c>
      <c r="DJ24" s="851">
        <v>1000</v>
      </c>
      <c r="DK24" s="49"/>
      <c r="DL24" s="49">
        <f t="shared" si="22"/>
        <v>0</v>
      </c>
      <c r="DM24" s="49">
        <f>(DN24-DJ24)</f>
        <v>0</v>
      </c>
      <c r="DN24" s="851">
        <v>1000</v>
      </c>
      <c r="DO24" s="49"/>
      <c r="DP24" s="49">
        <f t="shared" si="24"/>
        <v>0</v>
      </c>
      <c r="DQ24" s="49">
        <f>(DR24-DN24)</f>
        <v>-593.67000000000007</v>
      </c>
      <c r="DR24" s="851">
        <v>406.33</v>
      </c>
      <c r="DS24" s="851">
        <v>406.33</v>
      </c>
      <c r="DT24" s="851"/>
      <c r="DU24" s="851"/>
      <c r="DV24" s="49"/>
      <c r="DW24" s="49"/>
      <c r="DX24" s="137"/>
      <c r="DY24" s="851"/>
      <c r="EF24" s="655"/>
      <c r="EG24" s="655"/>
      <c r="EH24" s="655"/>
      <c r="EI24" s="655"/>
      <c r="EJ24" s="655"/>
      <c r="EK24" s="655"/>
      <c r="EL24" s="655"/>
      <c r="EM24" s="655"/>
      <c r="EN24" s="952"/>
      <c r="EO24" s="655"/>
      <c r="EP24" s="655"/>
      <c r="EQ24" s="655"/>
      <c r="ER24" s="655"/>
      <c r="ES24" s="655"/>
      <c r="ET24" s="655"/>
      <c r="EU24" s="655"/>
      <c r="EV24" s="655"/>
      <c r="EY24" s="655"/>
      <c r="EZ24" s="655"/>
      <c r="FA24" s="655"/>
      <c r="FB24" s="655"/>
      <c r="FC24" s="655"/>
      <c r="FD24" s="655"/>
      <c r="FE24" s="655"/>
      <c r="FF24" s="655"/>
      <c r="FG24" s="655"/>
      <c r="FH24" s="655"/>
      <c r="FI24" s="655"/>
      <c r="FJ24" s="655"/>
      <c r="FK24" s="655"/>
      <c r="FL24" s="655"/>
      <c r="FM24" s="655"/>
      <c r="FN24" s="655"/>
      <c r="FO24" s="655"/>
      <c r="FP24" s="655"/>
      <c r="FQ24" s="655"/>
      <c r="FR24" s="655"/>
      <c r="FS24" s="655"/>
      <c r="FT24" s="655"/>
      <c r="FU24" s="655"/>
      <c r="FV24" s="655"/>
      <c r="FW24" s="655"/>
      <c r="FX24" s="655"/>
      <c r="FY24" s="655"/>
      <c r="FZ24" s="655"/>
      <c r="GA24" s="655"/>
      <c r="GB24" s="655"/>
      <c r="GC24" s="655"/>
      <c r="GD24" s="655"/>
      <c r="GE24" s="655"/>
      <c r="GF24" s="655"/>
      <c r="GG24" s="655"/>
      <c r="GH24" s="655"/>
      <c r="GI24" s="655"/>
      <c r="GJ24" s="655"/>
      <c r="GK24" s="655"/>
      <c r="GL24" s="655"/>
      <c r="GM24" s="655"/>
      <c r="GN24" s="655"/>
      <c r="GO24" s="655"/>
      <c r="GP24" s="655"/>
      <c r="GQ24" s="655"/>
      <c r="GR24" s="655"/>
      <c r="GS24" s="655"/>
      <c r="GT24" s="655"/>
      <c r="GU24" s="655"/>
      <c r="GV24" s="655"/>
      <c r="GW24" s="655"/>
      <c r="GX24" s="655"/>
      <c r="GY24" s="655"/>
      <c r="GZ24" s="655"/>
      <c r="HA24" s="655"/>
      <c r="HB24" s="655"/>
      <c r="HC24" s="655"/>
      <c r="HD24" s="655"/>
      <c r="HE24" s="655"/>
      <c r="HF24" s="655"/>
      <c r="HG24" s="655"/>
      <c r="HH24" s="655"/>
      <c r="HI24" s="655"/>
      <c r="HJ24" s="655"/>
      <c r="HK24" s="655"/>
      <c r="HL24" s="655"/>
      <c r="HM24" s="655"/>
      <c r="HN24" s="655"/>
      <c r="HO24" s="655"/>
      <c r="HP24" s="655"/>
      <c r="HQ24" s="655"/>
      <c r="HR24" s="655"/>
      <c r="HS24" s="655"/>
      <c r="HT24" s="655"/>
      <c r="HU24" s="655"/>
      <c r="HV24" s="655"/>
      <c r="HW24" s="655"/>
      <c r="HX24" s="655"/>
      <c r="HY24" s="655"/>
      <c r="HZ24" s="655"/>
      <c r="IA24" s="655"/>
      <c r="IB24" s="655"/>
      <c r="IC24" s="655"/>
    </row>
    <row r="25" spans="1:237" ht="20.100000000000001" customHeight="1" x14ac:dyDescent="0.35">
      <c r="A25" s="651"/>
      <c r="B25" s="646"/>
      <c r="C25" s="665"/>
      <c r="D25" s="646"/>
      <c r="E25" s="646"/>
      <c r="F25" s="646"/>
      <c r="G25" s="646" t="s">
        <v>9</v>
      </c>
      <c r="H25" s="646"/>
      <c r="I25" s="646"/>
      <c r="J25" s="646" t="s">
        <v>185</v>
      </c>
      <c r="K25" s="557"/>
      <c r="L25" s="567"/>
      <c r="M25" s="562"/>
      <c r="N25" s="562">
        <v>3227</v>
      </c>
      <c r="O25" s="542" t="s">
        <v>215</v>
      </c>
      <c r="P25" s="30">
        <v>2500</v>
      </c>
      <c r="Q25" s="30">
        <v>1500</v>
      </c>
      <c r="R25" s="30">
        <v>2500</v>
      </c>
      <c r="S25" s="30">
        <v>2500</v>
      </c>
      <c r="T25" s="30">
        <v>2500</v>
      </c>
      <c r="U25" s="30">
        <v>2500</v>
      </c>
      <c r="V25" s="30">
        <v>0</v>
      </c>
      <c r="W25" s="30">
        <f>(V25/T25)*100</f>
        <v>0</v>
      </c>
      <c r="X25" s="30">
        <f>(Y25-U25)</f>
        <v>0</v>
      </c>
      <c r="Y25" s="30">
        <v>2500</v>
      </c>
      <c r="Z25" s="30">
        <v>2500</v>
      </c>
      <c r="AA25" s="30">
        <v>1750</v>
      </c>
      <c r="AB25" s="30">
        <v>1750</v>
      </c>
      <c r="AC25" s="30">
        <v>2500</v>
      </c>
      <c r="AD25" s="30">
        <v>0</v>
      </c>
      <c r="AE25" s="30">
        <f t="shared" si="78"/>
        <v>0</v>
      </c>
      <c r="AF25" s="30">
        <f>(AG25-AC25)</f>
        <v>-1000</v>
      </c>
      <c r="AG25" s="30">
        <v>1500</v>
      </c>
      <c r="AH25" s="30"/>
      <c r="AI25" s="614"/>
      <c r="AJ25" s="30">
        <v>1500</v>
      </c>
      <c r="AK25" s="30">
        <v>1500</v>
      </c>
      <c r="AL25" s="30">
        <v>1500</v>
      </c>
      <c r="AM25" s="30">
        <v>773.71</v>
      </c>
      <c r="AN25" s="49">
        <v>773.71</v>
      </c>
      <c r="AO25" s="49">
        <v>1500</v>
      </c>
      <c r="AP25" s="49">
        <v>750</v>
      </c>
      <c r="AQ25" s="49">
        <v>629.85</v>
      </c>
      <c r="AR25" s="30">
        <v>1599.66</v>
      </c>
      <c r="AS25" s="49">
        <f t="shared" si="53"/>
        <v>206.75188378074472</v>
      </c>
      <c r="AT25" s="49">
        <f t="shared" si="54"/>
        <v>213.28800000000001</v>
      </c>
      <c r="AU25" s="49">
        <v>750</v>
      </c>
      <c r="AV25" s="49">
        <v>750</v>
      </c>
      <c r="AW25" s="49"/>
      <c r="AX25" s="49"/>
      <c r="AY25" s="30">
        <f>(BB25-AV25)</f>
        <v>0</v>
      </c>
      <c r="AZ25" s="30">
        <f>(AP25-AO25)</f>
        <v>-750</v>
      </c>
      <c r="BA25" s="30"/>
      <c r="BB25" s="49">
        <v>750</v>
      </c>
      <c r="BC25" s="49">
        <v>750</v>
      </c>
      <c r="BD25" s="49">
        <v>575.9</v>
      </c>
      <c r="BE25" s="49">
        <v>575.9</v>
      </c>
      <c r="BF25" s="49">
        <v>630</v>
      </c>
      <c r="BG25" s="49">
        <v>1209.19</v>
      </c>
      <c r="BH25" s="49">
        <v>750</v>
      </c>
      <c r="BI25" s="30">
        <f>(BJ25-BH25)</f>
        <v>250</v>
      </c>
      <c r="BJ25" s="49">
        <v>1000</v>
      </c>
      <c r="BK25" s="49">
        <v>0</v>
      </c>
      <c r="BL25" s="49">
        <f t="shared" si="7"/>
        <v>0</v>
      </c>
      <c r="BM25" s="30"/>
      <c r="BN25" s="30"/>
      <c r="BO25" s="49">
        <v>0</v>
      </c>
      <c r="BP25" s="49"/>
      <c r="BQ25" s="49"/>
      <c r="BR25" s="30">
        <f>(BS25-BO25)</f>
        <v>1500</v>
      </c>
      <c r="BS25" s="49">
        <v>1500</v>
      </c>
      <c r="BT25" s="49">
        <v>0</v>
      </c>
      <c r="BU25" s="30">
        <f>(BY25-BO25)</f>
        <v>0</v>
      </c>
      <c r="BV25" s="49">
        <v>1500</v>
      </c>
      <c r="BW25" s="49"/>
      <c r="BX25" s="49"/>
      <c r="BY25" s="49">
        <v>0</v>
      </c>
      <c r="BZ25" s="49">
        <v>0</v>
      </c>
      <c r="CA25" s="49">
        <f t="shared" si="8"/>
        <v>0</v>
      </c>
      <c r="CB25" s="49">
        <f t="shared" si="9"/>
        <v>0</v>
      </c>
      <c r="CC25" s="49"/>
      <c r="CD25" s="49"/>
      <c r="CE25" s="49">
        <v>1500</v>
      </c>
      <c r="CF25" s="49">
        <v>566.12</v>
      </c>
      <c r="CG25" s="49">
        <f t="shared" si="10"/>
        <v>37.74133333333333</v>
      </c>
      <c r="CH25" s="49">
        <f>(CI25-CE25)</f>
        <v>-500</v>
      </c>
      <c r="CI25" s="49">
        <v>1000</v>
      </c>
      <c r="CJ25" s="49"/>
      <c r="CK25" s="49">
        <f t="shared" si="11"/>
        <v>0</v>
      </c>
      <c r="CL25" s="49">
        <f>(CM25-CI25)</f>
        <v>0</v>
      </c>
      <c r="CM25" s="49">
        <v>1000</v>
      </c>
      <c r="CN25" s="49"/>
      <c r="CO25" s="49">
        <f t="shared" si="12"/>
        <v>0</v>
      </c>
      <c r="CP25" s="49">
        <f>(CQ25-CM25)</f>
        <v>0</v>
      </c>
      <c r="CQ25" s="49">
        <v>1000</v>
      </c>
      <c r="CR25" s="49">
        <v>1033.18</v>
      </c>
      <c r="CS25" s="49">
        <f t="shared" si="13"/>
        <v>103.318</v>
      </c>
      <c r="CT25" s="49">
        <f>(CU25-CQ25)</f>
        <v>100</v>
      </c>
      <c r="CU25" s="49">
        <v>1100</v>
      </c>
      <c r="CV25" s="49">
        <v>1033.18</v>
      </c>
      <c r="CW25" s="49">
        <f t="shared" si="14"/>
        <v>93.925454545454556</v>
      </c>
      <c r="CX25" s="49">
        <f>(CY25-CU25)</f>
        <v>-66.819999999999936</v>
      </c>
      <c r="CY25" s="49">
        <v>1033.18</v>
      </c>
      <c r="CZ25" s="851"/>
      <c r="DA25" s="851"/>
      <c r="DB25" s="851">
        <v>701.07</v>
      </c>
      <c r="DC25" s="851">
        <v>395.9</v>
      </c>
      <c r="DD25" s="49">
        <f t="shared" si="18"/>
        <v>56.470823170296825</v>
      </c>
      <c r="DE25" s="49">
        <f t="shared" si="19"/>
        <v>39.589999999999996</v>
      </c>
      <c r="DF25" s="49">
        <v>1000</v>
      </c>
      <c r="DG25" s="49">
        <v>0</v>
      </c>
      <c r="DH25" s="49">
        <f t="shared" si="20"/>
        <v>0</v>
      </c>
      <c r="DI25" s="49">
        <f>(DJ25-DF25)</f>
        <v>0</v>
      </c>
      <c r="DJ25" s="851">
        <v>1000</v>
      </c>
      <c r="DK25" s="49"/>
      <c r="DL25" s="49">
        <f t="shared" si="22"/>
        <v>0</v>
      </c>
      <c r="DM25" s="49">
        <f>(DN25-DJ25)</f>
        <v>0</v>
      </c>
      <c r="DN25" s="851">
        <v>1000</v>
      </c>
      <c r="DO25" s="49"/>
      <c r="DP25" s="49">
        <f t="shared" si="24"/>
        <v>0</v>
      </c>
      <c r="DQ25" s="49">
        <f>(DR25-DN25)</f>
        <v>-300</v>
      </c>
      <c r="DR25" s="851">
        <v>700</v>
      </c>
      <c r="DS25" s="851">
        <v>700</v>
      </c>
      <c r="DT25" s="851"/>
      <c r="DU25" s="851"/>
      <c r="DV25" s="49"/>
      <c r="DW25" s="49"/>
      <c r="DX25" s="137"/>
      <c r="DY25" s="851"/>
      <c r="EF25" s="655"/>
      <c r="EG25" s="655"/>
      <c r="EH25" s="655"/>
      <c r="EI25" s="655"/>
      <c r="EJ25" s="655"/>
      <c r="EK25" s="655"/>
      <c r="EL25" s="655"/>
      <c r="EM25" s="655"/>
      <c r="EN25" s="952"/>
      <c r="EO25" s="655"/>
      <c r="EP25" s="655"/>
      <c r="EQ25" s="655"/>
      <c r="ER25" s="655"/>
      <c r="ES25" s="655"/>
      <c r="ET25" s="655"/>
      <c r="EU25" s="655"/>
      <c r="EV25" s="655"/>
      <c r="EY25" s="655"/>
      <c r="EZ25" s="655"/>
      <c r="FA25" s="655"/>
      <c r="FB25" s="655"/>
      <c r="FC25" s="655"/>
      <c r="FD25" s="655"/>
      <c r="FE25" s="655"/>
      <c r="FF25" s="655"/>
      <c r="FG25" s="655"/>
      <c r="FH25" s="655"/>
      <c r="FI25" s="655"/>
      <c r="FJ25" s="655"/>
      <c r="FK25" s="655"/>
      <c r="FL25" s="655"/>
      <c r="FM25" s="655"/>
      <c r="FN25" s="655"/>
      <c r="FO25" s="655"/>
      <c r="FP25" s="655"/>
      <c r="FQ25" s="655"/>
      <c r="FR25" s="655"/>
      <c r="FS25" s="655"/>
      <c r="FT25" s="655"/>
      <c r="FU25" s="655"/>
      <c r="FV25" s="655"/>
      <c r="FW25" s="655"/>
      <c r="FX25" s="655"/>
      <c r="FY25" s="655"/>
      <c r="FZ25" s="655"/>
      <c r="GA25" s="655"/>
      <c r="GB25" s="655"/>
      <c r="GC25" s="655"/>
      <c r="GD25" s="655"/>
      <c r="GE25" s="655"/>
      <c r="GF25" s="655"/>
      <c r="GG25" s="655"/>
      <c r="GH25" s="655"/>
      <c r="GI25" s="655"/>
      <c r="GJ25" s="655"/>
      <c r="GK25" s="655"/>
      <c r="GL25" s="655"/>
      <c r="GM25" s="655"/>
      <c r="GN25" s="655"/>
      <c r="GO25" s="655"/>
      <c r="GP25" s="655"/>
      <c r="GQ25" s="655"/>
      <c r="GR25" s="655"/>
      <c r="GS25" s="655"/>
      <c r="GT25" s="655"/>
      <c r="GU25" s="655"/>
      <c r="GV25" s="655"/>
      <c r="GW25" s="655"/>
      <c r="GX25" s="655"/>
      <c r="GY25" s="655"/>
      <c r="GZ25" s="655"/>
      <c r="HA25" s="655"/>
      <c r="HB25" s="655"/>
      <c r="HC25" s="655"/>
      <c r="HD25" s="655"/>
      <c r="HE25" s="655"/>
      <c r="HF25" s="655"/>
      <c r="HG25" s="655"/>
      <c r="HH25" s="655"/>
      <c r="HI25" s="655"/>
      <c r="HJ25" s="655"/>
      <c r="HK25" s="655"/>
      <c r="HL25" s="655"/>
      <c r="HM25" s="655"/>
      <c r="HN25" s="655"/>
      <c r="HO25" s="655"/>
      <c r="HP25" s="655"/>
      <c r="HQ25" s="655"/>
      <c r="HR25" s="655"/>
      <c r="HS25" s="655"/>
      <c r="HT25" s="655"/>
      <c r="HU25" s="655"/>
      <c r="HV25" s="655"/>
      <c r="HW25" s="655"/>
      <c r="HX25" s="655"/>
      <c r="HY25" s="655"/>
      <c r="HZ25" s="655"/>
      <c r="IA25" s="655"/>
      <c r="IB25" s="655"/>
      <c r="IC25" s="655"/>
    </row>
    <row r="26" spans="1:237" ht="20.100000000000001" customHeight="1" x14ac:dyDescent="0.35">
      <c r="A26" s="652" t="s">
        <v>471</v>
      </c>
      <c r="B26" s="664" t="s">
        <v>441</v>
      </c>
      <c r="C26" s="665" t="s">
        <v>9</v>
      </c>
      <c r="D26" s="646"/>
      <c r="E26" s="646"/>
      <c r="F26" s="646"/>
      <c r="G26" s="646" t="s">
        <v>9</v>
      </c>
      <c r="H26" s="646"/>
      <c r="I26" s="646"/>
      <c r="J26" s="646" t="s">
        <v>185</v>
      </c>
      <c r="K26" s="757"/>
      <c r="L26" s="604"/>
      <c r="M26" s="775">
        <v>323</v>
      </c>
      <c r="N26" s="775" t="s">
        <v>166</v>
      </c>
      <c r="O26" s="752"/>
      <c r="P26" s="33">
        <f t="shared" ref="P26:V26" si="79">SUM(P27:P36)</f>
        <v>567312.0199999999</v>
      </c>
      <c r="Q26" s="33">
        <f t="shared" si="79"/>
        <v>67965.56</v>
      </c>
      <c r="R26" s="33">
        <f t="shared" si="79"/>
        <v>61015.56</v>
      </c>
      <c r="S26" s="33">
        <f t="shared" si="79"/>
        <v>60015.56</v>
      </c>
      <c r="T26" s="33">
        <f t="shared" si="79"/>
        <v>55280</v>
      </c>
      <c r="U26" s="33">
        <f t="shared" si="79"/>
        <v>55280</v>
      </c>
      <c r="V26" s="33">
        <f t="shared" si="79"/>
        <v>0</v>
      </c>
      <c r="W26" s="33">
        <f>(V26/T26)*100</f>
        <v>0</v>
      </c>
      <c r="X26" s="33">
        <f>SUM(X27:X36)</f>
        <v>0</v>
      </c>
      <c r="Y26" s="33">
        <f>SUM(Y27:Y36)</f>
        <v>55280</v>
      </c>
      <c r="Z26" s="33">
        <f>SUM(Z27:Z36)</f>
        <v>55280</v>
      </c>
      <c r="AA26" s="33" t="e">
        <f>SUM(AA27:AG36)</f>
        <v>#DIV/0!</v>
      </c>
      <c r="AB26" s="33">
        <f>SUM(AB27:AB36)</f>
        <v>49678.559999999998</v>
      </c>
      <c r="AC26" s="33">
        <f>SUM(AC27:AC36)</f>
        <v>55280</v>
      </c>
      <c r="AD26" s="33">
        <f>SUM(AD27:AD36)</f>
        <v>16177.42</v>
      </c>
      <c r="AE26" s="33">
        <f t="shared" si="78"/>
        <v>29.264507959479012</v>
      </c>
      <c r="AF26" s="33">
        <f>SUM(AF27:AF36)</f>
        <v>0</v>
      </c>
      <c r="AG26" s="33">
        <f>SUM(AG27:AG36)</f>
        <v>55280</v>
      </c>
      <c r="AH26" s="33"/>
      <c r="AI26" s="33"/>
      <c r="AJ26" s="33">
        <f t="shared" ref="AJ26:AR26" si="80">SUM(AJ27:AJ36)</f>
        <v>55280</v>
      </c>
      <c r="AK26" s="33">
        <f t="shared" si="80"/>
        <v>55280</v>
      </c>
      <c r="AL26" s="33">
        <f t="shared" si="80"/>
        <v>55280</v>
      </c>
      <c r="AM26" s="33">
        <f t="shared" si="80"/>
        <v>23958.880000000001</v>
      </c>
      <c r="AN26" s="101">
        <f t="shared" si="80"/>
        <v>45066.97</v>
      </c>
      <c r="AO26" s="101">
        <f t="shared" si="80"/>
        <v>55280</v>
      </c>
      <c r="AP26" s="101">
        <f t="shared" si="80"/>
        <v>40540</v>
      </c>
      <c r="AQ26" s="101">
        <f t="shared" si="80"/>
        <v>45681.25</v>
      </c>
      <c r="AR26" s="33">
        <f t="shared" si="80"/>
        <v>46835.97</v>
      </c>
      <c r="AS26" s="101">
        <f t="shared" si="53"/>
        <v>103.92526943790541</v>
      </c>
      <c r="AT26" s="101">
        <f t="shared" si="54"/>
        <v>115.53026640355203</v>
      </c>
      <c r="AU26" s="101">
        <f>SUM(AU27:AU36)</f>
        <v>40540</v>
      </c>
      <c r="AV26" s="101">
        <f>SUM(AV27:AV36)</f>
        <v>40540</v>
      </c>
      <c r="AW26" s="101"/>
      <c r="AX26" s="101"/>
      <c r="AY26" s="33">
        <f t="shared" ref="AY26:BK26" si="81">SUM(AY27:AY36)</f>
        <v>16620</v>
      </c>
      <c r="AZ26" s="33">
        <f t="shared" si="81"/>
        <v>-14740</v>
      </c>
      <c r="BA26" s="33">
        <f t="shared" si="81"/>
        <v>0</v>
      </c>
      <c r="BB26" s="101">
        <f t="shared" si="81"/>
        <v>57160</v>
      </c>
      <c r="BC26" s="101">
        <f t="shared" si="81"/>
        <v>57160</v>
      </c>
      <c r="BD26" s="101">
        <f t="shared" si="81"/>
        <v>46275.12</v>
      </c>
      <c r="BE26" s="101">
        <f t="shared" si="81"/>
        <v>57132.57</v>
      </c>
      <c r="BF26" s="101">
        <f t="shared" si="81"/>
        <v>61900</v>
      </c>
      <c r="BG26" s="101">
        <f t="shared" si="81"/>
        <v>62856.960000000006</v>
      </c>
      <c r="BH26" s="101">
        <f t="shared" si="81"/>
        <v>57160</v>
      </c>
      <c r="BI26" s="33">
        <f t="shared" si="81"/>
        <v>-660</v>
      </c>
      <c r="BJ26" s="101">
        <f t="shared" si="81"/>
        <v>56500</v>
      </c>
      <c r="BK26" s="101">
        <f t="shared" si="81"/>
        <v>43353.37</v>
      </c>
      <c r="BL26" s="101">
        <f t="shared" si="7"/>
        <v>76.731628318584072</v>
      </c>
      <c r="BM26" s="33"/>
      <c r="BN26" s="33"/>
      <c r="BO26" s="101">
        <f>SUM(BO27:BO36)</f>
        <v>57875</v>
      </c>
      <c r="BP26" s="101"/>
      <c r="BQ26" s="101"/>
      <c r="BR26" s="33">
        <f t="shared" ref="BR26:BY26" si="82">SUM(BR27:BR36)</f>
        <v>-4375</v>
      </c>
      <c r="BS26" s="101">
        <f t="shared" si="82"/>
        <v>53500</v>
      </c>
      <c r="BT26" s="101">
        <f>SUM(BT27:BT36)</f>
        <v>53965.14</v>
      </c>
      <c r="BU26" s="33">
        <f t="shared" si="82"/>
        <v>-577.05999999999926</v>
      </c>
      <c r="BV26" s="101">
        <f t="shared" si="82"/>
        <v>53500</v>
      </c>
      <c r="BW26" s="101"/>
      <c r="BX26" s="101"/>
      <c r="BY26" s="101">
        <f t="shared" si="82"/>
        <v>57297.94</v>
      </c>
      <c r="BZ26" s="101">
        <f>SUM(BZ27:BZ36)</f>
        <v>57867.839999999997</v>
      </c>
      <c r="CA26" s="101">
        <f t="shared" si="8"/>
        <v>92.062740546154302</v>
      </c>
      <c r="CB26" s="101">
        <f t="shared" si="9"/>
        <v>100.99462563575582</v>
      </c>
      <c r="CC26" s="101">
        <f>SUM(CC27:CC36)</f>
        <v>0</v>
      </c>
      <c r="CD26" s="101">
        <f>SUM(CD27:CD36)</f>
        <v>0</v>
      </c>
      <c r="CE26" s="101">
        <f>SUM(CE27:CE36)</f>
        <v>53500</v>
      </c>
      <c r="CF26" s="101">
        <f>SUM(CF27:CF36)</f>
        <v>16286.559999999998</v>
      </c>
      <c r="CG26" s="101">
        <f t="shared" si="10"/>
        <v>30.44216822429906</v>
      </c>
      <c r="CH26" s="101">
        <f>SUM(CH27:CH36)</f>
        <v>4856</v>
      </c>
      <c r="CI26" s="101">
        <f>SUM(CI27:CI36)</f>
        <v>58356</v>
      </c>
      <c r="CJ26" s="101"/>
      <c r="CK26" s="101">
        <f t="shared" si="11"/>
        <v>0</v>
      </c>
      <c r="CL26" s="101">
        <f>SUM(CL27:CL36)</f>
        <v>0</v>
      </c>
      <c r="CM26" s="101">
        <f>SUM(CM27:CM36)</f>
        <v>58356</v>
      </c>
      <c r="CN26" s="101"/>
      <c r="CO26" s="101">
        <f t="shared" si="12"/>
        <v>0</v>
      </c>
      <c r="CP26" s="101">
        <f>SUM(CP27:CP36)</f>
        <v>0</v>
      </c>
      <c r="CQ26" s="101">
        <f>SUM(CQ27:CQ36)</f>
        <v>58356</v>
      </c>
      <c r="CR26" s="101">
        <f>SUM(CR27:CR36)</f>
        <v>45098.51999999999</v>
      </c>
      <c r="CS26" s="101">
        <f t="shared" si="13"/>
        <v>77.281719103434071</v>
      </c>
      <c r="CT26" s="101">
        <f>SUM(CT27:CT36)</f>
        <v>1194</v>
      </c>
      <c r="CU26" s="101">
        <f>SUM(CU27:CU36)</f>
        <v>59550</v>
      </c>
      <c r="CV26" s="101">
        <f>SUM(CV27:CV36)</f>
        <v>45098.51999999999</v>
      </c>
      <c r="CW26" s="101">
        <f t="shared" si="14"/>
        <v>75.732191435768243</v>
      </c>
      <c r="CX26" s="101">
        <f t="shared" ref="CX26:DG26" si="83">SUM(CX27:CX36)</f>
        <v>-785.86999999999989</v>
      </c>
      <c r="CY26" s="101">
        <f t="shared" si="83"/>
        <v>58764.13</v>
      </c>
      <c r="CZ26" s="114">
        <f t="shared" si="83"/>
        <v>0</v>
      </c>
      <c r="DA26" s="114">
        <f t="shared" si="83"/>
        <v>0</v>
      </c>
      <c r="DB26" s="101">
        <f t="shared" ref="DB26" si="84">SUM(DB27:DB36)</f>
        <v>34253.130000000005</v>
      </c>
      <c r="DC26" s="114">
        <f t="shared" ref="DC26" si="85">SUM(DC27:DC36)</f>
        <v>35028.46</v>
      </c>
      <c r="DD26" s="101">
        <f t="shared" si="18"/>
        <v>102.26353036934141</v>
      </c>
      <c r="DE26" s="101">
        <f t="shared" si="19"/>
        <v>60.025464390979501</v>
      </c>
      <c r="DF26" s="101">
        <f t="shared" si="83"/>
        <v>58356</v>
      </c>
      <c r="DG26" s="101">
        <f t="shared" si="83"/>
        <v>12488.019999999999</v>
      </c>
      <c r="DH26" s="101">
        <f t="shared" si="20"/>
        <v>21.399718966344501</v>
      </c>
      <c r="DI26" s="101">
        <f>SUM(DI27:DI36)</f>
        <v>0</v>
      </c>
      <c r="DJ26" s="114">
        <f>SUM(DJ27:DJ36)</f>
        <v>58356</v>
      </c>
      <c r="DK26" s="101">
        <f t="shared" ref="DK26" si="86">SUM(DK27:DK36)</f>
        <v>0</v>
      </c>
      <c r="DL26" s="101">
        <f t="shared" si="22"/>
        <v>0</v>
      </c>
      <c r="DM26" s="101">
        <f>SUM(DM27:DM36)</f>
        <v>0</v>
      </c>
      <c r="DN26" s="114">
        <f>SUM(DN27:DN36)</f>
        <v>58356</v>
      </c>
      <c r="DO26" s="101">
        <f t="shared" ref="DO26" si="87">SUM(DO27:DO36)</f>
        <v>0</v>
      </c>
      <c r="DP26" s="101">
        <f t="shared" si="24"/>
        <v>0</v>
      </c>
      <c r="DQ26" s="101">
        <f>SUM(DQ27:DQ36)</f>
        <v>4499.8900000000003</v>
      </c>
      <c r="DR26" s="114">
        <f>SUM(DR27:DR36)</f>
        <v>62855.89</v>
      </c>
      <c r="DS26" s="114">
        <f t="shared" ref="DS26:DU26" si="88">SUM(DS27:DS36)</f>
        <v>62855.89</v>
      </c>
      <c r="DT26" s="114">
        <f t="shared" si="88"/>
        <v>0</v>
      </c>
      <c r="DU26" s="114">
        <f t="shared" si="88"/>
        <v>0</v>
      </c>
      <c r="DV26" s="106"/>
      <c r="DW26" s="106"/>
      <c r="DX26" s="137"/>
      <c r="DY26" s="138"/>
      <c r="EF26" s="655"/>
      <c r="EG26" s="655"/>
      <c r="EH26" s="655"/>
      <c r="EI26" s="655"/>
      <c r="EJ26" s="655"/>
      <c r="EK26" s="655"/>
      <c r="EL26" s="655"/>
      <c r="EM26" s="655"/>
      <c r="EN26" s="952"/>
      <c r="EO26" s="655"/>
      <c r="EP26" s="655"/>
      <c r="EQ26" s="655"/>
      <c r="ER26" s="655"/>
      <c r="ES26" s="655"/>
      <c r="ET26" s="655"/>
      <c r="EU26" s="655"/>
      <c r="EV26" s="655"/>
      <c r="EY26" s="655"/>
      <c r="EZ26" s="655"/>
      <c r="FA26" s="655"/>
      <c r="FB26" s="655"/>
      <c r="FC26" s="655"/>
      <c r="FD26" s="655"/>
      <c r="FE26" s="655"/>
      <c r="FF26" s="655"/>
      <c r="FG26" s="655"/>
      <c r="FH26" s="655"/>
      <c r="FI26" s="655"/>
      <c r="FJ26" s="655"/>
      <c r="FK26" s="655"/>
      <c r="FL26" s="655"/>
      <c r="FM26" s="655"/>
      <c r="FN26" s="655"/>
      <c r="FO26" s="655"/>
      <c r="FP26" s="655"/>
      <c r="FQ26" s="655"/>
      <c r="FR26" s="655"/>
      <c r="FS26" s="655"/>
      <c r="FT26" s="655"/>
      <c r="FU26" s="655"/>
      <c r="FV26" s="655"/>
      <c r="FW26" s="655"/>
      <c r="FX26" s="655"/>
      <c r="FY26" s="655"/>
      <c r="FZ26" s="655"/>
      <c r="GA26" s="655"/>
      <c r="GB26" s="655"/>
      <c r="GC26" s="655"/>
      <c r="GD26" s="655"/>
      <c r="GE26" s="655"/>
      <c r="GF26" s="655"/>
      <c r="GG26" s="655"/>
      <c r="GH26" s="655"/>
      <c r="GI26" s="655"/>
      <c r="GJ26" s="655"/>
      <c r="GK26" s="655"/>
      <c r="GL26" s="655"/>
      <c r="GM26" s="655"/>
      <c r="GN26" s="655"/>
      <c r="GO26" s="655"/>
      <c r="GP26" s="655"/>
      <c r="GQ26" s="655"/>
      <c r="GR26" s="655"/>
      <c r="GS26" s="655"/>
      <c r="GT26" s="655"/>
      <c r="GU26" s="655"/>
      <c r="GV26" s="655"/>
      <c r="GW26" s="655"/>
      <c r="GX26" s="655"/>
      <c r="GY26" s="655"/>
      <c r="GZ26" s="655"/>
      <c r="HA26" s="655"/>
      <c r="HB26" s="655"/>
      <c r="HC26" s="655"/>
      <c r="HD26" s="655"/>
      <c r="HE26" s="655"/>
      <c r="HF26" s="655"/>
      <c r="HG26" s="655"/>
      <c r="HH26" s="655"/>
      <c r="HI26" s="655"/>
      <c r="HJ26" s="655"/>
      <c r="HK26" s="655"/>
      <c r="HL26" s="655"/>
      <c r="HM26" s="655"/>
      <c r="HN26" s="655"/>
      <c r="HO26" s="655"/>
      <c r="HP26" s="655"/>
      <c r="HQ26" s="655"/>
      <c r="HR26" s="655"/>
      <c r="HS26" s="655"/>
      <c r="HT26" s="655"/>
      <c r="HU26" s="655"/>
      <c r="HV26" s="655"/>
      <c r="HW26" s="655"/>
      <c r="HX26" s="655"/>
      <c r="HY26" s="655"/>
      <c r="HZ26" s="655"/>
      <c r="IA26" s="655"/>
      <c r="IB26" s="655"/>
      <c r="IC26" s="655"/>
    </row>
    <row r="27" spans="1:237" ht="20.100000000000001" customHeight="1" x14ac:dyDescent="0.35">
      <c r="A27" s="651"/>
      <c r="B27" s="646"/>
      <c r="C27" s="665"/>
      <c r="D27" s="646"/>
      <c r="E27" s="646"/>
      <c r="F27" s="646"/>
      <c r="G27" s="646" t="s">
        <v>9</v>
      </c>
      <c r="H27" s="646"/>
      <c r="I27" s="646"/>
      <c r="J27" s="646" t="s">
        <v>185</v>
      </c>
      <c r="K27" s="678"/>
      <c r="L27" s="603"/>
      <c r="M27" s="562"/>
      <c r="N27" s="562">
        <v>3231</v>
      </c>
      <c r="O27" s="595" t="s">
        <v>167</v>
      </c>
      <c r="P27" s="30">
        <v>22400</v>
      </c>
      <c r="Q27" s="30">
        <v>27400</v>
      </c>
      <c r="R27" s="30">
        <v>27400</v>
      </c>
      <c r="S27" s="30">
        <v>23400</v>
      </c>
      <c r="T27" s="30">
        <v>21664.44</v>
      </c>
      <c r="U27" s="30">
        <v>21664.44</v>
      </c>
      <c r="V27" s="30">
        <v>0</v>
      </c>
      <c r="W27" s="30">
        <f>(V27/T27)*100</f>
        <v>0</v>
      </c>
      <c r="X27" s="30">
        <f t="shared" ref="X27:X36" si="89">(Y27-U27)</f>
        <v>0</v>
      </c>
      <c r="Y27" s="30">
        <v>21664.44</v>
      </c>
      <c r="Z27" s="30">
        <v>21664.44</v>
      </c>
      <c r="AA27" s="30">
        <v>18363</v>
      </c>
      <c r="AB27" s="30">
        <v>18363</v>
      </c>
      <c r="AC27" s="30">
        <v>21664.44</v>
      </c>
      <c r="AD27" s="30">
        <v>6446.58</v>
      </c>
      <c r="AE27" s="30">
        <f t="shared" si="78"/>
        <v>29.756504206893879</v>
      </c>
      <c r="AF27" s="30">
        <f t="shared" ref="AF27:AF36" si="90">(AG27-AC27)</f>
        <v>-3000</v>
      </c>
      <c r="AG27" s="30">
        <v>18664.439999999999</v>
      </c>
      <c r="AH27" s="35"/>
      <c r="AI27" s="589"/>
      <c r="AJ27" s="30">
        <v>18664.439999999999</v>
      </c>
      <c r="AK27" s="30">
        <v>18664.439999999999</v>
      </c>
      <c r="AL27" s="30">
        <v>18664.439999999999</v>
      </c>
      <c r="AM27" s="30">
        <v>8989.83</v>
      </c>
      <c r="AN27" s="49">
        <v>17716.12</v>
      </c>
      <c r="AO27" s="49">
        <v>18664.439999999999</v>
      </c>
      <c r="AP27" s="49">
        <v>16500</v>
      </c>
      <c r="AQ27" s="49">
        <v>17500</v>
      </c>
      <c r="AR27" s="30">
        <v>17661.73</v>
      </c>
      <c r="AS27" s="49">
        <f t="shared" si="53"/>
        <v>99.692991467657706</v>
      </c>
      <c r="AT27" s="49">
        <f t="shared" si="54"/>
        <v>107.04078787878788</v>
      </c>
      <c r="AU27" s="49">
        <v>16500</v>
      </c>
      <c r="AV27" s="49">
        <v>16500</v>
      </c>
      <c r="AW27" s="49"/>
      <c r="AX27" s="49"/>
      <c r="AY27" s="30">
        <f t="shared" ref="AY27:AY36" si="91">(BB27-AV27)</f>
        <v>0</v>
      </c>
      <c r="AZ27" s="30">
        <f t="shared" ref="AZ27:AZ36" si="92">(AP27-AO27)</f>
        <v>-2164.4399999999987</v>
      </c>
      <c r="BA27" s="30"/>
      <c r="BB27" s="49">
        <v>16500</v>
      </c>
      <c r="BC27" s="49">
        <v>16500</v>
      </c>
      <c r="BD27" s="49">
        <v>11634.21</v>
      </c>
      <c r="BE27" s="49">
        <v>14134.97</v>
      </c>
      <c r="BF27" s="49">
        <v>19000</v>
      </c>
      <c r="BG27" s="49">
        <v>17257.810000000001</v>
      </c>
      <c r="BH27" s="49">
        <v>16500</v>
      </c>
      <c r="BI27" s="30">
        <f t="shared" ref="BI27:BI36" si="93">(BJ27-BH27)</f>
        <v>1500</v>
      </c>
      <c r="BJ27" s="49">
        <v>18000</v>
      </c>
      <c r="BK27" s="49">
        <v>11583.65</v>
      </c>
      <c r="BL27" s="49">
        <f t="shared" si="7"/>
        <v>64.353611111111107</v>
      </c>
      <c r="BM27" s="30"/>
      <c r="BN27" s="30"/>
      <c r="BO27" s="49">
        <v>18000</v>
      </c>
      <c r="BP27" s="49"/>
      <c r="BQ27" s="49"/>
      <c r="BR27" s="30">
        <f t="shared" ref="BR27:BR36" si="94">(BS27-BO27)</f>
        <v>0</v>
      </c>
      <c r="BS27" s="49">
        <v>18000</v>
      </c>
      <c r="BT27" s="49">
        <v>15034.7</v>
      </c>
      <c r="BU27" s="30">
        <f t="shared" ref="BU27:BU36" si="95">(BY27-BO27)</f>
        <v>0</v>
      </c>
      <c r="BV27" s="49">
        <v>18000</v>
      </c>
      <c r="BW27" s="49"/>
      <c r="BX27" s="49"/>
      <c r="BY27" s="49">
        <v>18000</v>
      </c>
      <c r="BZ27" s="49">
        <v>16724.009999999998</v>
      </c>
      <c r="CA27" s="49">
        <f t="shared" si="8"/>
        <v>96.906907655142788</v>
      </c>
      <c r="CB27" s="49">
        <f t="shared" si="9"/>
        <v>92.911166666666659</v>
      </c>
      <c r="CC27" s="49"/>
      <c r="CD27" s="49"/>
      <c r="CE27" s="49">
        <v>18000</v>
      </c>
      <c r="CF27" s="49">
        <v>3555.58</v>
      </c>
      <c r="CG27" s="49">
        <f t="shared" si="10"/>
        <v>19.75322222222222</v>
      </c>
      <c r="CH27" s="49">
        <f t="shared" ref="CH27:CH36" si="96">(CI27-CE27)</f>
        <v>1000</v>
      </c>
      <c r="CI27" s="49">
        <v>19000</v>
      </c>
      <c r="CJ27" s="49"/>
      <c r="CK27" s="49">
        <f t="shared" si="11"/>
        <v>0</v>
      </c>
      <c r="CL27" s="49">
        <f t="shared" ref="CL27:CL36" si="97">(CM27-CI27)</f>
        <v>0</v>
      </c>
      <c r="CM27" s="49">
        <v>19000</v>
      </c>
      <c r="CN27" s="49"/>
      <c r="CO27" s="49">
        <f t="shared" si="12"/>
        <v>0</v>
      </c>
      <c r="CP27" s="49">
        <f t="shared" ref="CP27:CP36" si="98">(CQ27-CM27)</f>
        <v>0</v>
      </c>
      <c r="CQ27" s="49">
        <v>19000</v>
      </c>
      <c r="CR27" s="49">
        <v>11191.56</v>
      </c>
      <c r="CS27" s="49">
        <f t="shared" si="13"/>
        <v>58.902947368421053</v>
      </c>
      <c r="CT27" s="49">
        <f t="shared" ref="CT27:CT36" si="99">(CU27-CQ27)</f>
        <v>-3200</v>
      </c>
      <c r="CU27" s="49">
        <v>15800</v>
      </c>
      <c r="CV27" s="49">
        <v>11191.56</v>
      </c>
      <c r="CW27" s="49">
        <f t="shared" si="14"/>
        <v>70.8326582278481</v>
      </c>
      <c r="CX27" s="49">
        <f t="shared" ref="CX27:CX36" si="100">(CY27-CU27)</f>
        <v>-700</v>
      </c>
      <c r="CY27" s="49">
        <v>15100</v>
      </c>
      <c r="CZ27" s="851"/>
      <c r="DA27" s="851"/>
      <c r="DB27" s="851">
        <v>7535.79</v>
      </c>
      <c r="DC27" s="851">
        <v>7390.86</v>
      </c>
      <c r="DD27" s="49">
        <f t="shared" si="18"/>
        <v>98.076777617210666</v>
      </c>
      <c r="DE27" s="49">
        <f t="shared" si="19"/>
        <v>38.899263157894737</v>
      </c>
      <c r="DF27" s="49">
        <v>19000</v>
      </c>
      <c r="DG27" s="49">
        <v>3237.21</v>
      </c>
      <c r="DH27" s="49">
        <f t="shared" si="20"/>
        <v>17.037947368421051</v>
      </c>
      <c r="DI27" s="49">
        <f t="shared" ref="DI27:DI36" si="101">(DJ27-DF27)</f>
        <v>0</v>
      </c>
      <c r="DJ27" s="851">
        <v>19000</v>
      </c>
      <c r="DK27" s="49"/>
      <c r="DL27" s="49">
        <f t="shared" si="22"/>
        <v>0</v>
      </c>
      <c r="DM27" s="49">
        <f t="shared" ref="DM27:DM36" si="102">(DN27-DJ27)</f>
        <v>0</v>
      </c>
      <c r="DN27" s="851">
        <v>19000</v>
      </c>
      <c r="DO27" s="49"/>
      <c r="DP27" s="49">
        <f t="shared" si="24"/>
        <v>0</v>
      </c>
      <c r="DQ27" s="49">
        <f t="shared" ref="DQ27:DQ36" si="103">(DR27-DN27)</f>
        <v>-4500</v>
      </c>
      <c r="DR27" s="851">
        <v>14500</v>
      </c>
      <c r="DS27" s="851">
        <v>14500</v>
      </c>
      <c r="DT27" s="851"/>
      <c r="DU27" s="851"/>
      <c r="DV27" s="49"/>
      <c r="DW27" s="49"/>
      <c r="DX27" s="137"/>
      <c r="DY27" s="851"/>
      <c r="EF27" s="655"/>
      <c r="EG27" s="655"/>
      <c r="EH27" s="655"/>
      <c r="EI27" s="655"/>
      <c r="EJ27" s="655"/>
      <c r="EK27" s="655"/>
      <c r="EL27" s="655"/>
      <c r="EM27" s="655"/>
      <c r="EN27" s="952"/>
      <c r="EO27" s="655"/>
      <c r="EP27" s="655"/>
      <c r="EQ27" s="655"/>
      <c r="ER27" s="655"/>
      <c r="ES27" s="655"/>
      <c r="ET27" s="655"/>
      <c r="EU27" s="655"/>
      <c r="EV27" s="655"/>
      <c r="EY27" s="655"/>
      <c r="EZ27" s="655"/>
      <c r="FA27" s="655"/>
      <c r="FB27" s="655"/>
      <c r="FC27" s="655"/>
      <c r="FD27" s="655"/>
      <c r="FE27" s="655"/>
      <c r="FF27" s="655"/>
      <c r="FG27" s="655"/>
      <c r="FH27" s="655"/>
      <c r="FI27" s="655"/>
      <c r="FJ27" s="655"/>
      <c r="FK27" s="655"/>
      <c r="FL27" s="655"/>
      <c r="FM27" s="655"/>
      <c r="FN27" s="655"/>
      <c r="FO27" s="655"/>
      <c r="FP27" s="655"/>
      <c r="FQ27" s="655"/>
      <c r="FR27" s="655"/>
      <c r="FS27" s="655"/>
      <c r="FT27" s="655"/>
      <c r="FU27" s="655"/>
      <c r="FV27" s="655"/>
      <c r="FW27" s="655"/>
      <c r="FX27" s="655"/>
      <c r="FY27" s="655"/>
      <c r="FZ27" s="655"/>
      <c r="GA27" s="655"/>
      <c r="GB27" s="655"/>
      <c r="GC27" s="655"/>
      <c r="GD27" s="655"/>
      <c r="GE27" s="655"/>
      <c r="GF27" s="655"/>
      <c r="GG27" s="655"/>
      <c r="GH27" s="655"/>
      <c r="GI27" s="655"/>
      <c r="GJ27" s="655"/>
      <c r="GK27" s="655"/>
      <c r="GL27" s="655"/>
      <c r="GM27" s="655"/>
      <c r="GN27" s="655"/>
      <c r="GO27" s="655"/>
      <c r="GP27" s="655"/>
      <c r="GQ27" s="655"/>
      <c r="GR27" s="655"/>
      <c r="GS27" s="655"/>
      <c r="GT27" s="655"/>
      <c r="GU27" s="655"/>
      <c r="GV27" s="655"/>
      <c r="GW27" s="655"/>
      <c r="GX27" s="655"/>
      <c r="GY27" s="655"/>
      <c r="GZ27" s="655"/>
      <c r="HA27" s="655"/>
      <c r="HB27" s="655"/>
      <c r="HC27" s="655"/>
      <c r="HD27" s="655"/>
      <c r="HE27" s="655"/>
      <c r="HF27" s="655"/>
      <c r="HG27" s="655"/>
      <c r="HH27" s="655"/>
      <c r="HI27" s="655"/>
      <c r="HJ27" s="655"/>
      <c r="HK27" s="655"/>
      <c r="HL27" s="655"/>
      <c r="HM27" s="655"/>
      <c r="HN27" s="655"/>
      <c r="HO27" s="655"/>
      <c r="HP27" s="655"/>
      <c r="HQ27" s="655"/>
      <c r="HR27" s="655"/>
      <c r="HS27" s="655"/>
      <c r="HT27" s="655"/>
      <c r="HU27" s="655"/>
      <c r="HV27" s="655"/>
      <c r="HW27" s="655"/>
      <c r="HX27" s="655"/>
      <c r="HY27" s="655"/>
      <c r="HZ27" s="655"/>
      <c r="IA27" s="655"/>
      <c r="IB27" s="655"/>
      <c r="IC27" s="655"/>
    </row>
    <row r="28" spans="1:237" x14ac:dyDescent="0.35">
      <c r="A28" s="651"/>
      <c r="B28" s="646"/>
      <c r="C28" s="665"/>
      <c r="D28" s="646"/>
      <c r="E28" s="646"/>
      <c r="F28" s="646"/>
      <c r="G28" s="646" t="s">
        <v>9</v>
      </c>
      <c r="H28" s="646"/>
      <c r="I28" s="646"/>
      <c r="J28" s="646" t="s">
        <v>185</v>
      </c>
      <c r="K28" s="678"/>
      <c r="L28" s="603"/>
      <c r="M28" s="562"/>
      <c r="N28" s="562">
        <v>3231</v>
      </c>
      <c r="O28" s="595" t="s">
        <v>188</v>
      </c>
      <c r="P28" s="30">
        <v>491243.54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f t="shared" si="89"/>
        <v>0</v>
      </c>
      <c r="Y28" s="30">
        <v>0</v>
      </c>
      <c r="Z28" s="30">
        <v>0</v>
      </c>
      <c r="AA28" s="30"/>
      <c r="AB28" s="30">
        <v>0</v>
      </c>
      <c r="AC28" s="30">
        <v>0</v>
      </c>
      <c r="AD28" s="30"/>
      <c r="AE28" s="30" t="e">
        <f t="shared" si="78"/>
        <v>#DIV/0!</v>
      </c>
      <c r="AF28" s="30">
        <f t="shared" si="90"/>
        <v>0</v>
      </c>
      <c r="AG28" s="30"/>
      <c r="AH28" s="30"/>
      <c r="AI28" s="614"/>
      <c r="AJ28" s="30"/>
      <c r="AK28" s="30"/>
      <c r="AL28" s="30"/>
      <c r="AM28" s="30"/>
      <c r="AN28" s="49"/>
      <c r="AO28" s="49"/>
      <c r="AP28" s="49"/>
      <c r="AQ28" s="49"/>
      <c r="AR28" s="30"/>
      <c r="AS28" s="49" t="e">
        <f t="shared" si="53"/>
        <v>#DIV/0!</v>
      </c>
      <c r="AT28" s="49" t="e">
        <f t="shared" si="54"/>
        <v>#DIV/0!</v>
      </c>
      <c r="AU28" s="49"/>
      <c r="AV28" s="49"/>
      <c r="AW28" s="49"/>
      <c r="AX28" s="49"/>
      <c r="AY28" s="30">
        <f t="shared" si="91"/>
        <v>0</v>
      </c>
      <c r="AZ28" s="30">
        <f t="shared" si="92"/>
        <v>0</v>
      </c>
      <c r="BA28" s="30"/>
      <c r="BB28" s="49"/>
      <c r="BC28" s="49"/>
      <c r="BD28" s="49"/>
      <c r="BE28" s="49">
        <v>0</v>
      </c>
      <c r="BF28" s="49"/>
      <c r="BG28" s="49"/>
      <c r="BH28" s="49"/>
      <c r="BI28" s="30">
        <f t="shared" si="93"/>
        <v>0</v>
      </c>
      <c r="BJ28" s="49"/>
      <c r="BK28" s="49"/>
      <c r="BL28" s="49">
        <f t="shared" si="7"/>
        <v>0</v>
      </c>
      <c r="BM28" s="30"/>
      <c r="BN28" s="30"/>
      <c r="BO28" s="49"/>
      <c r="BP28" s="49"/>
      <c r="BQ28" s="49"/>
      <c r="BR28" s="30">
        <f t="shared" si="94"/>
        <v>0</v>
      </c>
      <c r="BS28" s="49"/>
      <c r="BT28" s="49"/>
      <c r="BU28" s="30">
        <f t="shared" si="95"/>
        <v>0</v>
      </c>
      <c r="BV28" s="49"/>
      <c r="BW28" s="49"/>
      <c r="BX28" s="49"/>
      <c r="BY28" s="49"/>
      <c r="BZ28" s="49"/>
      <c r="CA28" s="49">
        <f t="shared" si="8"/>
        <v>0</v>
      </c>
      <c r="CB28" s="49">
        <f t="shared" si="9"/>
        <v>0</v>
      </c>
      <c r="CC28" s="49"/>
      <c r="CD28" s="49"/>
      <c r="CE28" s="49"/>
      <c r="CF28" s="49"/>
      <c r="CG28" s="49">
        <f t="shared" si="10"/>
        <v>0</v>
      </c>
      <c r="CH28" s="49">
        <f t="shared" si="96"/>
        <v>0</v>
      </c>
      <c r="CI28" s="49"/>
      <c r="CJ28" s="49"/>
      <c r="CK28" s="49">
        <f t="shared" si="11"/>
        <v>0</v>
      </c>
      <c r="CL28" s="49">
        <f t="shared" si="97"/>
        <v>0</v>
      </c>
      <c r="CM28" s="49"/>
      <c r="CN28" s="49"/>
      <c r="CO28" s="49">
        <f t="shared" si="12"/>
        <v>0</v>
      </c>
      <c r="CP28" s="49">
        <f t="shared" si="98"/>
        <v>0</v>
      </c>
      <c r="CQ28" s="49"/>
      <c r="CR28" s="49"/>
      <c r="CS28" s="49">
        <f t="shared" si="13"/>
        <v>0</v>
      </c>
      <c r="CT28" s="49">
        <f t="shared" si="99"/>
        <v>0</v>
      </c>
      <c r="CU28" s="49"/>
      <c r="CV28" s="49"/>
      <c r="CW28" s="49">
        <f t="shared" si="14"/>
        <v>0</v>
      </c>
      <c r="CX28" s="49">
        <f t="shared" si="100"/>
        <v>0</v>
      </c>
      <c r="CY28" s="49"/>
      <c r="CZ28" s="851"/>
      <c r="DA28" s="851"/>
      <c r="DB28" s="851">
        <v>0</v>
      </c>
      <c r="DC28" s="851">
        <v>0</v>
      </c>
      <c r="DD28" s="49">
        <f t="shared" si="18"/>
        <v>0</v>
      </c>
      <c r="DE28" s="49">
        <f t="shared" si="19"/>
        <v>0</v>
      </c>
      <c r="DF28" s="49"/>
      <c r="DG28" s="49"/>
      <c r="DH28" s="49">
        <f t="shared" si="20"/>
        <v>0</v>
      </c>
      <c r="DI28" s="49">
        <f t="shared" si="101"/>
        <v>0</v>
      </c>
      <c r="DJ28" s="851"/>
      <c r="DK28" s="49"/>
      <c r="DL28" s="49">
        <f t="shared" si="22"/>
        <v>0</v>
      </c>
      <c r="DM28" s="49">
        <f t="shared" si="102"/>
        <v>0</v>
      </c>
      <c r="DN28" s="851"/>
      <c r="DO28" s="49"/>
      <c r="DP28" s="49">
        <f t="shared" si="24"/>
        <v>0</v>
      </c>
      <c r="DQ28" s="49">
        <f t="shared" si="103"/>
        <v>0</v>
      </c>
      <c r="DR28" s="851">
        <v>0</v>
      </c>
      <c r="DS28" s="851">
        <v>0</v>
      </c>
      <c r="DT28" s="851"/>
      <c r="DU28" s="851"/>
      <c r="DV28" s="49"/>
      <c r="DW28" s="49"/>
      <c r="DX28" s="137"/>
      <c r="DY28" s="851"/>
      <c r="EF28" s="655"/>
      <c r="EG28" s="655"/>
      <c r="EH28" s="655"/>
      <c r="EI28" s="655"/>
      <c r="EJ28" s="655"/>
      <c r="EK28" s="655"/>
      <c r="EL28" s="655"/>
      <c r="EM28" s="655"/>
      <c r="EN28" s="952"/>
      <c r="EO28" s="655"/>
      <c r="EP28" s="655"/>
      <c r="EQ28" s="655"/>
      <c r="ER28" s="655"/>
      <c r="ES28" s="655"/>
      <c r="ET28" s="655"/>
      <c r="EU28" s="655"/>
      <c r="EV28" s="655"/>
      <c r="EY28" s="655"/>
      <c r="EZ28" s="655"/>
      <c r="FA28" s="655"/>
      <c r="FB28" s="655"/>
      <c r="FC28" s="655"/>
      <c r="FD28" s="655"/>
      <c r="FE28" s="655"/>
      <c r="FF28" s="655"/>
      <c r="FG28" s="655"/>
      <c r="FH28" s="655"/>
      <c r="FI28" s="655"/>
      <c r="FJ28" s="655"/>
      <c r="FK28" s="655"/>
      <c r="FL28" s="655"/>
      <c r="FM28" s="655"/>
      <c r="FN28" s="655"/>
      <c r="FO28" s="655"/>
      <c r="FP28" s="655"/>
      <c r="FQ28" s="655"/>
      <c r="FR28" s="655"/>
      <c r="FS28" s="655"/>
      <c r="FT28" s="655"/>
      <c r="FU28" s="655"/>
      <c r="FV28" s="655"/>
      <c r="FW28" s="655"/>
      <c r="FX28" s="655"/>
      <c r="FY28" s="655"/>
      <c r="FZ28" s="655"/>
      <c r="GA28" s="655"/>
      <c r="GB28" s="655"/>
      <c r="GC28" s="655"/>
      <c r="GD28" s="655"/>
      <c r="GE28" s="655"/>
      <c r="GF28" s="655"/>
      <c r="GG28" s="655"/>
      <c r="GH28" s="655"/>
      <c r="GI28" s="655"/>
      <c r="GJ28" s="655"/>
      <c r="GK28" s="655"/>
      <c r="GL28" s="655"/>
      <c r="GM28" s="655"/>
      <c r="GN28" s="655"/>
      <c r="GO28" s="655"/>
      <c r="GP28" s="655"/>
      <c r="GQ28" s="655"/>
      <c r="GR28" s="655"/>
      <c r="GS28" s="655"/>
      <c r="GT28" s="655"/>
      <c r="GU28" s="655"/>
      <c r="GV28" s="655"/>
      <c r="GW28" s="655"/>
      <c r="GX28" s="655"/>
      <c r="GY28" s="655"/>
      <c r="GZ28" s="655"/>
      <c r="HA28" s="655"/>
      <c r="HB28" s="655"/>
      <c r="HC28" s="655"/>
      <c r="HD28" s="655"/>
      <c r="HE28" s="655"/>
      <c r="HF28" s="655"/>
      <c r="HG28" s="655"/>
      <c r="HH28" s="655"/>
      <c r="HI28" s="655"/>
      <c r="HJ28" s="655"/>
      <c r="HK28" s="655"/>
      <c r="HL28" s="655"/>
      <c r="HM28" s="655"/>
      <c r="HN28" s="655"/>
      <c r="HO28" s="655"/>
      <c r="HP28" s="655"/>
      <c r="HQ28" s="655"/>
      <c r="HR28" s="655"/>
      <c r="HS28" s="655"/>
      <c r="HT28" s="655"/>
      <c r="HU28" s="655"/>
      <c r="HV28" s="655"/>
      <c r="HW28" s="655"/>
      <c r="HX28" s="655"/>
      <c r="HY28" s="655"/>
      <c r="HZ28" s="655"/>
      <c r="IA28" s="655"/>
      <c r="IB28" s="655"/>
      <c r="IC28" s="655"/>
    </row>
    <row r="29" spans="1:237" ht="20.100000000000001" customHeight="1" x14ac:dyDescent="0.35">
      <c r="A29" s="651"/>
      <c r="B29" s="646"/>
      <c r="C29" s="665"/>
      <c r="D29" s="646"/>
      <c r="E29" s="646"/>
      <c r="F29" s="646"/>
      <c r="G29" s="646" t="s">
        <v>9</v>
      </c>
      <c r="H29" s="646"/>
      <c r="I29" s="646"/>
      <c r="J29" s="646" t="s">
        <v>185</v>
      </c>
      <c r="K29" s="678"/>
      <c r="L29" s="603"/>
      <c r="M29" s="633"/>
      <c r="N29" s="633">
        <v>3232</v>
      </c>
      <c r="O29" s="593" t="s">
        <v>33</v>
      </c>
      <c r="P29" s="30">
        <v>8038.4</v>
      </c>
      <c r="Q29" s="30">
        <v>3500</v>
      </c>
      <c r="R29" s="30">
        <v>4550</v>
      </c>
      <c r="S29" s="30">
        <v>6550</v>
      </c>
      <c r="T29" s="30">
        <v>4550</v>
      </c>
      <c r="U29" s="30">
        <v>4550</v>
      </c>
      <c r="V29" s="30">
        <v>0</v>
      </c>
      <c r="W29" s="30">
        <f>(V29/T29)*100</f>
        <v>0</v>
      </c>
      <c r="X29" s="30">
        <f t="shared" si="89"/>
        <v>0</v>
      </c>
      <c r="Y29" s="30">
        <v>4550</v>
      </c>
      <c r="Z29" s="30">
        <v>4550</v>
      </c>
      <c r="AA29" s="30">
        <v>4550</v>
      </c>
      <c r="AB29" s="30">
        <v>4550</v>
      </c>
      <c r="AC29" s="30">
        <v>4550</v>
      </c>
      <c r="AD29" s="30">
        <v>1816.86</v>
      </c>
      <c r="AE29" s="30">
        <f t="shared" si="78"/>
        <v>39.930989010989009</v>
      </c>
      <c r="AF29" s="30">
        <f t="shared" si="90"/>
        <v>4000</v>
      </c>
      <c r="AG29" s="30">
        <v>8550</v>
      </c>
      <c r="AH29" s="30"/>
      <c r="AI29" s="614"/>
      <c r="AJ29" s="30">
        <v>8550</v>
      </c>
      <c r="AK29" s="30">
        <v>8550</v>
      </c>
      <c r="AL29" s="30">
        <v>8550</v>
      </c>
      <c r="AM29" s="30">
        <v>3606.86</v>
      </c>
      <c r="AN29" s="49">
        <v>7540.37</v>
      </c>
      <c r="AO29" s="49">
        <v>8550</v>
      </c>
      <c r="AP29" s="49">
        <v>2000</v>
      </c>
      <c r="AQ29" s="49">
        <v>3000</v>
      </c>
      <c r="AR29" s="30">
        <v>2098.5</v>
      </c>
      <c r="AS29" s="49">
        <f t="shared" si="53"/>
        <v>27.830199313826775</v>
      </c>
      <c r="AT29" s="49">
        <f t="shared" si="54"/>
        <v>104.925</v>
      </c>
      <c r="AU29" s="49">
        <v>2000</v>
      </c>
      <c r="AV29" s="49">
        <v>2000</v>
      </c>
      <c r="AW29" s="49"/>
      <c r="AX29" s="49"/>
      <c r="AY29" s="30">
        <f t="shared" si="91"/>
        <v>1620</v>
      </c>
      <c r="AZ29" s="30">
        <f t="shared" si="92"/>
        <v>-6550</v>
      </c>
      <c r="BA29" s="30"/>
      <c r="BB29" s="49">
        <v>3620</v>
      </c>
      <c r="BC29" s="49">
        <v>3620</v>
      </c>
      <c r="BD29" s="49">
        <v>12858.87</v>
      </c>
      <c r="BE29" s="49">
        <v>14175.38</v>
      </c>
      <c r="BF29" s="49">
        <v>5000</v>
      </c>
      <c r="BG29" s="49">
        <v>14465.38</v>
      </c>
      <c r="BH29" s="49">
        <v>3620</v>
      </c>
      <c r="BI29" s="30">
        <f t="shared" si="93"/>
        <v>4380</v>
      </c>
      <c r="BJ29" s="49">
        <v>8000</v>
      </c>
      <c r="BK29" s="49">
        <v>4987.5</v>
      </c>
      <c r="BL29" s="49">
        <f t="shared" si="7"/>
        <v>62.34375</v>
      </c>
      <c r="BM29" s="30"/>
      <c r="BN29" s="30"/>
      <c r="BO29" s="49">
        <v>7000</v>
      </c>
      <c r="BP29" s="49"/>
      <c r="BQ29" s="49"/>
      <c r="BR29" s="30">
        <f t="shared" si="94"/>
        <v>2000</v>
      </c>
      <c r="BS29" s="49">
        <v>9000</v>
      </c>
      <c r="BT29" s="49">
        <v>5737.5</v>
      </c>
      <c r="BU29" s="30">
        <f t="shared" si="95"/>
        <v>0</v>
      </c>
      <c r="BV29" s="49">
        <v>9000</v>
      </c>
      <c r="BW29" s="49"/>
      <c r="BX29" s="49"/>
      <c r="BY29" s="49">
        <v>7000</v>
      </c>
      <c r="BZ29" s="49">
        <v>6587.5</v>
      </c>
      <c r="CA29" s="49">
        <f t="shared" si="8"/>
        <v>45.53976459657472</v>
      </c>
      <c r="CB29" s="49">
        <f t="shared" si="9"/>
        <v>94.107142857142861</v>
      </c>
      <c r="CC29" s="49"/>
      <c r="CD29" s="49"/>
      <c r="CE29" s="49">
        <v>9000</v>
      </c>
      <c r="CF29" s="49">
        <v>1000</v>
      </c>
      <c r="CG29" s="49">
        <f t="shared" si="10"/>
        <v>11.111111111111111</v>
      </c>
      <c r="CH29" s="49">
        <f t="shared" si="96"/>
        <v>-1644</v>
      </c>
      <c r="CI29" s="49">
        <v>7356</v>
      </c>
      <c r="CJ29" s="49"/>
      <c r="CK29" s="49">
        <f t="shared" si="11"/>
        <v>0</v>
      </c>
      <c r="CL29" s="49">
        <f t="shared" si="97"/>
        <v>0</v>
      </c>
      <c r="CM29" s="49">
        <v>7356</v>
      </c>
      <c r="CN29" s="49"/>
      <c r="CO29" s="49">
        <f t="shared" si="12"/>
        <v>0</v>
      </c>
      <c r="CP29" s="49">
        <f t="shared" si="98"/>
        <v>0</v>
      </c>
      <c r="CQ29" s="49">
        <v>7356</v>
      </c>
      <c r="CR29" s="49">
        <v>3005</v>
      </c>
      <c r="CS29" s="49">
        <f t="shared" ref="CS29:CS36" si="104">IFERROR(CR29/CQ29*100,)</f>
        <v>40.85100598151169</v>
      </c>
      <c r="CT29" s="49">
        <f t="shared" si="99"/>
        <v>-3556</v>
      </c>
      <c r="CU29" s="49">
        <v>3800</v>
      </c>
      <c r="CV29" s="49">
        <v>3005</v>
      </c>
      <c r="CW29" s="49">
        <f t="shared" si="14"/>
        <v>79.078947368421055</v>
      </c>
      <c r="CX29" s="49">
        <f t="shared" si="100"/>
        <v>0</v>
      </c>
      <c r="CY29" s="49">
        <v>3800</v>
      </c>
      <c r="CZ29" s="851"/>
      <c r="DA29" s="851"/>
      <c r="DB29" s="851">
        <v>2255</v>
      </c>
      <c r="DC29" s="851">
        <v>5162.6000000000004</v>
      </c>
      <c r="DD29" s="49">
        <f t="shared" si="18"/>
        <v>228.94013303769404</v>
      </c>
      <c r="DE29" s="49">
        <f t="shared" si="19"/>
        <v>70.182164219684623</v>
      </c>
      <c r="DF29" s="49">
        <v>7356</v>
      </c>
      <c r="DG29" s="49">
        <v>750</v>
      </c>
      <c r="DH29" s="49">
        <f t="shared" si="20"/>
        <v>10.195758564437195</v>
      </c>
      <c r="DI29" s="49">
        <f t="shared" si="101"/>
        <v>0</v>
      </c>
      <c r="DJ29" s="851">
        <v>7356</v>
      </c>
      <c r="DK29" s="49"/>
      <c r="DL29" s="49">
        <f t="shared" si="22"/>
        <v>0</v>
      </c>
      <c r="DM29" s="49">
        <f t="shared" si="102"/>
        <v>0</v>
      </c>
      <c r="DN29" s="851">
        <v>7356</v>
      </c>
      <c r="DO29" s="49"/>
      <c r="DP29" s="49">
        <f t="shared" si="24"/>
        <v>0</v>
      </c>
      <c r="DQ29" s="49">
        <f t="shared" si="103"/>
        <v>0</v>
      </c>
      <c r="DR29" s="851">
        <v>7356</v>
      </c>
      <c r="DS29" s="851">
        <v>7356</v>
      </c>
      <c r="DT29" s="851"/>
      <c r="DU29" s="851"/>
      <c r="DV29" s="49"/>
      <c r="DW29" s="49"/>
      <c r="DX29" s="137"/>
      <c r="DY29" s="851"/>
      <c r="EF29" s="655"/>
      <c r="EG29" s="655"/>
      <c r="EH29" s="655"/>
      <c r="EI29" s="655"/>
      <c r="EJ29" s="655"/>
      <c r="EK29" s="655"/>
      <c r="EL29" s="655"/>
      <c r="EM29" s="655"/>
      <c r="EN29" s="952"/>
      <c r="EO29" s="655"/>
      <c r="EP29" s="655"/>
      <c r="EQ29" s="655"/>
      <c r="ER29" s="655"/>
      <c r="ES29" s="655"/>
      <c r="ET29" s="655"/>
      <c r="EU29" s="655"/>
      <c r="EV29" s="655"/>
      <c r="EY29" s="655"/>
      <c r="EZ29" s="655"/>
      <c r="FA29" s="655"/>
      <c r="FB29" s="655"/>
      <c r="FC29" s="655"/>
      <c r="FD29" s="655"/>
      <c r="FE29" s="655"/>
      <c r="FF29" s="655"/>
      <c r="FG29" s="655"/>
      <c r="FH29" s="655"/>
      <c r="FI29" s="655"/>
      <c r="FJ29" s="655"/>
      <c r="FK29" s="655"/>
      <c r="FL29" s="655"/>
      <c r="FM29" s="655"/>
      <c r="FN29" s="655"/>
      <c r="FO29" s="655"/>
      <c r="FP29" s="655"/>
      <c r="FQ29" s="655"/>
      <c r="FR29" s="655"/>
      <c r="FS29" s="655"/>
      <c r="FT29" s="655"/>
      <c r="FU29" s="655"/>
      <c r="FV29" s="655"/>
      <c r="FW29" s="655"/>
      <c r="FX29" s="655"/>
      <c r="FY29" s="655"/>
      <c r="FZ29" s="655"/>
      <c r="GA29" s="655"/>
      <c r="GB29" s="655"/>
      <c r="GC29" s="655"/>
      <c r="GD29" s="655"/>
      <c r="GE29" s="655"/>
      <c r="GF29" s="655"/>
      <c r="GG29" s="655"/>
      <c r="GH29" s="655"/>
      <c r="GI29" s="655"/>
      <c r="GJ29" s="655"/>
      <c r="GK29" s="655"/>
      <c r="GL29" s="655"/>
      <c r="GM29" s="655"/>
      <c r="GN29" s="655"/>
      <c r="GO29" s="655"/>
      <c r="GP29" s="655"/>
      <c r="GQ29" s="655"/>
      <c r="GR29" s="655"/>
      <c r="GS29" s="655"/>
      <c r="GT29" s="655"/>
      <c r="GU29" s="655"/>
      <c r="GV29" s="655"/>
      <c r="GW29" s="655"/>
      <c r="GX29" s="655"/>
      <c r="GY29" s="655"/>
      <c r="GZ29" s="655"/>
      <c r="HA29" s="655"/>
      <c r="HB29" s="655"/>
      <c r="HC29" s="655"/>
      <c r="HD29" s="655"/>
      <c r="HE29" s="655"/>
      <c r="HF29" s="655"/>
      <c r="HG29" s="655"/>
      <c r="HH29" s="655"/>
      <c r="HI29" s="655"/>
      <c r="HJ29" s="655"/>
      <c r="HK29" s="655"/>
      <c r="HL29" s="655"/>
      <c r="HM29" s="655"/>
      <c r="HN29" s="655"/>
      <c r="HO29" s="655"/>
      <c r="HP29" s="655"/>
      <c r="HQ29" s="655"/>
      <c r="HR29" s="655"/>
      <c r="HS29" s="655"/>
      <c r="HT29" s="655"/>
      <c r="HU29" s="655"/>
      <c r="HV29" s="655"/>
      <c r="HW29" s="655"/>
      <c r="HX29" s="655"/>
      <c r="HY29" s="655"/>
      <c r="HZ29" s="655"/>
      <c r="IA29" s="655"/>
      <c r="IB29" s="655"/>
      <c r="IC29" s="655"/>
    </row>
    <row r="30" spans="1:237" ht="20.100000000000001" customHeight="1" x14ac:dyDescent="0.35">
      <c r="A30" s="651"/>
      <c r="B30" s="646"/>
      <c r="C30" s="665"/>
      <c r="D30" s="646"/>
      <c r="E30" s="646"/>
      <c r="F30" s="646"/>
      <c r="G30" s="646" t="s">
        <v>9</v>
      </c>
      <c r="H30" s="646"/>
      <c r="I30" s="646"/>
      <c r="J30" s="646" t="s">
        <v>185</v>
      </c>
      <c r="K30" s="557"/>
      <c r="L30" s="567"/>
      <c r="M30" s="562"/>
      <c r="N30" s="562">
        <v>3233</v>
      </c>
      <c r="O30" s="542" t="s">
        <v>34</v>
      </c>
      <c r="P30" s="30">
        <v>6300</v>
      </c>
      <c r="Q30" s="30">
        <v>4800</v>
      </c>
      <c r="R30" s="30">
        <v>1800</v>
      </c>
      <c r="S30" s="30">
        <v>0</v>
      </c>
      <c r="T30" s="30">
        <v>1800</v>
      </c>
      <c r="U30" s="30">
        <v>1800</v>
      </c>
      <c r="V30" s="30">
        <v>0</v>
      </c>
      <c r="W30" s="30">
        <f>(V30/T30)*100</f>
        <v>0</v>
      </c>
      <c r="X30" s="30">
        <f t="shared" si="89"/>
        <v>0</v>
      </c>
      <c r="Y30" s="30">
        <v>1800</v>
      </c>
      <c r="Z30" s="30">
        <v>1800</v>
      </c>
      <c r="AA30" s="30">
        <v>0</v>
      </c>
      <c r="AB30" s="30">
        <v>0</v>
      </c>
      <c r="AC30" s="30">
        <v>1800</v>
      </c>
      <c r="AD30" s="30">
        <v>0</v>
      </c>
      <c r="AE30" s="30">
        <f t="shared" si="78"/>
        <v>0</v>
      </c>
      <c r="AF30" s="30">
        <f t="shared" si="90"/>
        <v>0</v>
      </c>
      <c r="AG30" s="30">
        <v>1800</v>
      </c>
      <c r="AH30" s="30"/>
      <c r="AI30" s="614"/>
      <c r="AJ30" s="30">
        <v>1800</v>
      </c>
      <c r="AK30" s="30">
        <v>1800</v>
      </c>
      <c r="AL30" s="30">
        <v>1800</v>
      </c>
      <c r="AM30" s="30">
        <v>0</v>
      </c>
      <c r="AN30" s="49">
        <v>0</v>
      </c>
      <c r="AO30" s="49">
        <v>1800</v>
      </c>
      <c r="AP30" s="49">
        <v>0</v>
      </c>
      <c r="AQ30" s="49"/>
      <c r="AR30" s="30"/>
      <c r="AS30" s="49">
        <v>0</v>
      </c>
      <c r="AT30" s="49">
        <v>0</v>
      </c>
      <c r="AU30" s="49">
        <v>0</v>
      </c>
      <c r="AV30" s="49">
        <v>0</v>
      </c>
      <c r="AW30" s="49"/>
      <c r="AX30" s="49"/>
      <c r="AY30" s="30">
        <f t="shared" si="91"/>
        <v>0</v>
      </c>
      <c r="AZ30" s="30">
        <f t="shared" si="92"/>
        <v>-1800</v>
      </c>
      <c r="BA30" s="30"/>
      <c r="BB30" s="49"/>
      <c r="BC30" s="49"/>
      <c r="BD30" s="49"/>
      <c r="BE30" s="49">
        <v>0</v>
      </c>
      <c r="BF30" s="49"/>
      <c r="BG30" s="49">
        <v>0</v>
      </c>
      <c r="BH30" s="49">
        <v>0</v>
      </c>
      <c r="BI30" s="30">
        <f t="shared" si="93"/>
        <v>0</v>
      </c>
      <c r="BJ30" s="49">
        <v>0</v>
      </c>
      <c r="BK30" s="49">
        <v>2375</v>
      </c>
      <c r="BL30" s="49">
        <f t="shared" si="7"/>
        <v>0</v>
      </c>
      <c r="BM30" s="30"/>
      <c r="BN30" s="30"/>
      <c r="BO30" s="49">
        <v>2375</v>
      </c>
      <c r="BP30" s="49"/>
      <c r="BQ30" s="49"/>
      <c r="BR30" s="30">
        <f t="shared" si="94"/>
        <v>-1375</v>
      </c>
      <c r="BS30" s="49">
        <v>1000</v>
      </c>
      <c r="BT30" s="49">
        <v>2375</v>
      </c>
      <c r="BU30" s="30">
        <f t="shared" si="95"/>
        <v>0</v>
      </c>
      <c r="BV30" s="49">
        <v>1000</v>
      </c>
      <c r="BW30" s="49"/>
      <c r="BX30" s="49"/>
      <c r="BY30" s="49">
        <v>2375</v>
      </c>
      <c r="BZ30" s="49">
        <v>2375</v>
      </c>
      <c r="CA30" s="49">
        <f t="shared" si="8"/>
        <v>0</v>
      </c>
      <c r="CB30" s="49">
        <f t="shared" si="9"/>
        <v>100</v>
      </c>
      <c r="CC30" s="49"/>
      <c r="CD30" s="49"/>
      <c r="CE30" s="49">
        <v>1000</v>
      </c>
      <c r="CF30" s="49">
        <v>0</v>
      </c>
      <c r="CG30" s="49">
        <f t="shared" si="10"/>
        <v>0</v>
      </c>
      <c r="CH30" s="49">
        <f t="shared" si="96"/>
        <v>1500</v>
      </c>
      <c r="CI30" s="49">
        <v>2500</v>
      </c>
      <c r="CJ30" s="49"/>
      <c r="CK30" s="49">
        <f t="shared" si="11"/>
        <v>0</v>
      </c>
      <c r="CL30" s="49">
        <f t="shared" si="97"/>
        <v>0</v>
      </c>
      <c r="CM30" s="49">
        <v>2500</v>
      </c>
      <c r="CN30" s="49"/>
      <c r="CO30" s="49">
        <f t="shared" si="12"/>
        <v>0</v>
      </c>
      <c r="CP30" s="49">
        <f t="shared" si="98"/>
        <v>0</v>
      </c>
      <c r="CQ30" s="49">
        <v>2500</v>
      </c>
      <c r="CR30" s="49">
        <v>0</v>
      </c>
      <c r="CS30" s="49">
        <f t="shared" si="104"/>
        <v>0</v>
      </c>
      <c r="CT30" s="49">
        <f t="shared" si="99"/>
        <v>-1500</v>
      </c>
      <c r="CU30" s="49">
        <v>1000</v>
      </c>
      <c r="CV30" s="49">
        <v>0</v>
      </c>
      <c r="CW30" s="49">
        <f t="shared" si="14"/>
        <v>0</v>
      </c>
      <c r="CX30" s="49">
        <f t="shared" si="100"/>
        <v>-1000</v>
      </c>
      <c r="CY30" s="49">
        <v>0</v>
      </c>
      <c r="CZ30" s="851"/>
      <c r="DA30" s="851"/>
      <c r="DB30" s="851">
        <v>0</v>
      </c>
      <c r="DC30" s="851">
        <v>14071.53</v>
      </c>
      <c r="DD30" s="49">
        <f t="shared" si="18"/>
        <v>0</v>
      </c>
      <c r="DE30" s="49">
        <f t="shared" si="19"/>
        <v>562.86120000000005</v>
      </c>
      <c r="DF30" s="49">
        <v>2500</v>
      </c>
      <c r="DG30" s="49">
        <v>0</v>
      </c>
      <c r="DH30" s="49">
        <f t="shared" si="20"/>
        <v>0</v>
      </c>
      <c r="DI30" s="49">
        <f t="shared" si="101"/>
        <v>0</v>
      </c>
      <c r="DJ30" s="851">
        <v>2500</v>
      </c>
      <c r="DK30" s="49"/>
      <c r="DL30" s="49">
        <f t="shared" si="22"/>
        <v>0</v>
      </c>
      <c r="DM30" s="49">
        <f t="shared" si="102"/>
        <v>0</v>
      </c>
      <c r="DN30" s="851">
        <v>2500</v>
      </c>
      <c r="DO30" s="49"/>
      <c r="DP30" s="49">
        <f t="shared" si="24"/>
        <v>0</v>
      </c>
      <c r="DQ30" s="49">
        <f t="shared" si="103"/>
        <v>-2000</v>
      </c>
      <c r="DR30" s="851">
        <v>500</v>
      </c>
      <c r="DS30" s="851">
        <v>500</v>
      </c>
      <c r="DT30" s="851"/>
      <c r="DU30" s="851"/>
      <c r="DV30" s="49"/>
      <c r="DW30" s="49"/>
      <c r="DX30" s="137"/>
      <c r="DY30" s="851"/>
      <c r="EF30" s="655"/>
      <c r="EG30" s="655"/>
      <c r="EH30" s="655"/>
      <c r="EI30" s="655"/>
      <c r="EJ30" s="655"/>
      <c r="EK30" s="655"/>
      <c r="EL30" s="655"/>
      <c r="EM30" s="655"/>
      <c r="EN30" s="952"/>
      <c r="EO30" s="655"/>
      <c r="EP30" s="655"/>
      <c r="EQ30" s="655"/>
      <c r="ER30" s="655"/>
      <c r="ES30" s="655"/>
      <c r="ET30" s="655"/>
      <c r="EU30" s="655"/>
      <c r="EV30" s="655"/>
      <c r="EY30" s="655"/>
      <c r="EZ30" s="655"/>
      <c r="FA30" s="655"/>
      <c r="FB30" s="655"/>
      <c r="FC30" s="655"/>
      <c r="FD30" s="655"/>
      <c r="FE30" s="655"/>
      <c r="FF30" s="655"/>
      <c r="FG30" s="655"/>
      <c r="FH30" s="655"/>
      <c r="FI30" s="655"/>
      <c r="FJ30" s="655"/>
      <c r="FK30" s="655"/>
      <c r="FL30" s="655"/>
      <c r="FM30" s="655"/>
      <c r="FN30" s="655"/>
      <c r="FO30" s="655"/>
      <c r="FP30" s="655"/>
      <c r="FQ30" s="655"/>
      <c r="FR30" s="655"/>
      <c r="FS30" s="655"/>
      <c r="FT30" s="655"/>
      <c r="FU30" s="655"/>
      <c r="FV30" s="655"/>
      <c r="FW30" s="655"/>
      <c r="FX30" s="655"/>
      <c r="FY30" s="655"/>
      <c r="FZ30" s="655"/>
      <c r="GA30" s="655"/>
      <c r="GB30" s="655"/>
      <c r="GC30" s="655"/>
      <c r="GD30" s="655"/>
      <c r="GE30" s="655"/>
      <c r="GF30" s="655"/>
      <c r="GG30" s="655"/>
      <c r="GH30" s="655"/>
      <c r="GI30" s="655"/>
      <c r="GJ30" s="655"/>
      <c r="GK30" s="655"/>
      <c r="GL30" s="655"/>
      <c r="GM30" s="655"/>
      <c r="GN30" s="655"/>
      <c r="GO30" s="655"/>
      <c r="GP30" s="655"/>
      <c r="GQ30" s="655"/>
      <c r="GR30" s="655"/>
      <c r="GS30" s="655"/>
      <c r="GT30" s="655"/>
      <c r="GU30" s="655"/>
      <c r="GV30" s="655"/>
      <c r="GW30" s="655"/>
      <c r="GX30" s="655"/>
      <c r="GY30" s="655"/>
      <c r="GZ30" s="655"/>
      <c r="HA30" s="655"/>
      <c r="HB30" s="655"/>
      <c r="HC30" s="655"/>
      <c r="HD30" s="655"/>
      <c r="HE30" s="655"/>
      <c r="HF30" s="655"/>
      <c r="HG30" s="655"/>
      <c r="HH30" s="655"/>
      <c r="HI30" s="655"/>
      <c r="HJ30" s="655"/>
      <c r="HK30" s="655"/>
      <c r="HL30" s="655"/>
      <c r="HM30" s="655"/>
      <c r="HN30" s="655"/>
      <c r="HO30" s="655"/>
      <c r="HP30" s="655"/>
      <c r="HQ30" s="655"/>
      <c r="HR30" s="655"/>
      <c r="HS30" s="655"/>
      <c r="HT30" s="655"/>
      <c r="HU30" s="655"/>
      <c r="HV30" s="655"/>
      <c r="HW30" s="655"/>
      <c r="HX30" s="655"/>
      <c r="HY30" s="655"/>
      <c r="HZ30" s="655"/>
      <c r="IA30" s="655"/>
      <c r="IB30" s="655"/>
      <c r="IC30" s="655"/>
    </row>
    <row r="31" spans="1:237" ht="20.100000000000001" customHeight="1" x14ac:dyDescent="0.35">
      <c r="A31" s="651"/>
      <c r="B31" s="646"/>
      <c r="C31" s="665"/>
      <c r="D31" s="646"/>
      <c r="E31" s="646"/>
      <c r="F31" s="646"/>
      <c r="G31" s="646" t="s">
        <v>9</v>
      </c>
      <c r="H31" s="646"/>
      <c r="I31" s="646"/>
      <c r="J31" s="646" t="s">
        <v>185</v>
      </c>
      <c r="K31" s="557"/>
      <c r="L31" s="567"/>
      <c r="M31" s="562"/>
      <c r="N31" s="562">
        <v>3234</v>
      </c>
      <c r="O31" s="542" t="s">
        <v>35</v>
      </c>
      <c r="P31" s="30">
        <v>17665.61</v>
      </c>
      <c r="Q31" s="30">
        <v>16165.61</v>
      </c>
      <c r="R31" s="30">
        <v>16165.61</v>
      </c>
      <c r="S31" s="30">
        <v>17965.61</v>
      </c>
      <c r="T31" s="30">
        <v>16165.61</v>
      </c>
      <c r="U31" s="30">
        <v>16165.61</v>
      </c>
      <c r="V31" s="30">
        <v>0</v>
      </c>
      <c r="W31" s="30">
        <f>(V31/T31)*100</f>
        <v>0</v>
      </c>
      <c r="X31" s="30">
        <f t="shared" si="89"/>
        <v>0</v>
      </c>
      <c r="Y31" s="30">
        <v>16165.61</v>
      </c>
      <c r="Z31" s="30">
        <v>16165.61</v>
      </c>
      <c r="AA31" s="30">
        <v>18165.61</v>
      </c>
      <c r="AB31" s="30">
        <v>18165.61</v>
      </c>
      <c r="AC31" s="30">
        <v>16165.61</v>
      </c>
      <c r="AD31" s="30">
        <v>5258.98</v>
      </c>
      <c r="AE31" s="30">
        <f t="shared" si="78"/>
        <v>32.531899507658544</v>
      </c>
      <c r="AF31" s="30">
        <f t="shared" si="90"/>
        <v>0</v>
      </c>
      <c r="AG31" s="30">
        <v>16165.61</v>
      </c>
      <c r="AH31" s="30"/>
      <c r="AI31" s="614"/>
      <c r="AJ31" s="30">
        <v>16165.61</v>
      </c>
      <c r="AK31" s="30">
        <v>16165.61</v>
      </c>
      <c r="AL31" s="30">
        <v>16165.61</v>
      </c>
      <c r="AM31" s="30">
        <v>7527.19</v>
      </c>
      <c r="AN31" s="49">
        <v>14298.62</v>
      </c>
      <c r="AO31" s="49">
        <v>16165.61</v>
      </c>
      <c r="AP31" s="49">
        <v>13540</v>
      </c>
      <c r="AQ31" s="49">
        <v>16940</v>
      </c>
      <c r="AR31" s="30">
        <v>19311.599999999999</v>
      </c>
      <c r="AS31" s="49">
        <f t="shared" ref="AS31:AS45" si="105">AR31/AN31*100</f>
        <v>135.05918752998539</v>
      </c>
      <c r="AT31" s="49">
        <f>AR31/AP31*100</f>
        <v>142.62629246676514</v>
      </c>
      <c r="AU31" s="49">
        <v>13540</v>
      </c>
      <c r="AV31" s="49">
        <v>13540</v>
      </c>
      <c r="AW31" s="49"/>
      <c r="AX31" s="49"/>
      <c r="AY31" s="30">
        <f t="shared" si="91"/>
        <v>-1000</v>
      </c>
      <c r="AZ31" s="30">
        <f t="shared" si="92"/>
        <v>-2625.6100000000006</v>
      </c>
      <c r="BA31" s="30"/>
      <c r="BB31" s="49">
        <v>12540</v>
      </c>
      <c r="BC31" s="49">
        <v>12540</v>
      </c>
      <c r="BD31" s="49">
        <v>16290.04</v>
      </c>
      <c r="BE31" s="49">
        <v>17511.47</v>
      </c>
      <c r="BF31" s="49">
        <v>19900</v>
      </c>
      <c r="BG31" s="49">
        <v>19823.02</v>
      </c>
      <c r="BH31" s="49">
        <v>12540</v>
      </c>
      <c r="BI31" s="30">
        <f t="shared" si="93"/>
        <v>5460</v>
      </c>
      <c r="BJ31" s="49">
        <v>18000</v>
      </c>
      <c r="BK31" s="49">
        <v>13086.72</v>
      </c>
      <c r="BL31" s="49">
        <f t="shared" si="7"/>
        <v>72.703999999999994</v>
      </c>
      <c r="BM31" s="30"/>
      <c r="BN31" s="30"/>
      <c r="BO31" s="49">
        <v>18000</v>
      </c>
      <c r="BP31" s="49"/>
      <c r="BQ31" s="49"/>
      <c r="BR31" s="30">
        <f t="shared" si="94"/>
        <v>0</v>
      </c>
      <c r="BS31" s="49">
        <v>18000</v>
      </c>
      <c r="BT31" s="49">
        <v>18684.939999999999</v>
      </c>
      <c r="BU31" s="30">
        <f t="shared" si="95"/>
        <v>-157.20999999999913</v>
      </c>
      <c r="BV31" s="49">
        <v>18000</v>
      </c>
      <c r="BW31" s="49"/>
      <c r="BX31" s="49"/>
      <c r="BY31" s="49">
        <v>17842.79</v>
      </c>
      <c r="BZ31" s="49">
        <v>19909.95</v>
      </c>
      <c r="CA31" s="49">
        <f t="shared" si="8"/>
        <v>100.438530556898</v>
      </c>
      <c r="CB31" s="49">
        <f t="shared" si="9"/>
        <v>111.58540788744359</v>
      </c>
      <c r="CC31" s="49"/>
      <c r="CD31" s="49"/>
      <c r="CE31" s="49">
        <v>18000</v>
      </c>
      <c r="CF31" s="49">
        <v>8432.14</v>
      </c>
      <c r="CG31" s="49">
        <f t="shared" si="10"/>
        <v>46.845222222222219</v>
      </c>
      <c r="CH31" s="49">
        <f t="shared" si="96"/>
        <v>-1000</v>
      </c>
      <c r="CI31" s="49">
        <v>17000</v>
      </c>
      <c r="CJ31" s="49"/>
      <c r="CK31" s="49">
        <f t="shared" si="11"/>
        <v>0</v>
      </c>
      <c r="CL31" s="49">
        <f t="shared" si="97"/>
        <v>0</v>
      </c>
      <c r="CM31" s="49">
        <v>17000</v>
      </c>
      <c r="CN31" s="49"/>
      <c r="CO31" s="49">
        <f t="shared" si="12"/>
        <v>0</v>
      </c>
      <c r="CP31" s="49">
        <f t="shared" si="98"/>
        <v>0</v>
      </c>
      <c r="CQ31" s="49">
        <v>17000</v>
      </c>
      <c r="CR31" s="49">
        <v>17476.919999999998</v>
      </c>
      <c r="CS31" s="49">
        <f t="shared" si="104"/>
        <v>102.80541176470588</v>
      </c>
      <c r="CT31" s="49">
        <f t="shared" si="99"/>
        <v>4500</v>
      </c>
      <c r="CU31" s="49">
        <v>21500</v>
      </c>
      <c r="CV31" s="49">
        <v>17476.919999999998</v>
      </c>
      <c r="CW31" s="49">
        <f t="shared" si="14"/>
        <v>81.287999999999997</v>
      </c>
      <c r="CX31" s="49">
        <f t="shared" si="100"/>
        <v>800</v>
      </c>
      <c r="CY31" s="49">
        <v>22300</v>
      </c>
      <c r="CZ31" s="851"/>
      <c r="DA31" s="851"/>
      <c r="DB31" s="851">
        <v>12505.34</v>
      </c>
      <c r="DC31" s="851">
        <v>1872.73</v>
      </c>
      <c r="DD31" s="49">
        <f t="shared" si="18"/>
        <v>14.975442490967858</v>
      </c>
      <c r="DE31" s="49">
        <f t="shared" si="19"/>
        <v>11.016058823529413</v>
      </c>
      <c r="DF31" s="49">
        <v>17000</v>
      </c>
      <c r="DG31" s="49">
        <v>4818.59</v>
      </c>
      <c r="DH31" s="49">
        <f t="shared" si="20"/>
        <v>28.344647058823529</v>
      </c>
      <c r="DI31" s="49">
        <f t="shared" si="101"/>
        <v>0</v>
      </c>
      <c r="DJ31" s="851">
        <v>17000</v>
      </c>
      <c r="DK31" s="49"/>
      <c r="DL31" s="49">
        <f t="shared" si="22"/>
        <v>0</v>
      </c>
      <c r="DM31" s="49">
        <f t="shared" si="102"/>
        <v>0</v>
      </c>
      <c r="DN31" s="851">
        <v>17000</v>
      </c>
      <c r="DO31" s="49"/>
      <c r="DP31" s="49">
        <f t="shared" si="24"/>
        <v>0</v>
      </c>
      <c r="DQ31" s="49">
        <f t="shared" si="103"/>
        <v>5000</v>
      </c>
      <c r="DR31" s="851">
        <v>22000</v>
      </c>
      <c r="DS31" s="851">
        <v>22000</v>
      </c>
      <c r="DT31" s="851"/>
      <c r="DU31" s="851"/>
      <c r="DV31" s="49"/>
      <c r="DW31" s="49"/>
      <c r="DX31" s="137"/>
      <c r="DY31" s="851"/>
      <c r="EF31" s="655"/>
      <c r="EG31" s="655"/>
      <c r="EH31" s="655"/>
      <c r="EI31" s="655"/>
      <c r="EJ31" s="655"/>
      <c r="EK31" s="655"/>
      <c r="EL31" s="655"/>
      <c r="EM31" s="655"/>
      <c r="EN31" s="952"/>
      <c r="EO31" s="655"/>
      <c r="EP31" s="655"/>
      <c r="EQ31" s="655"/>
      <c r="ER31" s="655"/>
      <c r="ES31" s="655"/>
      <c r="ET31" s="655"/>
      <c r="EU31" s="655"/>
      <c r="EV31" s="655"/>
      <c r="EY31" s="655"/>
      <c r="EZ31" s="655"/>
      <c r="FA31" s="655"/>
      <c r="FB31" s="655"/>
      <c r="FC31" s="655"/>
      <c r="FD31" s="655"/>
      <c r="FE31" s="655"/>
      <c r="FF31" s="655"/>
      <c r="FG31" s="655"/>
      <c r="FH31" s="655"/>
      <c r="FI31" s="655"/>
      <c r="FJ31" s="655"/>
      <c r="FK31" s="655"/>
      <c r="FL31" s="655"/>
      <c r="FM31" s="655"/>
      <c r="FN31" s="655"/>
      <c r="FO31" s="655"/>
      <c r="FP31" s="655"/>
      <c r="FQ31" s="655"/>
      <c r="FR31" s="655"/>
      <c r="FS31" s="655"/>
      <c r="FT31" s="655"/>
      <c r="FU31" s="655"/>
      <c r="FV31" s="655"/>
      <c r="FW31" s="655"/>
      <c r="FX31" s="655"/>
      <c r="FY31" s="655"/>
      <c r="FZ31" s="655"/>
      <c r="GA31" s="655"/>
      <c r="GB31" s="655"/>
      <c r="GC31" s="655"/>
      <c r="GD31" s="655"/>
      <c r="GE31" s="655"/>
      <c r="GF31" s="655"/>
      <c r="GG31" s="655"/>
      <c r="GH31" s="655"/>
      <c r="GI31" s="655"/>
      <c r="GJ31" s="655"/>
      <c r="GK31" s="655"/>
      <c r="GL31" s="655"/>
      <c r="GM31" s="655"/>
      <c r="GN31" s="655"/>
      <c r="GO31" s="655"/>
      <c r="GP31" s="655"/>
      <c r="GQ31" s="655"/>
      <c r="GR31" s="655"/>
      <c r="GS31" s="655"/>
      <c r="GT31" s="655"/>
      <c r="GU31" s="655"/>
      <c r="GV31" s="655"/>
      <c r="GW31" s="655"/>
      <c r="GX31" s="655"/>
      <c r="GY31" s="655"/>
      <c r="GZ31" s="655"/>
      <c r="HA31" s="655"/>
      <c r="HB31" s="655"/>
      <c r="HC31" s="655"/>
      <c r="HD31" s="655"/>
      <c r="HE31" s="655"/>
      <c r="HF31" s="655"/>
      <c r="HG31" s="655"/>
      <c r="HH31" s="655"/>
      <c r="HI31" s="655"/>
      <c r="HJ31" s="655"/>
      <c r="HK31" s="655"/>
      <c r="HL31" s="655"/>
      <c r="HM31" s="655"/>
      <c r="HN31" s="655"/>
      <c r="HO31" s="655"/>
      <c r="HP31" s="655"/>
      <c r="HQ31" s="655"/>
      <c r="HR31" s="655"/>
      <c r="HS31" s="655"/>
      <c r="HT31" s="655"/>
      <c r="HU31" s="655"/>
      <c r="HV31" s="655"/>
      <c r="HW31" s="655"/>
      <c r="HX31" s="655"/>
      <c r="HY31" s="655"/>
      <c r="HZ31" s="655"/>
      <c r="IA31" s="655"/>
      <c r="IB31" s="655"/>
      <c r="IC31" s="655"/>
    </row>
    <row r="32" spans="1:237" x14ac:dyDescent="0.35">
      <c r="A32" s="651"/>
      <c r="B32" s="646"/>
      <c r="C32" s="665"/>
      <c r="D32" s="646"/>
      <c r="E32" s="646"/>
      <c r="F32" s="646"/>
      <c r="G32" s="646" t="s">
        <v>9</v>
      </c>
      <c r="H32" s="646"/>
      <c r="I32" s="646"/>
      <c r="J32" s="646" t="s">
        <v>185</v>
      </c>
      <c r="K32" s="557"/>
      <c r="L32" s="567"/>
      <c r="M32" s="562"/>
      <c r="N32" s="562">
        <v>3235</v>
      </c>
      <c r="O32" s="542" t="s">
        <v>36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f t="shared" si="89"/>
        <v>0</v>
      </c>
      <c r="Y32" s="30">
        <v>0</v>
      </c>
      <c r="Z32" s="30">
        <v>0</v>
      </c>
      <c r="AA32" s="30"/>
      <c r="AB32" s="30">
        <v>0</v>
      </c>
      <c r="AC32" s="30">
        <v>0</v>
      </c>
      <c r="AD32" s="30"/>
      <c r="AE32" s="30" t="e">
        <f t="shared" si="78"/>
        <v>#DIV/0!</v>
      </c>
      <c r="AF32" s="30">
        <f t="shared" si="90"/>
        <v>0</v>
      </c>
      <c r="AG32" s="30"/>
      <c r="AH32" s="30"/>
      <c r="AI32" s="614"/>
      <c r="AJ32" s="30"/>
      <c r="AK32" s="30"/>
      <c r="AL32" s="30"/>
      <c r="AM32" s="30"/>
      <c r="AN32" s="49"/>
      <c r="AO32" s="49"/>
      <c r="AP32" s="49"/>
      <c r="AQ32" s="49"/>
      <c r="AR32" s="30"/>
      <c r="AS32" s="49" t="e">
        <f t="shared" si="105"/>
        <v>#DIV/0!</v>
      </c>
      <c r="AT32" s="49" t="e">
        <f>AR32/AP32*100</f>
        <v>#DIV/0!</v>
      </c>
      <c r="AU32" s="49"/>
      <c r="AV32" s="49"/>
      <c r="AW32" s="49"/>
      <c r="AX32" s="49"/>
      <c r="AY32" s="30">
        <f t="shared" si="91"/>
        <v>0</v>
      </c>
      <c r="AZ32" s="30">
        <f t="shared" si="92"/>
        <v>0</v>
      </c>
      <c r="BA32" s="30"/>
      <c r="BB32" s="49"/>
      <c r="BC32" s="49"/>
      <c r="BD32" s="49"/>
      <c r="BE32" s="49">
        <v>0</v>
      </c>
      <c r="BF32" s="49"/>
      <c r="BG32" s="49">
        <v>0</v>
      </c>
      <c r="BH32" s="49">
        <v>0</v>
      </c>
      <c r="BI32" s="30">
        <f t="shared" si="93"/>
        <v>0</v>
      </c>
      <c r="BJ32" s="49">
        <v>0</v>
      </c>
      <c r="BK32" s="49">
        <v>139.94999999999999</v>
      </c>
      <c r="BL32" s="49">
        <f t="shared" si="7"/>
        <v>0</v>
      </c>
      <c r="BM32" s="30"/>
      <c r="BN32" s="30"/>
      <c r="BO32" s="49">
        <v>0</v>
      </c>
      <c r="BP32" s="49"/>
      <c r="BQ32" s="49"/>
      <c r="BR32" s="30">
        <f t="shared" si="94"/>
        <v>0</v>
      </c>
      <c r="BS32" s="49">
        <v>0</v>
      </c>
      <c r="BT32" s="49">
        <v>139.94999999999999</v>
      </c>
      <c r="BU32" s="30">
        <f t="shared" si="95"/>
        <v>139.94999999999999</v>
      </c>
      <c r="BV32" s="49">
        <v>0</v>
      </c>
      <c r="BW32" s="49"/>
      <c r="BX32" s="49"/>
      <c r="BY32" s="49">
        <v>139.94999999999999</v>
      </c>
      <c r="BZ32" s="49">
        <v>139.94999999999999</v>
      </c>
      <c r="CA32" s="49">
        <f t="shared" si="8"/>
        <v>0</v>
      </c>
      <c r="CB32" s="49">
        <f t="shared" si="9"/>
        <v>100</v>
      </c>
      <c r="CC32" s="49"/>
      <c r="CD32" s="49"/>
      <c r="CE32" s="49">
        <v>0</v>
      </c>
      <c r="CF32" s="49">
        <v>733.13</v>
      </c>
      <c r="CG32" s="49">
        <f t="shared" si="10"/>
        <v>0</v>
      </c>
      <c r="CH32" s="49">
        <f t="shared" si="96"/>
        <v>1000</v>
      </c>
      <c r="CI32" s="49">
        <v>1000</v>
      </c>
      <c r="CJ32" s="49"/>
      <c r="CK32" s="49">
        <f t="shared" si="11"/>
        <v>0</v>
      </c>
      <c r="CL32" s="49">
        <f t="shared" si="97"/>
        <v>0</v>
      </c>
      <c r="CM32" s="49">
        <v>1000</v>
      </c>
      <c r="CN32" s="49"/>
      <c r="CO32" s="49">
        <f t="shared" si="12"/>
        <v>0</v>
      </c>
      <c r="CP32" s="49">
        <f t="shared" si="98"/>
        <v>0</v>
      </c>
      <c r="CQ32" s="49">
        <v>1000</v>
      </c>
      <c r="CR32" s="49">
        <v>2458.13</v>
      </c>
      <c r="CS32" s="49">
        <f t="shared" si="104"/>
        <v>245.81300000000002</v>
      </c>
      <c r="CT32" s="49">
        <f t="shared" si="99"/>
        <v>2200</v>
      </c>
      <c r="CU32" s="49">
        <v>3200</v>
      </c>
      <c r="CV32" s="49">
        <v>2458.13</v>
      </c>
      <c r="CW32" s="49">
        <f t="shared" si="14"/>
        <v>76.816562500000003</v>
      </c>
      <c r="CX32" s="49">
        <f t="shared" si="100"/>
        <v>-100</v>
      </c>
      <c r="CY32" s="49">
        <v>3100</v>
      </c>
      <c r="CZ32" s="851"/>
      <c r="DA32" s="851"/>
      <c r="DB32" s="851">
        <v>1595.63</v>
      </c>
      <c r="DC32" s="851">
        <v>620</v>
      </c>
      <c r="DD32" s="49">
        <f t="shared" si="18"/>
        <v>38.856125793573696</v>
      </c>
      <c r="DE32" s="49">
        <f t="shared" si="19"/>
        <v>62</v>
      </c>
      <c r="DF32" s="49">
        <v>1000</v>
      </c>
      <c r="DG32" s="49">
        <v>1010.23</v>
      </c>
      <c r="DH32" s="49">
        <f t="shared" si="20"/>
        <v>101.023</v>
      </c>
      <c r="DI32" s="49">
        <f t="shared" si="101"/>
        <v>0</v>
      </c>
      <c r="DJ32" s="851">
        <v>1000</v>
      </c>
      <c r="DK32" s="49"/>
      <c r="DL32" s="49">
        <f t="shared" si="22"/>
        <v>0</v>
      </c>
      <c r="DM32" s="49">
        <f t="shared" si="102"/>
        <v>0</v>
      </c>
      <c r="DN32" s="851">
        <v>1000</v>
      </c>
      <c r="DO32" s="49"/>
      <c r="DP32" s="49">
        <f t="shared" si="24"/>
        <v>0</v>
      </c>
      <c r="DQ32" s="49">
        <f t="shared" si="103"/>
        <v>2500</v>
      </c>
      <c r="DR32" s="851">
        <v>3500</v>
      </c>
      <c r="DS32" s="851">
        <v>3500</v>
      </c>
      <c r="DT32" s="851"/>
      <c r="DU32" s="851"/>
      <c r="DV32" s="49"/>
      <c r="DW32" s="49"/>
      <c r="DX32" s="137"/>
      <c r="DY32" s="851"/>
      <c r="EF32" s="655"/>
      <c r="EG32" s="655"/>
      <c r="EH32" s="655"/>
      <c r="EI32" s="655"/>
      <c r="EJ32" s="655"/>
      <c r="EK32" s="655"/>
      <c r="EL32" s="655"/>
      <c r="EM32" s="655"/>
      <c r="EN32" s="952"/>
      <c r="EO32" s="655"/>
      <c r="EP32" s="655"/>
      <c r="EQ32" s="655"/>
      <c r="ER32" s="655"/>
      <c r="ES32" s="655"/>
      <c r="ET32" s="655"/>
      <c r="EU32" s="655"/>
      <c r="EV32" s="655"/>
      <c r="EY32" s="655"/>
      <c r="EZ32" s="655"/>
      <c r="FA32" s="655"/>
      <c r="FB32" s="655"/>
      <c r="FC32" s="655"/>
      <c r="FD32" s="655"/>
      <c r="FE32" s="655"/>
      <c r="FF32" s="655"/>
      <c r="FG32" s="655"/>
      <c r="FH32" s="655"/>
      <c r="FI32" s="655"/>
      <c r="FJ32" s="655"/>
      <c r="FK32" s="655"/>
      <c r="FL32" s="655"/>
      <c r="FM32" s="655"/>
      <c r="FN32" s="655"/>
      <c r="FO32" s="655"/>
      <c r="FP32" s="655"/>
      <c r="FQ32" s="655"/>
      <c r="FR32" s="655"/>
      <c r="FS32" s="655"/>
      <c r="FT32" s="655"/>
      <c r="FU32" s="655"/>
      <c r="FV32" s="655"/>
      <c r="FW32" s="655"/>
      <c r="FX32" s="655"/>
      <c r="FY32" s="655"/>
      <c r="FZ32" s="655"/>
      <c r="GA32" s="655"/>
      <c r="GB32" s="655"/>
      <c r="GC32" s="655"/>
      <c r="GD32" s="655"/>
      <c r="GE32" s="655"/>
      <c r="GF32" s="655"/>
      <c r="GG32" s="655"/>
      <c r="GH32" s="655"/>
      <c r="GI32" s="655"/>
      <c r="GJ32" s="655"/>
      <c r="GK32" s="655"/>
      <c r="GL32" s="655"/>
      <c r="GM32" s="655"/>
      <c r="GN32" s="655"/>
      <c r="GO32" s="655"/>
      <c r="GP32" s="655"/>
      <c r="GQ32" s="655"/>
      <c r="GR32" s="655"/>
      <c r="GS32" s="655"/>
      <c r="GT32" s="655"/>
      <c r="GU32" s="655"/>
      <c r="GV32" s="655"/>
      <c r="GW32" s="655"/>
      <c r="GX32" s="655"/>
      <c r="GY32" s="655"/>
      <c r="GZ32" s="655"/>
      <c r="HA32" s="655"/>
      <c r="HB32" s="655"/>
      <c r="HC32" s="655"/>
      <c r="HD32" s="655"/>
      <c r="HE32" s="655"/>
      <c r="HF32" s="655"/>
      <c r="HG32" s="655"/>
      <c r="HH32" s="655"/>
      <c r="HI32" s="655"/>
      <c r="HJ32" s="655"/>
      <c r="HK32" s="655"/>
      <c r="HL32" s="655"/>
      <c r="HM32" s="655"/>
      <c r="HN32" s="655"/>
      <c r="HO32" s="655"/>
      <c r="HP32" s="655"/>
      <c r="HQ32" s="655"/>
      <c r="HR32" s="655"/>
      <c r="HS32" s="655"/>
      <c r="HT32" s="655"/>
      <c r="HU32" s="655"/>
      <c r="HV32" s="655"/>
      <c r="HW32" s="655"/>
      <c r="HX32" s="655"/>
      <c r="HY32" s="655"/>
      <c r="HZ32" s="655"/>
      <c r="IA32" s="655"/>
      <c r="IB32" s="655"/>
      <c r="IC32" s="655"/>
    </row>
    <row r="33" spans="1:237" ht="20.100000000000001" customHeight="1" x14ac:dyDescent="0.35">
      <c r="A33" s="651"/>
      <c r="B33" s="646"/>
      <c r="C33" s="665"/>
      <c r="D33" s="646"/>
      <c r="E33" s="646"/>
      <c r="F33" s="646"/>
      <c r="G33" s="646" t="s">
        <v>9</v>
      </c>
      <c r="H33" s="646"/>
      <c r="I33" s="646"/>
      <c r="J33" s="646" t="s">
        <v>185</v>
      </c>
      <c r="K33" s="557"/>
      <c r="L33" s="567"/>
      <c r="M33" s="562"/>
      <c r="N33" s="562">
        <v>3236</v>
      </c>
      <c r="O33" s="542" t="s">
        <v>168</v>
      </c>
      <c r="P33" s="30">
        <v>8564.52</v>
      </c>
      <c r="Q33" s="30">
        <v>4000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f t="shared" si="89"/>
        <v>0</v>
      </c>
      <c r="Y33" s="30">
        <v>0</v>
      </c>
      <c r="Z33" s="30">
        <v>0</v>
      </c>
      <c r="AA33" s="30"/>
      <c r="AB33" s="30">
        <v>0</v>
      </c>
      <c r="AC33" s="30">
        <v>0</v>
      </c>
      <c r="AD33" s="30"/>
      <c r="AE33" s="30" t="e">
        <f t="shared" si="78"/>
        <v>#DIV/0!</v>
      </c>
      <c r="AF33" s="30">
        <f t="shared" si="90"/>
        <v>0</v>
      </c>
      <c r="AG33" s="30"/>
      <c r="AH33" s="30"/>
      <c r="AI33" s="614"/>
      <c r="AJ33" s="30"/>
      <c r="AK33" s="30"/>
      <c r="AL33" s="30"/>
      <c r="AM33" s="30"/>
      <c r="AN33" s="49"/>
      <c r="AO33" s="49"/>
      <c r="AP33" s="49"/>
      <c r="AQ33" s="49"/>
      <c r="AR33" s="30"/>
      <c r="AS33" s="49" t="e">
        <f t="shared" si="105"/>
        <v>#DIV/0!</v>
      </c>
      <c r="AT33" s="49" t="e">
        <f>AR33/AP33*100</f>
        <v>#DIV/0!</v>
      </c>
      <c r="AU33" s="49"/>
      <c r="AV33" s="49"/>
      <c r="AW33" s="49"/>
      <c r="AX33" s="49"/>
      <c r="AY33" s="30">
        <f t="shared" si="91"/>
        <v>0</v>
      </c>
      <c r="AZ33" s="30">
        <f t="shared" si="92"/>
        <v>0</v>
      </c>
      <c r="BA33" s="30"/>
      <c r="BB33" s="49"/>
      <c r="BC33" s="49"/>
      <c r="BD33" s="49"/>
      <c r="BE33" s="49">
        <v>0</v>
      </c>
      <c r="BF33" s="49"/>
      <c r="BG33" s="49">
        <v>0</v>
      </c>
      <c r="BH33" s="49">
        <v>0</v>
      </c>
      <c r="BI33" s="30">
        <f t="shared" si="93"/>
        <v>0</v>
      </c>
      <c r="BJ33" s="49">
        <v>0</v>
      </c>
      <c r="BK33" s="49">
        <v>397.4</v>
      </c>
      <c r="BL33" s="49">
        <f t="shared" si="7"/>
        <v>0</v>
      </c>
      <c r="BM33" s="30"/>
      <c r="BN33" s="30"/>
      <c r="BO33" s="49">
        <v>500</v>
      </c>
      <c r="BP33" s="49"/>
      <c r="BQ33" s="49"/>
      <c r="BR33" s="30">
        <f t="shared" si="94"/>
        <v>500</v>
      </c>
      <c r="BS33" s="49">
        <v>1000</v>
      </c>
      <c r="BT33" s="49">
        <v>397.4</v>
      </c>
      <c r="BU33" s="30">
        <f t="shared" si="95"/>
        <v>-102.60000000000002</v>
      </c>
      <c r="BV33" s="49">
        <v>1000</v>
      </c>
      <c r="BW33" s="49"/>
      <c r="BX33" s="49"/>
      <c r="BY33" s="49">
        <v>397.4</v>
      </c>
      <c r="BZ33" s="49">
        <v>397.4</v>
      </c>
      <c r="CA33" s="49">
        <f t="shared" si="8"/>
        <v>0</v>
      </c>
      <c r="CB33" s="49">
        <f t="shared" si="9"/>
        <v>100</v>
      </c>
      <c r="CC33" s="49"/>
      <c r="CD33" s="49"/>
      <c r="CE33" s="49">
        <v>1000</v>
      </c>
      <c r="CF33" s="49">
        <v>315.70999999999998</v>
      </c>
      <c r="CG33" s="49">
        <f t="shared" si="10"/>
        <v>31.570999999999998</v>
      </c>
      <c r="CH33" s="49">
        <f t="shared" si="96"/>
        <v>-500</v>
      </c>
      <c r="CI33" s="49">
        <v>500</v>
      </c>
      <c r="CJ33" s="49"/>
      <c r="CK33" s="49">
        <f t="shared" si="11"/>
        <v>0</v>
      </c>
      <c r="CL33" s="49">
        <f t="shared" si="97"/>
        <v>0</v>
      </c>
      <c r="CM33" s="49">
        <v>500</v>
      </c>
      <c r="CN33" s="49"/>
      <c r="CO33" s="49">
        <f t="shared" si="12"/>
        <v>0</v>
      </c>
      <c r="CP33" s="49">
        <f t="shared" si="98"/>
        <v>0</v>
      </c>
      <c r="CQ33" s="49">
        <v>500</v>
      </c>
      <c r="CR33" s="49">
        <v>1074.53</v>
      </c>
      <c r="CS33" s="49">
        <f t="shared" si="104"/>
        <v>214.90600000000001</v>
      </c>
      <c r="CT33" s="49">
        <f t="shared" si="99"/>
        <v>500</v>
      </c>
      <c r="CU33" s="49">
        <v>1000</v>
      </c>
      <c r="CV33" s="49">
        <v>1074.53</v>
      </c>
      <c r="CW33" s="49">
        <f t="shared" si="14"/>
        <v>107.453</v>
      </c>
      <c r="CX33" s="49">
        <f t="shared" si="100"/>
        <v>300</v>
      </c>
      <c r="CY33" s="49">
        <v>1300</v>
      </c>
      <c r="CZ33" s="851"/>
      <c r="DA33" s="851"/>
      <c r="DB33" s="851">
        <v>695.12</v>
      </c>
      <c r="DC33" s="851">
        <v>0</v>
      </c>
      <c r="DD33" s="49">
        <f t="shared" si="18"/>
        <v>0</v>
      </c>
      <c r="DE33" s="49">
        <f t="shared" si="19"/>
        <v>0</v>
      </c>
      <c r="DF33" s="49">
        <v>500</v>
      </c>
      <c r="DG33" s="49">
        <v>0</v>
      </c>
      <c r="DH33" s="49">
        <f t="shared" si="20"/>
        <v>0</v>
      </c>
      <c r="DI33" s="49">
        <f t="shared" si="101"/>
        <v>0</v>
      </c>
      <c r="DJ33" s="851">
        <v>500</v>
      </c>
      <c r="DK33" s="49"/>
      <c r="DL33" s="49">
        <f t="shared" si="22"/>
        <v>0</v>
      </c>
      <c r="DM33" s="49">
        <f t="shared" si="102"/>
        <v>0</v>
      </c>
      <c r="DN33" s="851">
        <v>500</v>
      </c>
      <c r="DO33" s="49"/>
      <c r="DP33" s="49">
        <f t="shared" si="24"/>
        <v>0</v>
      </c>
      <c r="DQ33" s="49">
        <f t="shared" si="103"/>
        <v>500</v>
      </c>
      <c r="DR33" s="851">
        <v>1000</v>
      </c>
      <c r="DS33" s="851">
        <v>1000</v>
      </c>
      <c r="DT33" s="851"/>
      <c r="DU33" s="851"/>
      <c r="DV33" s="49"/>
      <c r="DW33" s="49"/>
      <c r="DX33" s="137"/>
      <c r="DY33" s="851"/>
      <c r="EF33" s="655"/>
      <c r="EG33" s="655"/>
      <c r="EH33" s="655"/>
      <c r="EI33" s="655"/>
      <c r="EJ33" s="655"/>
      <c r="EK33" s="655"/>
      <c r="EL33" s="655"/>
      <c r="EM33" s="655"/>
      <c r="EN33" s="952"/>
      <c r="EO33" s="655"/>
      <c r="EP33" s="655"/>
      <c r="EQ33" s="655"/>
      <c r="ER33" s="655"/>
      <c r="ES33" s="655"/>
      <c r="ET33" s="655"/>
      <c r="EU33" s="655"/>
      <c r="EV33" s="655"/>
      <c r="EY33" s="655"/>
      <c r="EZ33" s="655"/>
      <c r="FA33" s="655"/>
      <c r="FB33" s="655"/>
      <c r="FC33" s="655"/>
      <c r="FD33" s="655"/>
      <c r="FE33" s="655"/>
      <c r="FF33" s="655"/>
      <c r="FG33" s="655"/>
      <c r="FH33" s="655"/>
      <c r="FI33" s="655"/>
      <c r="FJ33" s="655"/>
      <c r="FK33" s="655"/>
      <c r="FL33" s="655"/>
      <c r="FM33" s="655"/>
      <c r="FN33" s="655"/>
      <c r="FO33" s="655"/>
      <c r="FP33" s="655"/>
      <c r="FQ33" s="655"/>
      <c r="FR33" s="655"/>
      <c r="FS33" s="655"/>
      <c r="FT33" s="655"/>
      <c r="FU33" s="655"/>
      <c r="FV33" s="655"/>
      <c r="FW33" s="655"/>
      <c r="FX33" s="655"/>
      <c r="FY33" s="655"/>
      <c r="FZ33" s="655"/>
      <c r="GA33" s="655"/>
      <c r="GB33" s="655"/>
      <c r="GC33" s="655"/>
      <c r="GD33" s="655"/>
      <c r="GE33" s="655"/>
      <c r="GF33" s="655"/>
      <c r="GG33" s="655"/>
      <c r="GH33" s="655"/>
      <c r="GI33" s="655"/>
      <c r="GJ33" s="655"/>
      <c r="GK33" s="655"/>
      <c r="GL33" s="655"/>
      <c r="GM33" s="655"/>
      <c r="GN33" s="655"/>
      <c r="GO33" s="655"/>
      <c r="GP33" s="655"/>
      <c r="GQ33" s="655"/>
      <c r="GR33" s="655"/>
      <c r="GS33" s="655"/>
      <c r="GT33" s="655"/>
      <c r="GU33" s="655"/>
      <c r="GV33" s="655"/>
      <c r="GW33" s="655"/>
      <c r="GX33" s="655"/>
      <c r="GY33" s="655"/>
      <c r="GZ33" s="655"/>
      <c r="HA33" s="655"/>
      <c r="HB33" s="655"/>
      <c r="HC33" s="655"/>
      <c r="HD33" s="655"/>
      <c r="HE33" s="655"/>
      <c r="HF33" s="655"/>
      <c r="HG33" s="655"/>
      <c r="HH33" s="655"/>
      <c r="HI33" s="655"/>
      <c r="HJ33" s="655"/>
      <c r="HK33" s="655"/>
      <c r="HL33" s="655"/>
      <c r="HM33" s="655"/>
      <c r="HN33" s="655"/>
      <c r="HO33" s="655"/>
      <c r="HP33" s="655"/>
      <c r="HQ33" s="655"/>
      <c r="HR33" s="655"/>
      <c r="HS33" s="655"/>
      <c r="HT33" s="655"/>
      <c r="HU33" s="655"/>
      <c r="HV33" s="655"/>
      <c r="HW33" s="655"/>
      <c r="HX33" s="655"/>
      <c r="HY33" s="655"/>
      <c r="HZ33" s="655"/>
      <c r="IA33" s="655"/>
      <c r="IB33" s="655"/>
      <c r="IC33" s="655"/>
    </row>
    <row r="34" spans="1:237" ht="20.100000000000001" customHeight="1" x14ac:dyDescent="0.35">
      <c r="A34" s="651"/>
      <c r="B34" s="646"/>
      <c r="C34" s="665"/>
      <c r="D34" s="646"/>
      <c r="E34" s="646"/>
      <c r="F34" s="646"/>
      <c r="G34" s="646" t="s">
        <v>9</v>
      </c>
      <c r="H34" s="646"/>
      <c r="I34" s="646"/>
      <c r="J34" s="646" t="s">
        <v>185</v>
      </c>
      <c r="K34" s="557"/>
      <c r="L34" s="567"/>
      <c r="M34" s="562"/>
      <c r="N34" s="562">
        <v>3237</v>
      </c>
      <c r="O34" s="542" t="s">
        <v>189</v>
      </c>
      <c r="P34" s="30">
        <v>0</v>
      </c>
      <c r="Q34" s="30">
        <v>2000</v>
      </c>
      <c r="R34" s="30">
        <v>1000</v>
      </c>
      <c r="S34" s="30">
        <v>1000</v>
      </c>
      <c r="T34" s="30">
        <v>1000</v>
      </c>
      <c r="U34" s="30">
        <v>1000</v>
      </c>
      <c r="V34" s="30">
        <v>0</v>
      </c>
      <c r="W34" s="30">
        <f>(V34/T34)*100</f>
        <v>0</v>
      </c>
      <c r="X34" s="30">
        <f t="shared" si="89"/>
        <v>0</v>
      </c>
      <c r="Y34" s="30">
        <v>1000</v>
      </c>
      <c r="Z34" s="30">
        <v>1000</v>
      </c>
      <c r="AA34" s="30">
        <v>0</v>
      </c>
      <c r="AB34" s="30">
        <v>0</v>
      </c>
      <c r="AC34" s="30">
        <v>1000</v>
      </c>
      <c r="AD34" s="30">
        <v>0</v>
      </c>
      <c r="AE34" s="30">
        <f t="shared" si="78"/>
        <v>0</v>
      </c>
      <c r="AF34" s="30">
        <f t="shared" si="90"/>
        <v>0</v>
      </c>
      <c r="AG34" s="30">
        <v>1000</v>
      </c>
      <c r="AH34" s="30"/>
      <c r="AI34" s="614"/>
      <c r="AJ34" s="30">
        <v>1000</v>
      </c>
      <c r="AK34" s="30">
        <v>1000</v>
      </c>
      <c r="AL34" s="30">
        <v>1000</v>
      </c>
      <c r="AM34" s="30">
        <v>1180</v>
      </c>
      <c r="AN34" s="49">
        <v>1180</v>
      </c>
      <c r="AO34" s="49">
        <v>1000</v>
      </c>
      <c r="AP34" s="49">
        <v>0</v>
      </c>
      <c r="AQ34" s="49"/>
      <c r="AR34" s="30">
        <v>0</v>
      </c>
      <c r="AS34" s="49">
        <f t="shared" si="105"/>
        <v>0</v>
      </c>
      <c r="AT34" s="49">
        <v>0</v>
      </c>
      <c r="AU34" s="49">
        <v>0</v>
      </c>
      <c r="AV34" s="49">
        <v>0</v>
      </c>
      <c r="AW34" s="49"/>
      <c r="AX34" s="49"/>
      <c r="AY34" s="30">
        <f t="shared" si="91"/>
        <v>1000</v>
      </c>
      <c r="AZ34" s="30">
        <f t="shared" si="92"/>
        <v>-1000</v>
      </c>
      <c r="BA34" s="30"/>
      <c r="BB34" s="49">
        <v>1000</v>
      </c>
      <c r="BC34" s="49">
        <v>1000</v>
      </c>
      <c r="BD34" s="49">
        <v>1000</v>
      </c>
      <c r="BE34" s="49">
        <v>1000</v>
      </c>
      <c r="BF34" s="49">
        <v>1000</v>
      </c>
      <c r="BG34" s="49">
        <v>1000</v>
      </c>
      <c r="BH34" s="49">
        <v>1000</v>
      </c>
      <c r="BI34" s="30">
        <f t="shared" si="93"/>
        <v>1500</v>
      </c>
      <c r="BJ34" s="49">
        <v>2500</v>
      </c>
      <c r="BK34" s="49">
        <v>2005</v>
      </c>
      <c r="BL34" s="49">
        <f t="shared" si="7"/>
        <v>80.2</v>
      </c>
      <c r="BM34" s="30"/>
      <c r="BN34" s="30"/>
      <c r="BO34" s="49">
        <v>2500</v>
      </c>
      <c r="BP34" s="49"/>
      <c r="BQ34" s="49"/>
      <c r="BR34" s="30">
        <f t="shared" si="94"/>
        <v>0</v>
      </c>
      <c r="BS34" s="49">
        <v>2500</v>
      </c>
      <c r="BT34" s="49">
        <v>2005</v>
      </c>
      <c r="BU34" s="30">
        <f t="shared" si="95"/>
        <v>-495</v>
      </c>
      <c r="BV34" s="49">
        <v>2500</v>
      </c>
      <c r="BW34" s="49"/>
      <c r="BX34" s="49"/>
      <c r="BY34" s="49">
        <v>2005</v>
      </c>
      <c r="BZ34" s="49">
        <v>2005</v>
      </c>
      <c r="CA34" s="49">
        <f t="shared" si="8"/>
        <v>200.5</v>
      </c>
      <c r="CB34" s="49">
        <f t="shared" si="9"/>
        <v>100</v>
      </c>
      <c r="CC34" s="49"/>
      <c r="CD34" s="49"/>
      <c r="CE34" s="49">
        <v>2500</v>
      </c>
      <c r="CF34" s="49">
        <v>0</v>
      </c>
      <c r="CG34" s="49">
        <f t="shared" si="10"/>
        <v>0</v>
      </c>
      <c r="CH34" s="49">
        <f t="shared" si="96"/>
        <v>0</v>
      </c>
      <c r="CI34" s="49">
        <v>2500</v>
      </c>
      <c r="CJ34" s="49"/>
      <c r="CK34" s="49">
        <f t="shared" si="11"/>
        <v>0</v>
      </c>
      <c r="CL34" s="49">
        <f t="shared" si="97"/>
        <v>0</v>
      </c>
      <c r="CM34" s="49">
        <v>2500</v>
      </c>
      <c r="CN34" s="49"/>
      <c r="CO34" s="49">
        <f t="shared" si="12"/>
        <v>0</v>
      </c>
      <c r="CP34" s="49">
        <f t="shared" si="98"/>
        <v>0</v>
      </c>
      <c r="CQ34" s="49">
        <v>2500</v>
      </c>
      <c r="CR34" s="49">
        <v>1250</v>
      </c>
      <c r="CS34" s="49">
        <f t="shared" si="104"/>
        <v>50</v>
      </c>
      <c r="CT34" s="49">
        <f t="shared" si="99"/>
        <v>-1250</v>
      </c>
      <c r="CU34" s="49">
        <v>1250</v>
      </c>
      <c r="CV34" s="49">
        <v>1250</v>
      </c>
      <c r="CW34" s="49">
        <f t="shared" si="14"/>
        <v>100</v>
      </c>
      <c r="CX34" s="49">
        <f t="shared" si="100"/>
        <v>0</v>
      </c>
      <c r="CY34" s="49">
        <v>1250</v>
      </c>
      <c r="CZ34" s="851"/>
      <c r="DA34" s="851"/>
      <c r="DB34" s="851">
        <v>1250</v>
      </c>
      <c r="DC34" s="851">
        <v>0</v>
      </c>
      <c r="DD34" s="49">
        <f t="shared" si="18"/>
        <v>0</v>
      </c>
      <c r="DE34" s="49">
        <f t="shared" si="19"/>
        <v>0</v>
      </c>
      <c r="DF34" s="49">
        <v>2500</v>
      </c>
      <c r="DG34" s="49">
        <v>620</v>
      </c>
      <c r="DH34" s="49">
        <f t="shared" si="20"/>
        <v>24.8</v>
      </c>
      <c r="DI34" s="49">
        <f t="shared" si="101"/>
        <v>0</v>
      </c>
      <c r="DJ34" s="851">
        <v>2500</v>
      </c>
      <c r="DK34" s="49"/>
      <c r="DL34" s="49">
        <f t="shared" si="22"/>
        <v>0</v>
      </c>
      <c r="DM34" s="49">
        <f t="shared" si="102"/>
        <v>0</v>
      </c>
      <c r="DN34" s="851">
        <v>2500</v>
      </c>
      <c r="DO34" s="49"/>
      <c r="DP34" s="49">
        <f t="shared" si="24"/>
        <v>0</v>
      </c>
      <c r="DQ34" s="49">
        <f t="shared" si="103"/>
        <v>-1500</v>
      </c>
      <c r="DR34" s="851">
        <v>1000</v>
      </c>
      <c r="DS34" s="851">
        <v>1000</v>
      </c>
      <c r="DT34" s="851"/>
      <c r="DU34" s="851"/>
      <c r="DV34" s="49"/>
      <c r="DW34" s="49"/>
      <c r="DX34" s="137"/>
      <c r="DY34" s="851"/>
      <c r="EF34" s="655"/>
      <c r="EG34" s="655"/>
      <c r="EH34" s="655"/>
      <c r="EI34" s="655"/>
      <c r="EJ34" s="655"/>
      <c r="EK34" s="655"/>
      <c r="EL34" s="655"/>
      <c r="EM34" s="655"/>
      <c r="EN34" s="952"/>
      <c r="EO34" s="655"/>
      <c r="EP34" s="655"/>
      <c r="EQ34" s="655"/>
      <c r="ER34" s="655"/>
      <c r="ES34" s="655"/>
      <c r="ET34" s="655"/>
      <c r="EU34" s="655"/>
      <c r="EV34" s="655"/>
      <c r="EY34" s="655"/>
      <c r="EZ34" s="655"/>
      <c r="FA34" s="655"/>
      <c r="FB34" s="655"/>
      <c r="FC34" s="655"/>
      <c r="FD34" s="655"/>
      <c r="FE34" s="655"/>
      <c r="FF34" s="655"/>
      <c r="FG34" s="655"/>
      <c r="FH34" s="655"/>
      <c r="FI34" s="655"/>
      <c r="FJ34" s="655"/>
      <c r="FK34" s="655"/>
      <c r="FL34" s="655"/>
      <c r="FM34" s="655"/>
      <c r="FN34" s="655"/>
      <c r="FO34" s="655"/>
      <c r="FP34" s="655"/>
      <c r="FQ34" s="655"/>
      <c r="FR34" s="655"/>
      <c r="FS34" s="655"/>
      <c r="FT34" s="655"/>
      <c r="FU34" s="655"/>
      <c r="FV34" s="655"/>
      <c r="FW34" s="655"/>
      <c r="FX34" s="655"/>
      <c r="FY34" s="655"/>
      <c r="FZ34" s="655"/>
      <c r="GA34" s="655"/>
      <c r="GB34" s="655"/>
      <c r="GC34" s="655"/>
      <c r="GD34" s="655"/>
      <c r="GE34" s="655"/>
      <c r="GF34" s="655"/>
      <c r="GG34" s="655"/>
      <c r="GH34" s="655"/>
      <c r="GI34" s="655"/>
      <c r="GJ34" s="655"/>
      <c r="GK34" s="655"/>
      <c r="GL34" s="655"/>
      <c r="GM34" s="655"/>
      <c r="GN34" s="655"/>
      <c r="GO34" s="655"/>
      <c r="GP34" s="655"/>
      <c r="GQ34" s="655"/>
      <c r="GR34" s="655"/>
      <c r="GS34" s="655"/>
      <c r="GT34" s="655"/>
      <c r="GU34" s="655"/>
      <c r="GV34" s="655"/>
      <c r="GW34" s="655"/>
      <c r="GX34" s="655"/>
      <c r="GY34" s="655"/>
      <c r="GZ34" s="655"/>
      <c r="HA34" s="655"/>
      <c r="HB34" s="655"/>
      <c r="HC34" s="655"/>
      <c r="HD34" s="655"/>
      <c r="HE34" s="655"/>
      <c r="HF34" s="655"/>
      <c r="HG34" s="655"/>
      <c r="HH34" s="655"/>
      <c r="HI34" s="655"/>
      <c r="HJ34" s="655"/>
      <c r="HK34" s="655"/>
      <c r="HL34" s="655"/>
      <c r="HM34" s="655"/>
      <c r="HN34" s="655"/>
      <c r="HO34" s="655"/>
      <c r="HP34" s="655"/>
      <c r="HQ34" s="655"/>
      <c r="HR34" s="655"/>
      <c r="HS34" s="655"/>
      <c r="HT34" s="655"/>
      <c r="HU34" s="655"/>
      <c r="HV34" s="655"/>
      <c r="HW34" s="655"/>
      <c r="HX34" s="655"/>
      <c r="HY34" s="655"/>
      <c r="HZ34" s="655"/>
      <c r="IA34" s="655"/>
      <c r="IB34" s="655"/>
      <c r="IC34" s="655"/>
    </row>
    <row r="35" spans="1:237" ht="20.100000000000001" customHeight="1" x14ac:dyDescent="0.35">
      <c r="A35" s="651"/>
      <c r="B35" s="646"/>
      <c r="C35" s="665"/>
      <c r="D35" s="646"/>
      <c r="E35" s="646"/>
      <c r="F35" s="646"/>
      <c r="G35" s="646" t="s">
        <v>9</v>
      </c>
      <c r="H35" s="646"/>
      <c r="I35" s="646"/>
      <c r="J35" s="646" t="s">
        <v>185</v>
      </c>
      <c r="K35" s="557"/>
      <c r="L35" s="567"/>
      <c r="M35" s="562"/>
      <c r="N35" s="562">
        <v>3238</v>
      </c>
      <c r="O35" s="542" t="s">
        <v>39</v>
      </c>
      <c r="P35" s="415">
        <v>9106.9500000000007</v>
      </c>
      <c r="Q35" s="415">
        <v>6106.95</v>
      </c>
      <c r="R35" s="415">
        <v>6106.95</v>
      </c>
      <c r="S35" s="415">
        <v>6106.95</v>
      </c>
      <c r="T35" s="415">
        <v>6106.95</v>
      </c>
      <c r="U35" s="415">
        <v>6106.95</v>
      </c>
      <c r="V35" s="415">
        <v>0</v>
      </c>
      <c r="W35" s="415">
        <f>(V35/T35)*100</f>
        <v>0</v>
      </c>
      <c r="X35" s="415">
        <f t="shared" si="89"/>
        <v>0</v>
      </c>
      <c r="Y35" s="415">
        <v>6106.95</v>
      </c>
      <c r="Z35" s="30">
        <v>6106.95</v>
      </c>
      <c r="AA35" s="415">
        <v>5606.95</v>
      </c>
      <c r="AB35" s="30">
        <v>5606.95</v>
      </c>
      <c r="AC35" s="30">
        <v>6106.95</v>
      </c>
      <c r="AD35" s="30">
        <v>1780</v>
      </c>
      <c r="AE35" s="30">
        <f t="shared" si="78"/>
        <v>29.14711926575459</v>
      </c>
      <c r="AF35" s="415">
        <f t="shared" si="90"/>
        <v>0</v>
      </c>
      <c r="AG35" s="30">
        <v>6106.95</v>
      </c>
      <c r="AH35" s="30"/>
      <c r="AI35" s="614"/>
      <c r="AJ35" s="30">
        <v>6106.95</v>
      </c>
      <c r="AK35" s="30">
        <v>6106.95</v>
      </c>
      <c r="AL35" s="30">
        <v>6106.95</v>
      </c>
      <c r="AM35" s="30">
        <v>1780</v>
      </c>
      <c r="AN35" s="49">
        <v>3456.86</v>
      </c>
      <c r="AO35" s="49">
        <v>6106.95</v>
      </c>
      <c r="AP35" s="49">
        <v>8000</v>
      </c>
      <c r="AQ35" s="49">
        <v>8241.25</v>
      </c>
      <c r="AR35" s="30">
        <v>7764.14</v>
      </c>
      <c r="AS35" s="49">
        <f t="shared" si="105"/>
        <v>224.60093842388758</v>
      </c>
      <c r="AT35" s="49">
        <f t="shared" ref="AT35:AT45" si="106">AR35/AP35*100</f>
        <v>97.051749999999998</v>
      </c>
      <c r="AU35" s="49">
        <v>8000</v>
      </c>
      <c r="AV35" s="49">
        <v>8000</v>
      </c>
      <c r="AW35" s="49"/>
      <c r="AX35" s="49"/>
      <c r="AY35" s="415">
        <f t="shared" si="91"/>
        <v>15000</v>
      </c>
      <c r="AZ35" s="415">
        <f t="shared" si="92"/>
        <v>1893.0500000000002</v>
      </c>
      <c r="BA35" s="30"/>
      <c r="BB35" s="49">
        <v>23000</v>
      </c>
      <c r="BC35" s="49">
        <v>23000</v>
      </c>
      <c r="BD35" s="49">
        <v>4450</v>
      </c>
      <c r="BE35" s="49">
        <v>10226.25</v>
      </c>
      <c r="BF35" s="49">
        <v>16500</v>
      </c>
      <c r="BG35" s="49">
        <v>10226.25</v>
      </c>
      <c r="BH35" s="49">
        <v>23000</v>
      </c>
      <c r="BI35" s="415">
        <f t="shared" si="93"/>
        <v>-14000</v>
      </c>
      <c r="BJ35" s="49">
        <v>9000</v>
      </c>
      <c r="BK35" s="49">
        <v>8240.35</v>
      </c>
      <c r="BL35" s="49">
        <f t="shared" si="7"/>
        <v>91.559444444444452</v>
      </c>
      <c r="BM35" s="30"/>
      <c r="BN35" s="30"/>
      <c r="BO35" s="49">
        <v>8500</v>
      </c>
      <c r="BP35" s="49"/>
      <c r="BQ35" s="49"/>
      <c r="BR35" s="415">
        <f t="shared" si="94"/>
        <v>-5500</v>
      </c>
      <c r="BS35" s="49">
        <v>3000</v>
      </c>
      <c r="BT35" s="49">
        <v>9052.85</v>
      </c>
      <c r="BU35" s="415">
        <f t="shared" si="95"/>
        <v>500</v>
      </c>
      <c r="BV35" s="49">
        <v>3000</v>
      </c>
      <c r="BW35" s="49"/>
      <c r="BX35" s="49"/>
      <c r="BY35" s="49">
        <v>9000</v>
      </c>
      <c r="BZ35" s="49">
        <v>9052.85</v>
      </c>
      <c r="CA35" s="49">
        <f t="shared" si="8"/>
        <v>88.525608116367195</v>
      </c>
      <c r="CB35" s="49">
        <f t="shared" si="9"/>
        <v>100.58722222222222</v>
      </c>
      <c r="CC35" s="49"/>
      <c r="CD35" s="49"/>
      <c r="CE35" s="49">
        <v>3000</v>
      </c>
      <c r="CF35" s="49">
        <v>2250</v>
      </c>
      <c r="CG35" s="49">
        <f t="shared" si="10"/>
        <v>75</v>
      </c>
      <c r="CH35" s="49">
        <f t="shared" si="96"/>
        <v>4500</v>
      </c>
      <c r="CI35" s="49">
        <v>7500</v>
      </c>
      <c r="CJ35" s="49"/>
      <c r="CK35" s="49">
        <f t="shared" si="11"/>
        <v>0</v>
      </c>
      <c r="CL35" s="49">
        <f t="shared" si="97"/>
        <v>0</v>
      </c>
      <c r="CM35" s="49">
        <v>7500</v>
      </c>
      <c r="CN35" s="49"/>
      <c r="CO35" s="49">
        <f t="shared" si="12"/>
        <v>0</v>
      </c>
      <c r="CP35" s="49">
        <f t="shared" si="98"/>
        <v>0</v>
      </c>
      <c r="CQ35" s="49">
        <v>7500</v>
      </c>
      <c r="CR35" s="49">
        <v>6356.25</v>
      </c>
      <c r="CS35" s="49">
        <f t="shared" si="104"/>
        <v>84.75</v>
      </c>
      <c r="CT35" s="49">
        <f t="shared" si="99"/>
        <v>2000</v>
      </c>
      <c r="CU35" s="49">
        <v>9500</v>
      </c>
      <c r="CV35" s="49">
        <v>6356.25</v>
      </c>
      <c r="CW35" s="49">
        <f t="shared" si="14"/>
        <v>66.90789473684211</v>
      </c>
      <c r="CX35" s="49">
        <f t="shared" si="100"/>
        <v>0</v>
      </c>
      <c r="CY35" s="49">
        <v>9500</v>
      </c>
      <c r="CZ35" s="851"/>
      <c r="DA35" s="851"/>
      <c r="DB35" s="851">
        <v>6356.25</v>
      </c>
      <c r="DC35" s="851">
        <v>4173.75</v>
      </c>
      <c r="DD35" s="49">
        <f t="shared" si="18"/>
        <v>65.663716814159287</v>
      </c>
      <c r="DE35" s="49">
        <f t="shared" si="19"/>
        <v>55.65</v>
      </c>
      <c r="DF35" s="49">
        <v>7500</v>
      </c>
      <c r="DG35" s="49">
        <v>375</v>
      </c>
      <c r="DH35" s="49">
        <f t="shared" si="20"/>
        <v>5</v>
      </c>
      <c r="DI35" s="49">
        <f t="shared" si="101"/>
        <v>0</v>
      </c>
      <c r="DJ35" s="851">
        <v>7500</v>
      </c>
      <c r="DK35" s="49"/>
      <c r="DL35" s="49">
        <f t="shared" si="22"/>
        <v>0</v>
      </c>
      <c r="DM35" s="49">
        <f t="shared" si="102"/>
        <v>0</v>
      </c>
      <c r="DN35" s="851">
        <v>7500</v>
      </c>
      <c r="DO35" s="49"/>
      <c r="DP35" s="49">
        <f t="shared" si="24"/>
        <v>0</v>
      </c>
      <c r="DQ35" s="49">
        <f t="shared" si="103"/>
        <v>-1000</v>
      </c>
      <c r="DR35" s="851">
        <v>6500</v>
      </c>
      <c r="DS35" s="851">
        <v>6500</v>
      </c>
      <c r="DT35" s="851"/>
      <c r="DU35" s="851"/>
      <c r="DV35" s="49"/>
      <c r="DW35" s="49"/>
      <c r="DX35" s="137"/>
      <c r="DY35" s="851"/>
      <c r="EF35" s="655"/>
      <c r="EG35" s="655"/>
      <c r="EH35" s="655"/>
      <c r="EI35" s="655"/>
      <c r="EJ35" s="655"/>
      <c r="EK35" s="655"/>
      <c r="EL35" s="655"/>
      <c r="EM35" s="655"/>
      <c r="EN35" s="952"/>
      <c r="EO35" s="655"/>
      <c r="EP35" s="655"/>
      <c r="EQ35" s="655"/>
      <c r="ER35" s="655"/>
      <c r="ES35" s="655"/>
      <c r="ET35" s="655"/>
      <c r="EU35" s="655"/>
      <c r="EV35" s="655"/>
      <c r="EY35" s="655"/>
      <c r="EZ35" s="655"/>
      <c r="FA35" s="655"/>
      <c r="FB35" s="655"/>
      <c r="FC35" s="655"/>
      <c r="FD35" s="655"/>
      <c r="FE35" s="655"/>
      <c r="FF35" s="655"/>
      <c r="FG35" s="655"/>
      <c r="FH35" s="655"/>
      <c r="FI35" s="655"/>
      <c r="FJ35" s="655"/>
      <c r="FK35" s="655"/>
      <c r="FL35" s="655"/>
      <c r="FM35" s="655"/>
      <c r="FN35" s="655"/>
      <c r="FO35" s="655"/>
      <c r="FP35" s="655"/>
      <c r="FQ35" s="655"/>
      <c r="FR35" s="655"/>
      <c r="FS35" s="655"/>
      <c r="FT35" s="655"/>
      <c r="FU35" s="655"/>
      <c r="FV35" s="655"/>
      <c r="FW35" s="655"/>
      <c r="FX35" s="655"/>
      <c r="FY35" s="655"/>
      <c r="FZ35" s="655"/>
      <c r="GA35" s="655"/>
      <c r="GB35" s="655"/>
      <c r="GC35" s="655"/>
      <c r="GD35" s="655"/>
      <c r="GE35" s="655"/>
      <c r="GF35" s="655"/>
      <c r="GG35" s="655"/>
      <c r="GH35" s="655"/>
      <c r="GI35" s="655"/>
      <c r="GJ35" s="655"/>
      <c r="GK35" s="655"/>
      <c r="GL35" s="655"/>
      <c r="GM35" s="655"/>
      <c r="GN35" s="655"/>
      <c r="GO35" s="655"/>
      <c r="GP35" s="655"/>
      <c r="GQ35" s="655"/>
      <c r="GR35" s="655"/>
      <c r="GS35" s="655"/>
      <c r="GT35" s="655"/>
      <c r="GU35" s="655"/>
      <c r="GV35" s="655"/>
      <c r="GW35" s="655"/>
      <c r="GX35" s="655"/>
      <c r="GY35" s="655"/>
      <c r="GZ35" s="655"/>
      <c r="HA35" s="655"/>
      <c r="HB35" s="655"/>
      <c r="HC35" s="655"/>
      <c r="HD35" s="655"/>
      <c r="HE35" s="655"/>
      <c r="HF35" s="655"/>
      <c r="HG35" s="655"/>
      <c r="HH35" s="655"/>
      <c r="HI35" s="655"/>
      <c r="HJ35" s="655"/>
      <c r="HK35" s="655"/>
      <c r="HL35" s="655"/>
      <c r="HM35" s="655"/>
      <c r="HN35" s="655"/>
      <c r="HO35" s="655"/>
      <c r="HP35" s="655"/>
      <c r="HQ35" s="655"/>
      <c r="HR35" s="655"/>
      <c r="HS35" s="655"/>
      <c r="HT35" s="655"/>
      <c r="HU35" s="655"/>
      <c r="HV35" s="655"/>
      <c r="HW35" s="655"/>
      <c r="HX35" s="655"/>
      <c r="HY35" s="655"/>
      <c r="HZ35" s="655"/>
      <c r="IA35" s="655"/>
      <c r="IB35" s="655"/>
      <c r="IC35" s="655"/>
    </row>
    <row r="36" spans="1:237" ht="20.100000000000001" customHeight="1" x14ac:dyDescent="0.35">
      <c r="A36" s="651"/>
      <c r="B36" s="646"/>
      <c r="C36" s="665"/>
      <c r="D36" s="646"/>
      <c r="E36" s="646"/>
      <c r="F36" s="646"/>
      <c r="G36" s="646" t="s">
        <v>9</v>
      </c>
      <c r="H36" s="646"/>
      <c r="I36" s="646"/>
      <c r="J36" s="646" t="s">
        <v>185</v>
      </c>
      <c r="K36" s="557"/>
      <c r="L36" s="567"/>
      <c r="M36" s="562"/>
      <c r="N36" s="562">
        <v>3239</v>
      </c>
      <c r="O36" s="542" t="s">
        <v>40</v>
      </c>
      <c r="P36" s="30">
        <v>3993</v>
      </c>
      <c r="Q36" s="30">
        <v>3993</v>
      </c>
      <c r="R36" s="30">
        <v>3993</v>
      </c>
      <c r="S36" s="30">
        <v>4993</v>
      </c>
      <c r="T36" s="30">
        <v>3993</v>
      </c>
      <c r="U36" s="30">
        <v>3993</v>
      </c>
      <c r="V36" s="30">
        <v>0</v>
      </c>
      <c r="W36" s="30">
        <f>(V36/T36)*100</f>
        <v>0</v>
      </c>
      <c r="X36" s="30">
        <f t="shared" si="89"/>
        <v>0</v>
      </c>
      <c r="Y36" s="30">
        <v>3993</v>
      </c>
      <c r="Z36" s="30">
        <v>3993</v>
      </c>
      <c r="AA36" s="30">
        <v>2993</v>
      </c>
      <c r="AB36" s="30">
        <v>2993</v>
      </c>
      <c r="AC36" s="30">
        <v>3993</v>
      </c>
      <c r="AD36" s="30">
        <v>875</v>
      </c>
      <c r="AE36" s="30">
        <f t="shared" si="78"/>
        <v>21.913348359629349</v>
      </c>
      <c r="AF36" s="30">
        <f t="shared" si="90"/>
        <v>-1000</v>
      </c>
      <c r="AG36" s="30">
        <v>2993</v>
      </c>
      <c r="AH36" s="30"/>
      <c r="AI36" s="614"/>
      <c r="AJ36" s="30">
        <v>2993</v>
      </c>
      <c r="AK36" s="30">
        <v>2993</v>
      </c>
      <c r="AL36" s="30">
        <v>2993</v>
      </c>
      <c r="AM36" s="30">
        <v>875</v>
      </c>
      <c r="AN36" s="49">
        <v>875</v>
      </c>
      <c r="AO36" s="49">
        <v>2993</v>
      </c>
      <c r="AP36" s="49">
        <v>500</v>
      </c>
      <c r="AQ36" s="49">
        <v>0</v>
      </c>
      <c r="AR36" s="30">
        <v>0</v>
      </c>
      <c r="AS36" s="49">
        <f t="shared" si="105"/>
        <v>0</v>
      </c>
      <c r="AT36" s="49">
        <f t="shared" si="106"/>
        <v>0</v>
      </c>
      <c r="AU36" s="49">
        <v>500</v>
      </c>
      <c r="AV36" s="49">
        <v>500</v>
      </c>
      <c r="AW36" s="49"/>
      <c r="AX36" s="49"/>
      <c r="AY36" s="30">
        <f t="shared" si="91"/>
        <v>0</v>
      </c>
      <c r="AZ36" s="30">
        <f t="shared" si="92"/>
        <v>-2493</v>
      </c>
      <c r="BA36" s="30"/>
      <c r="BB36" s="49">
        <v>500</v>
      </c>
      <c r="BC36" s="49">
        <v>500</v>
      </c>
      <c r="BD36" s="49">
        <v>42</v>
      </c>
      <c r="BE36" s="49">
        <v>84.5</v>
      </c>
      <c r="BF36" s="49">
        <v>500</v>
      </c>
      <c r="BG36" s="49">
        <v>84.5</v>
      </c>
      <c r="BH36" s="49">
        <v>500</v>
      </c>
      <c r="BI36" s="30">
        <f t="shared" si="93"/>
        <v>500</v>
      </c>
      <c r="BJ36" s="49">
        <v>1000</v>
      </c>
      <c r="BK36" s="49">
        <v>537.79999999999995</v>
      </c>
      <c r="BL36" s="49">
        <f t="shared" si="7"/>
        <v>53.779999999999994</v>
      </c>
      <c r="BM36" s="30"/>
      <c r="BN36" s="30"/>
      <c r="BO36" s="49">
        <v>1000</v>
      </c>
      <c r="BP36" s="49"/>
      <c r="BQ36" s="49"/>
      <c r="BR36" s="30">
        <f t="shared" si="94"/>
        <v>0</v>
      </c>
      <c r="BS36" s="49">
        <v>1000</v>
      </c>
      <c r="BT36" s="49">
        <v>537.79999999999995</v>
      </c>
      <c r="BU36" s="30">
        <f t="shared" si="95"/>
        <v>-462.20000000000005</v>
      </c>
      <c r="BV36" s="49">
        <v>1000</v>
      </c>
      <c r="BW36" s="49"/>
      <c r="BX36" s="49"/>
      <c r="BY36" s="49">
        <v>537.79999999999995</v>
      </c>
      <c r="BZ36" s="49">
        <v>676.18</v>
      </c>
      <c r="CA36" s="49">
        <f t="shared" si="8"/>
        <v>800.21301775147913</v>
      </c>
      <c r="CB36" s="49">
        <f t="shared" si="9"/>
        <v>125.73075492748234</v>
      </c>
      <c r="CC36" s="49"/>
      <c r="CD36" s="49"/>
      <c r="CE36" s="49">
        <v>1000</v>
      </c>
      <c r="CF36" s="49">
        <v>0</v>
      </c>
      <c r="CG36" s="49">
        <f t="shared" si="10"/>
        <v>0</v>
      </c>
      <c r="CH36" s="49">
        <f t="shared" si="96"/>
        <v>0</v>
      </c>
      <c r="CI36" s="49">
        <v>1000</v>
      </c>
      <c r="CJ36" s="49"/>
      <c r="CK36" s="49">
        <f t="shared" si="11"/>
        <v>0</v>
      </c>
      <c r="CL36" s="49">
        <f t="shared" si="97"/>
        <v>0</v>
      </c>
      <c r="CM36" s="49">
        <v>1000</v>
      </c>
      <c r="CN36" s="49"/>
      <c r="CO36" s="49">
        <f t="shared" si="12"/>
        <v>0</v>
      </c>
      <c r="CP36" s="49">
        <f t="shared" si="98"/>
        <v>0</v>
      </c>
      <c r="CQ36" s="49">
        <v>1000</v>
      </c>
      <c r="CR36" s="49">
        <v>2286.13</v>
      </c>
      <c r="CS36" s="49">
        <f t="shared" si="104"/>
        <v>228.613</v>
      </c>
      <c r="CT36" s="49">
        <f t="shared" si="99"/>
        <v>1500</v>
      </c>
      <c r="CU36" s="49">
        <v>2500</v>
      </c>
      <c r="CV36" s="49">
        <v>2286.13</v>
      </c>
      <c r="CW36" s="49">
        <f t="shared" si="14"/>
        <v>91.4452</v>
      </c>
      <c r="CX36" s="49">
        <f t="shared" si="100"/>
        <v>-85.869999999999891</v>
      </c>
      <c r="CY36" s="49">
        <v>2414.13</v>
      </c>
      <c r="CZ36" s="851"/>
      <c r="DA36" s="851"/>
      <c r="DB36" s="851">
        <v>2060</v>
      </c>
      <c r="DC36" s="851">
        <v>1736.99</v>
      </c>
      <c r="DD36" s="49">
        <f t="shared" si="18"/>
        <v>84.319902912621359</v>
      </c>
      <c r="DE36" s="49">
        <f t="shared" si="19"/>
        <v>173.69900000000001</v>
      </c>
      <c r="DF36" s="49">
        <v>1000</v>
      </c>
      <c r="DG36" s="49">
        <v>1676.99</v>
      </c>
      <c r="DH36" s="49">
        <f t="shared" si="20"/>
        <v>167.69900000000001</v>
      </c>
      <c r="DI36" s="49">
        <f t="shared" si="101"/>
        <v>0</v>
      </c>
      <c r="DJ36" s="851">
        <v>1000</v>
      </c>
      <c r="DK36" s="49"/>
      <c r="DL36" s="49">
        <f t="shared" si="22"/>
        <v>0</v>
      </c>
      <c r="DM36" s="49">
        <f t="shared" si="102"/>
        <v>0</v>
      </c>
      <c r="DN36" s="851">
        <v>1000</v>
      </c>
      <c r="DO36" s="49"/>
      <c r="DP36" s="49">
        <f t="shared" si="24"/>
        <v>0</v>
      </c>
      <c r="DQ36" s="49">
        <f t="shared" si="103"/>
        <v>5499.89</v>
      </c>
      <c r="DR36" s="851">
        <v>6499.89</v>
      </c>
      <c r="DS36" s="851">
        <v>6499.89</v>
      </c>
      <c r="DT36" s="851"/>
      <c r="DU36" s="851"/>
      <c r="DV36" s="49"/>
      <c r="DW36" s="49"/>
      <c r="DX36" s="137"/>
      <c r="DY36" s="851"/>
      <c r="EF36" s="655"/>
      <c r="EG36" s="655"/>
      <c r="EH36" s="655"/>
      <c r="EI36" s="655"/>
      <c r="EJ36" s="655"/>
      <c r="EK36" s="655"/>
      <c r="EL36" s="655"/>
      <c r="EM36" s="655"/>
      <c r="EN36" s="952"/>
      <c r="EO36" s="655"/>
      <c r="EP36" s="655"/>
      <c r="EQ36" s="655"/>
      <c r="ER36" s="655"/>
      <c r="ES36" s="655"/>
      <c r="ET36" s="655"/>
      <c r="EU36" s="655"/>
      <c r="EV36" s="655"/>
      <c r="EY36" s="655"/>
      <c r="EZ36" s="655"/>
      <c r="FA36" s="655"/>
      <c r="FB36" s="655"/>
      <c r="FC36" s="655"/>
      <c r="FD36" s="655"/>
      <c r="FE36" s="655"/>
      <c r="FF36" s="655"/>
      <c r="FG36" s="655"/>
      <c r="FH36" s="655"/>
      <c r="FI36" s="655"/>
      <c r="FJ36" s="655"/>
      <c r="FK36" s="655"/>
      <c r="FL36" s="655"/>
      <c r="FM36" s="655"/>
      <c r="FN36" s="655"/>
      <c r="FO36" s="655"/>
      <c r="FP36" s="655"/>
      <c r="FQ36" s="655"/>
      <c r="FR36" s="655"/>
      <c r="FS36" s="655"/>
      <c r="FT36" s="655"/>
      <c r="FU36" s="655"/>
      <c r="FV36" s="655"/>
      <c r="FW36" s="655"/>
      <c r="FX36" s="655"/>
      <c r="FY36" s="655"/>
      <c r="FZ36" s="655"/>
      <c r="GA36" s="655"/>
      <c r="GB36" s="655"/>
      <c r="GC36" s="655"/>
      <c r="GD36" s="655"/>
      <c r="GE36" s="655"/>
      <c r="GF36" s="655"/>
      <c r="GG36" s="655"/>
      <c r="GH36" s="655"/>
      <c r="GI36" s="655"/>
      <c r="GJ36" s="655"/>
      <c r="GK36" s="655"/>
      <c r="GL36" s="655"/>
      <c r="GM36" s="655"/>
      <c r="GN36" s="655"/>
      <c r="GO36" s="655"/>
      <c r="GP36" s="655"/>
      <c r="GQ36" s="655"/>
      <c r="GR36" s="655"/>
      <c r="GS36" s="655"/>
      <c r="GT36" s="655"/>
      <c r="GU36" s="655"/>
      <c r="GV36" s="655"/>
      <c r="GW36" s="655"/>
      <c r="GX36" s="655"/>
      <c r="GY36" s="655"/>
      <c r="GZ36" s="655"/>
      <c r="HA36" s="655"/>
      <c r="HB36" s="655"/>
      <c r="HC36" s="655"/>
      <c r="HD36" s="655"/>
      <c r="HE36" s="655"/>
      <c r="HF36" s="655"/>
      <c r="HG36" s="655"/>
      <c r="HH36" s="655"/>
      <c r="HI36" s="655"/>
      <c r="HJ36" s="655"/>
      <c r="HK36" s="655"/>
      <c r="HL36" s="655"/>
      <c r="HM36" s="655"/>
      <c r="HN36" s="655"/>
      <c r="HO36" s="655"/>
      <c r="HP36" s="655"/>
      <c r="HQ36" s="655"/>
      <c r="HR36" s="655"/>
      <c r="HS36" s="655"/>
      <c r="HT36" s="655"/>
      <c r="HU36" s="655"/>
      <c r="HV36" s="655"/>
      <c r="HW36" s="655"/>
      <c r="HX36" s="655"/>
      <c r="HY36" s="655"/>
      <c r="HZ36" s="655"/>
      <c r="IA36" s="655"/>
      <c r="IB36" s="655"/>
      <c r="IC36" s="655"/>
    </row>
    <row r="37" spans="1:237" ht="20.100000000000001" customHeight="1" x14ac:dyDescent="0.35">
      <c r="A37" s="652" t="s">
        <v>472</v>
      </c>
      <c r="B37" s="664" t="s">
        <v>442</v>
      </c>
      <c r="C37" s="665" t="s">
        <v>9</v>
      </c>
      <c r="D37" s="646"/>
      <c r="E37" s="646"/>
      <c r="F37" s="646"/>
      <c r="G37" s="646" t="s">
        <v>9</v>
      </c>
      <c r="H37" s="646"/>
      <c r="I37" s="646"/>
      <c r="J37" s="646" t="s">
        <v>185</v>
      </c>
      <c r="K37" s="757"/>
      <c r="L37" s="604"/>
      <c r="M37" s="775">
        <v>329</v>
      </c>
      <c r="N37" s="775" t="s">
        <v>170</v>
      </c>
      <c r="O37" s="752"/>
      <c r="P37" s="33">
        <f t="shared" ref="P37:V37" si="107">SUM(P38:P42)</f>
        <v>7628.4400000000005</v>
      </c>
      <c r="Q37" s="33">
        <f t="shared" si="107"/>
        <v>8678.44</v>
      </c>
      <c r="R37" s="33">
        <f t="shared" si="107"/>
        <v>6628.4400000000005</v>
      </c>
      <c r="S37" s="33">
        <f t="shared" si="107"/>
        <v>6628.4400000000005</v>
      </c>
      <c r="T37" s="33">
        <f t="shared" si="107"/>
        <v>6005</v>
      </c>
      <c r="U37" s="33">
        <f t="shared" si="107"/>
        <v>6005</v>
      </c>
      <c r="V37" s="33">
        <f t="shared" si="107"/>
        <v>0</v>
      </c>
      <c r="W37" s="33">
        <f>(V37/T37)*100</f>
        <v>0</v>
      </c>
      <c r="X37" s="33">
        <f>SUM(X38:X42)</f>
        <v>0</v>
      </c>
      <c r="Y37" s="33">
        <f>SUM(Y38:Y42)</f>
        <v>6005</v>
      </c>
      <c r="Z37" s="33">
        <f>SUM(Z38:Z42)</f>
        <v>6005</v>
      </c>
      <c r="AA37" s="33" t="e">
        <f>SUM(AA38:AG42)</f>
        <v>#DIV/0!</v>
      </c>
      <c r="AB37" s="33">
        <f>SUM(AB38:AB42)</f>
        <v>8105</v>
      </c>
      <c r="AC37" s="33">
        <f>SUM(AC38:AC42)</f>
        <v>6005</v>
      </c>
      <c r="AD37" s="33">
        <f>SUM(AD38:AD42)</f>
        <v>2772.66</v>
      </c>
      <c r="AE37" s="33">
        <f t="shared" si="78"/>
        <v>46.172522897585345</v>
      </c>
      <c r="AF37" s="33">
        <f>SUM(AF38:AF42)</f>
        <v>4000.0000000000005</v>
      </c>
      <c r="AG37" s="33">
        <f>SUM(AG38:AG42)</f>
        <v>10005.000000000002</v>
      </c>
      <c r="AH37" s="33"/>
      <c r="AI37" s="33"/>
      <c r="AJ37" s="33">
        <f t="shared" ref="AJ37:AR37" si="108">SUM(AJ38:AJ42)</f>
        <v>10005.000000000002</v>
      </c>
      <c r="AK37" s="33">
        <f t="shared" si="108"/>
        <v>10005.000000000002</v>
      </c>
      <c r="AL37" s="33">
        <f t="shared" si="108"/>
        <v>10005.000000000002</v>
      </c>
      <c r="AM37" s="33">
        <f t="shared" si="108"/>
        <v>3703.1099999999997</v>
      </c>
      <c r="AN37" s="101">
        <f t="shared" si="108"/>
        <v>12828.02</v>
      </c>
      <c r="AO37" s="101">
        <f t="shared" si="108"/>
        <v>10005.000000000002</v>
      </c>
      <c r="AP37" s="101">
        <f t="shared" si="108"/>
        <v>14950</v>
      </c>
      <c r="AQ37" s="101">
        <f t="shared" si="108"/>
        <v>11050</v>
      </c>
      <c r="AR37" s="33">
        <f t="shared" si="108"/>
        <v>11476.27</v>
      </c>
      <c r="AS37" s="101">
        <f t="shared" si="105"/>
        <v>89.462520326597556</v>
      </c>
      <c r="AT37" s="101">
        <f t="shared" si="106"/>
        <v>76.764347826086961</v>
      </c>
      <c r="AU37" s="101">
        <f>SUM(AU38:AU42)</f>
        <v>14950</v>
      </c>
      <c r="AV37" s="101">
        <f>SUM(AV38:AV42)</f>
        <v>14950</v>
      </c>
      <c r="AW37" s="101"/>
      <c r="AX37" s="101"/>
      <c r="AY37" s="33">
        <f t="shared" ref="AY37:BK37" si="109">SUM(AY38:AY42)</f>
        <v>0</v>
      </c>
      <c r="AZ37" s="33">
        <f t="shared" si="109"/>
        <v>4945</v>
      </c>
      <c r="BA37" s="33">
        <f t="shared" si="109"/>
        <v>0</v>
      </c>
      <c r="BB37" s="101">
        <f t="shared" si="109"/>
        <v>14950</v>
      </c>
      <c r="BC37" s="101">
        <f t="shared" si="109"/>
        <v>14950</v>
      </c>
      <c r="BD37" s="101">
        <f t="shared" si="109"/>
        <v>4186.17</v>
      </c>
      <c r="BE37" s="101">
        <f t="shared" si="109"/>
        <v>6472.6</v>
      </c>
      <c r="BF37" s="101">
        <f t="shared" si="109"/>
        <v>7950</v>
      </c>
      <c r="BG37" s="101">
        <f t="shared" si="109"/>
        <v>7950</v>
      </c>
      <c r="BH37" s="101">
        <f t="shared" si="109"/>
        <v>14950</v>
      </c>
      <c r="BI37" s="33">
        <f t="shared" si="109"/>
        <v>-4950</v>
      </c>
      <c r="BJ37" s="101">
        <f t="shared" si="109"/>
        <v>10000</v>
      </c>
      <c r="BK37" s="101">
        <f t="shared" si="109"/>
        <v>6072.8099999999995</v>
      </c>
      <c r="BL37" s="101">
        <f t="shared" si="7"/>
        <v>60.728099999999998</v>
      </c>
      <c r="BM37" s="33"/>
      <c r="BN37" s="33"/>
      <c r="BO37" s="101">
        <f>SUM(BO38:BO42)</f>
        <v>9500</v>
      </c>
      <c r="BP37" s="101"/>
      <c r="BQ37" s="101"/>
      <c r="BR37" s="33">
        <f t="shared" ref="BR37:BY37" si="110">SUM(BR38:BR42)</f>
        <v>1000</v>
      </c>
      <c r="BS37" s="101">
        <f t="shared" si="110"/>
        <v>10500</v>
      </c>
      <c r="BT37" s="101">
        <f>SUM(BT38:BT42)</f>
        <v>8417.74</v>
      </c>
      <c r="BU37" s="33">
        <f t="shared" si="110"/>
        <v>-698.26</v>
      </c>
      <c r="BV37" s="101">
        <f t="shared" si="110"/>
        <v>10500</v>
      </c>
      <c r="BW37" s="101"/>
      <c r="BX37" s="101"/>
      <c r="BY37" s="101">
        <f t="shared" si="110"/>
        <v>8801.74</v>
      </c>
      <c r="BZ37" s="101">
        <f>SUM(BZ38:BZ42)</f>
        <v>8801.74</v>
      </c>
      <c r="CA37" s="101">
        <f t="shared" si="8"/>
        <v>110.71371069182389</v>
      </c>
      <c r="CB37" s="101">
        <f t="shared" si="9"/>
        <v>100</v>
      </c>
      <c r="CC37" s="101">
        <f>SUM(CC38:CC42)</f>
        <v>0</v>
      </c>
      <c r="CD37" s="101">
        <f>SUM(CD38:CD42)</f>
        <v>0</v>
      </c>
      <c r="CE37" s="101">
        <f>SUM(CE38:CE42)</f>
        <v>10500</v>
      </c>
      <c r="CF37" s="101">
        <f>SUM(CF38:CF42)</f>
        <v>1500.65</v>
      </c>
      <c r="CG37" s="101">
        <f t="shared" si="10"/>
        <v>14.291904761904764</v>
      </c>
      <c r="CH37" s="101">
        <f>SUM(CH38:CH42)</f>
        <v>-1500</v>
      </c>
      <c r="CI37" s="101">
        <f>SUM(CI38:CI42)</f>
        <v>9000</v>
      </c>
      <c r="CJ37" s="101"/>
      <c r="CK37" s="101">
        <f t="shared" si="11"/>
        <v>0</v>
      </c>
      <c r="CL37" s="101">
        <f>SUM(CL38:CL42)</f>
        <v>0</v>
      </c>
      <c r="CM37" s="101">
        <f>SUM(CM38:CM42)</f>
        <v>9000</v>
      </c>
      <c r="CN37" s="101"/>
      <c r="CO37" s="101">
        <f t="shared" si="12"/>
        <v>0</v>
      </c>
      <c r="CP37" s="101">
        <f>SUM(CP38:CP42)</f>
        <v>0</v>
      </c>
      <c r="CQ37" s="101">
        <f>SUM(CQ38:CQ42)</f>
        <v>9000</v>
      </c>
      <c r="CR37" s="101">
        <f>SUM(CR38:CR42)</f>
        <v>6789.5899999999992</v>
      </c>
      <c r="CS37" s="101">
        <f t="shared" ref="CS37:CS71" si="111">IFERROR(CR37/CQ37*100,)</f>
        <v>75.439888888888888</v>
      </c>
      <c r="CT37" s="101">
        <f>SUM(CT38:CT42)</f>
        <v>120</v>
      </c>
      <c r="CU37" s="101">
        <f>SUM(CU38:CU42)</f>
        <v>9120</v>
      </c>
      <c r="CV37" s="101">
        <f>SUM(CV38:CV42)</f>
        <v>6789.5899999999992</v>
      </c>
      <c r="CW37" s="101">
        <f t="shared" si="14"/>
        <v>74.44725877192981</v>
      </c>
      <c r="CX37" s="101">
        <f t="shared" ref="CX37:DG37" si="112">SUM(CX38:CX42)</f>
        <v>928.9</v>
      </c>
      <c r="CY37" s="101">
        <f t="shared" si="112"/>
        <v>10048.9</v>
      </c>
      <c r="CZ37" s="114">
        <f t="shared" si="112"/>
        <v>0</v>
      </c>
      <c r="DA37" s="114">
        <f t="shared" si="112"/>
        <v>0</v>
      </c>
      <c r="DB37" s="101">
        <f t="shared" ref="DB37" si="113">SUM(DB38:DB42)</f>
        <v>4383.55</v>
      </c>
      <c r="DC37" s="114">
        <f t="shared" ref="DC37" si="114">SUM(DC38:DC42)</f>
        <v>6688.66</v>
      </c>
      <c r="DD37" s="101">
        <f t="shared" si="18"/>
        <v>152.58546155513224</v>
      </c>
      <c r="DE37" s="101">
        <f t="shared" si="19"/>
        <v>74.318444444444438</v>
      </c>
      <c r="DF37" s="101">
        <f t="shared" si="112"/>
        <v>9000</v>
      </c>
      <c r="DG37" s="101">
        <f t="shared" si="112"/>
        <v>6512.4</v>
      </c>
      <c r="DH37" s="101">
        <f t="shared" si="20"/>
        <v>72.359999999999985</v>
      </c>
      <c r="DI37" s="101">
        <f>SUM(DI38:DI42)</f>
        <v>0</v>
      </c>
      <c r="DJ37" s="114">
        <f>SUM(DJ38:DJ42)</f>
        <v>9000</v>
      </c>
      <c r="DK37" s="101">
        <f t="shared" ref="DK37" si="115">SUM(DK38:DK42)</f>
        <v>0</v>
      </c>
      <c r="DL37" s="101">
        <f t="shared" si="22"/>
        <v>0</v>
      </c>
      <c r="DM37" s="101">
        <f>SUM(DM38:DM42)</f>
        <v>0</v>
      </c>
      <c r="DN37" s="114">
        <f>SUM(DN38:DN42)</f>
        <v>9000</v>
      </c>
      <c r="DO37" s="101">
        <f t="shared" ref="DO37" si="116">SUM(DO38:DO42)</f>
        <v>0</v>
      </c>
      <c r="DP37" s="101">
        <f t="shared" si="24"/>
        <v>0</v>
      </c>
      <c r="DQ37" s="101">
        <f>SUM(DQ38:DQ42)</f>
        <v>1898</v>
      </c>
      <c r="DR37" s="114">
        <f>SUM(DR38:DR42)</f>
        <v>10898</v>
      </c>
      <c r="DS37" s="114">
        <f>SUM(DS38:DS42)</f>
        <v>10898</v>
      </c>
      <c r="DT37" s="114">
        <f t="shared" ref="DT37:DU37" si="117">SUM(DT38:DT42)</f>
        <v>0</v>
      </c>
      <c r="DU37" s="114">
        <f t="shared" si="117"/>
        <v>0</v>
      </c>
      <c r="DV37" s="106"/>
      <c r="DW37" s="106"/>
      <c r="DX37" s="137"/>
      <c r="DY37" s="138"/>
      <c r="EF37" s="655"/>
      <c r="EG37" s="655"/>
      <c r="EH37" s="655"/>
      <c r="EI37" s="655"/>
      <c r="EJ37" s="655"/>
      <c r="EK37" s="655"/>
      <c r="EL37" s="655"/>
      <c r="EM37" s="655"/>
      <c r="EN37" s="952"/>
      <c r="EO37" s="655"/>
      <c r="EP37" s="655"/>
      <c r="EQ37" s="655"/>
      <c r="ER37" s="655"/>
      <c r="ES37" s="655"/>
      <c r="ET37" s="655"/>
      <c r="EU37" s="655"/>
      <c r="EV37" s="655"/>
      <c r="EY37" s="655"/>
      <c r="EZ37" s="655"/>
      <c r="FA37" s="655"/>
      <c r="FB37" s="655"/>
      <c r="FC37" s="655"/>
      <c r="FD37" s="655"/>
      <c r="FE37" s="655"/>
      <c r="FF37" s="655"/>
      <c r="FG37" s="655"/>
      <c r="FH37" s="655"/>
      <c r="FI37" s="655"/>
      <c r="FJ37" s="655"/>
      <c r="FK37" s="655"/>
      <c r="FL37" s="655"/>
      <c r="FM37" s="655"/>
      <c r="FN37" s="655"/>
      <c r="FO37" s="655"/>
      <c r="FP37" s="655"/>
      <c r="FQ37" s="655"/>
      <c r="FR37" s="655"/>
      <c r="FS37" s="655"/>
      <c r="FT37" s="655"/>
      <c r="FU37" s="655"/>
      <c r="FV37" s="655"/>
      <c r="FW37" s="655"/>
      <c r="FX37" s="655"/>
      <c r="FY37" s="655"/>
      <c r="FZ37" s="655"/>
      <c r="GA37" s="655"/>
      <c r="GB37" s="655"/>
      <c r="GC37" s="655"/>
      <c r="GD37" s="655"/>
      <c r="GE37" s="655"/>
      <c r="GF37" s="655"/>
      <c r="GG37" s="655"/>
      <c r="GH37" s="655"/>
      <c r="GI37" s="655"/>
      <c r="GJ37" s="655"/>
      <c r="GK37" s="655"/>
      <c r="GL37" s="655"/>
      <c r="GM37" s="655"/>
      <c r="GN37" s="655"/>
      <c r="GO37" s="655"/>
      <c r="GP37" s="655"/>
      <c r="GQ37" s="655"/>
      <c r="GR37" s="655"/>
      <c r="GS37" s="655"/>
      <c r="GT37" s="655"/>
      <c r="GU37" s="655"/>
      <c r="GV37" s="655"/>
      <c r="GW37" s="655"/>
      <c r="GX37" s="655"/>
      <c r="GY37" s="655"/>
      <c r="GZ37" s="655"/>
      <c r="HA37" s="655"/>
      <c r="HB37" s="655"/>
      <c r="HC37" s="655"/>
      <c r="HD37" s="655"/>
      <c r="HE37" s="655"/>
      <c r="HF37" s="655"/>
      <c r="HG37" s="655"/>
      <c r="HH37" s="655"/>
      <c r="HI37" s="655"/>
      <c r="HJ37" s="655"/>
      <c r="HK37" s="655"/>
      <c r="HL37" s="655"/>
      <c r="HM37" s="655"/>
      <c r="HN37" s="655"/>
      <c r="HO37" s="655"/>
      <c r="HP37" s="655"/>
      <c r="HQ37" s="655"/>
      <c r="HR37" s="655"/>
      <c r="HS37" s="655"/>
      <c r="HT37" s="655"/>
      <c r="HU37" s="655"/>
      <c r="HV37" s="655"/>
      <c r="HW37" s="655"/>
      <c r="HX37" s="655"/>
      <c r="HY37" s="655"/>
      <c r="HZ37" s="655"/>
      <c r="IA37" s="655"/>
      <c r="IB37" s="655"/>
      <c r="IC37" s="655"/>
    </row>
    <row r="38" spans="1:237" ht="20.100000000000001" customHeight="1" x14ac:dyDescent="0.35">
      <c r="A38" s="646"/>
      <c r="B38" s="646"/>
      <c r="C38" s="665"/>
      <c r="D38" s="646"/>
      <c r="E38" s="646"/>
      <c r="F38" s="646"/>
      <c r="G38" s="646" t="s">
        <v>9</v>
      </c>
      <c r="H38" s="646"/>
      <c r="I38" s="646"/>
      <c r="J38" s="646" t="s">
        <v>185</v>
      </c>
      <c r="K38" s="599"/>
      <c r="L38" s="568"/>
      <c r="M38" s="561"/>
      <c r="N38" s="562">
        <v>3292</v>
      </c>
      <c r="O38" s="542" t="s">
        <v>171</v>
      </c>
      <c r="P38" s="30">
        <v>5965</v>
      </c>
      <c r="Q38" s="30">
        <v>3965</v>
      </c>
      <c r="R38" s="30">
        <v>3965</v>
      </c>
      <c r="S38" s="30">
        <v>3965</v>
      </c>
      <c r="T38" s="30">
        <v>3341.56</v>
      </c>
      <c r="U38" s="30">
        <v>3341.56</v>
      </c>
      <c r="V38" s="30">
        <v>0</v>
      </c>
      <c r="W38" s="30">
        <f>(V38/T38)*100</f>
        <v>0</v>
      </c>
      <c r="X38" s="30">
        <f>(Y38-U38)</f>
        <v>0</v>
      </c>
      <c r="Y38" s="30">
        <v>3341.56</v>
      </c>
      <c r="Z38" s="30">
        <v>3341.56</v>
      </c>
      <c r="AA38" s="30">
        <v>6441.56</v>
      </c>
      <c r="AB38" s="30">
        <v>6441.56</v>
      </c>
      <c r="AC38" s="30">
        <v>3341.56</v>
      </c>
      <c r="AD38" s="30">
        <v>2061.66</v>
      </c>
      <c r="AE38" s="30">
        <f t="shared" si="78"/>
        <v>61.697530494738984</v>
      </c>
      <c r="AF38" s="30">
        <f>(AG38-AC38)</f>
        <v>3000.0000000000005</v>
      </c>
      <c r="AG38" s="30">
        <v>6341.56</v>
      </c>
      <c r="AH38" s="35"/>
      <c r="AI38" s="589"/>
      <c r="AJ38" s="30">
        <v>7341.56</v>
      </c>
      <c r="AK38" s="30">
        <v>6341.56</v>
      </c>
      <c r="AL38" s="30">
        <v>6341.56</v>
      </c>
      <c r="AM38" s="30">
        <v>2743.66</v>
      </c>
      <c r="AN38" s="49">
        <v>6383.66</v>
      </c>
      <c r="AO38" s="49">
        <v>6341.56</v>
      </c>
      <c r="AP38" s="49">
        <v>6500</v>
      </c>
      <c r="AQ38" s="49">
        <v>6500</v>
      </c>
      <c r="AR38" s="30">
        <v>7000.5</v>
      </c>
      <c r="AS38" s="49">
        <f t="shared" si="105"/>
        <v>109.66279532431238</v>
      </c>
      <c r="AT38" s="49">
        <f t="shared" si="106"/>
        <v>107.69999999999999</v>
      </c>
      <c r="AU38" s="49">
        <v>6500</v>
      </c>
      <c r="AV38" s="49">
        <v>6500</v>
      </c>
      <c r="AW38" s="49"/>
      <c r="AX38" s="49"/>
      <c r="AY38" s="30">
        <f>(BB38-AV38)</f>
        <v>0</v>
      </c>
      <c r="AZ38" s="30">
        <f>(AP38-AO38)</f>
        <v>158.4399999999996</v>
      </c>
      <c r="BA38" s="30"/>
      <c r="BB38" s="49">
        <v>6500</v>
      </c>
      <c r="BC38" s="49">
        <v>6500</v>
      </c>
      <c r="BD38" s="49">
        <v>3516.17</v>
      </c>
      <c r="BE38" s="49">
        <v>5698.85</v>
      </c>
      <c r="BF38" s="49">
        <v>7000</v>
      </c>
      <c r="BG38" s="49">
        <v>7176.25</v>
      </c>
      <c r="BH38" s="49">
        <v>6500</v>
      </c>
      <c r="BI38" s="30">
        <f>(BJ38-BH38)</f>
        <v>0</v>
      </c>
      <c r="BJ38" s="49">
        <v>6500</v>
      </c>
      <c r="BK38" s="49">
        <v>2469.81</v>
      </c>
      <c r="BL38" s="49">
        <f t="shared" si="7"/>
        <v>37.997076923076925</v>
      </c>
      <c r="BM38" s="30"/>
      <c r="BN38" s="30"/>
      <c r="BO38" s="49">
        <v>6000</v>
      </c>
      <c r="BP38" s="49"/>
      <c r="BQ38" s="49"/>
      <c r="BR38" s="30">
        <f>(BS38-BO38)</f>
        <v>0</v>
      </c>
      <c r="BS38" s="49">
        <v>6000</v>
      </c>
      <c r="BT38" s="49">
        <v>4005.81</v>
      </c>
      <c r="BU38" s="30">
        <f>(BY38-BO38)</f>
        <v>-1611</v>
      </c>
      <c r="BV38" s="49">
        <v>6000</v>
      </c>
      <c r="BW38" s="49"/>
      <c r="BX38" s="49"/>
      <c r="BY38" s="49">
        <v>4389</v>
      </c>
      <c r="BZ38" s="49">
        <v>4005.81</v>
      </c>
      <c r="CA38" s="49">
        <f t="shared" si="8"/>
        <v>55.820379724786619</v>
      </c>
      <c r="CB38" s="49">
        <f t="shared" si="9"/>
        <v>91.269309637730686</v>
      </c>
      <c r="CC38" s="49"/>
      <c r="CD38" s="49"/>
      <c r="CE38" s="49">
        <v>6000</v>
      </c>
      <c r="CF38" s="49">
        <v>768</v>
      </c>
      <c r="CG38" s="49">
        <f t="shared" si="10"/>
        <v>12.8</v>
      </c>
      <c r="CH38" s="49">
        <f>(CI38-CE38)</f>
        <v>-2000</v>
      </c>
      <c r="CI38" s="49">
        <v>4000</v>
      </c>
      <c r="CJ38" s="49"/>
      <c r="CK38" s="49">
        <f t="shared" si="11"/>
        <v>0</v>
      </c>
      <c r="CL38" s="49">
        <f>(CM38-CI38)</f>
        <v>0</v>
      </c>
      <c r="CM38" s="49">
        <v>4000</v>
      </c>
      <c r="CN38" s="49"/>
      <c r="CO38" s="49">
        <f t="shared" si="12"/>
        <v>0</v>
      </c>
      <c r="CP38" s="49">
        <f>(CQ38-CM38)</f>
        <v>0</v>
      </c>
      <c r="CQ38" s="49">
        <v>4000</v>
      </c>
      <c r="CR38" s="49">
        <v>5096.9399999999996</v>
      </c>
      <c r="CS38" s="49">
        <f t="shared" si="111"/>
        <v>127.4235</v>
      </c>
      <c r="CT38" s="49">
        <f>(CU38-CQ38)</f>
        <v>3000</v>
      </c>
      <c r="CU38" s="49">
        <v>7000</v>
      </c>
      <c r="CV38" s="49">
        <v>5096.9399999999996</v>
      </c>
      <c r="CW38" s="49">
        <f t="shared" si="14"/>
        <v>72.81342857142856</v>
      </c>
      <c r="CX38" s="49">
        <f>(CY38-CU38)</f>
        <v>660</v>
      </c>
      <c r="CY38" s="49">
        <v>7660</v>
      </c>
      <c r="CZ38" s="851"/>
      <c r="DA38" s="851"/>
      <c r="DB38" s="851">
        <v>3040.9</v>
      </c>
      <c r="DC38" s="851">
        <v>4640.66</v>
      </c>
      <c r="DD38" s="49">
        <f t="shared" si="18"/>
        <v>152.60810944128383</v>
      </c>
      <c r="DE38" s="49">
        <f t="shared" si="19"/>
        <v>116.01649999999999</v>
      </c>
      <c r="DF38" s="49">
        <v>4000</v>
      </c>
      <c r="DG38" s="49">
        <v>1704.04</v>
      </c>
      <c r="DH38" s="49">
        <f t="shared" si="20"/>
        <v>42.600999999999999</v>
      </c>
      <c r="DI38" s="49">
        <f>(DJ38-DF38)</f>
        <v>0</v>
      </c>
      <c r="DJ38" s="851">
        <v>4000</v>
      </c>
      <c r="DK38" s="49"/>
      <c r="DL38" s="49">
        <f t="shared" si="22"/>
        <v>0</v>
      </c>
      <c r="DM38" s="49">
        <f>(DN38-DJ38)</f>
        <v>0</v>
      </c>
      <c r="DN38" s="851">
        <v>4000</v>
      </c>
      <c r="DO38" s="49"/>
      <c r="DP38" s="49">
        <f t="shared" si="24"/>
        <v>0</v>
      </c>
      <c r="DQ38" s="49">
        <f>(DR38-DN38)</f>
        <v>4500</v>
      </c>
      <c r="DR38" s="851">
        <v>8500</v>
      </c>
      <c r="DS38" s="851">
        <v>8500</v>
      </c>
      <c r="DT38" s="851"/>
      <c r="DU38" s="851"/>
      <c r="DV38" s="49"/>
      <c r="DW38" s="49"/>
      <c r="DX38" s="137"/>
      <c r="DY38" s="851"/>
      <c r="EF38" s="655"/>
      <c r="EG38" s="655"/>
      <c r="EH38" s="655"/>
      <c r="EI38" s="655"/>
      <c r="EJ38" s="655"/>
      <c r="EK38" s="655"/>
      <c r="EL38" s="655"/>
      <c r="EM38" s="655"/>
      <c r="EN38" s="952"/>
      <c r="EO38" s="655"/>
      <c r="EP38" s="655"/>
      <c r="EQ38" s="655"/>
      <c r="ER38" s="655"/>
      <c r="ES38" s="655"/>
      <c r="ET38" s="655"/>
      <c r="EU38" s="655"/>
      <c r="EV38" s="655"/>
      <c r="EY38" s="655"/>
      <c r="EZ38" s="655"/>
      <c r="FA38" s="655"/>
      <c r="FB38" s="655"/>
      <c r="FC38" s="655"/>
      <c r="FD38" s="655"/>
      <c r="FE38" s="655"/>
      <c r="FF38" s="655"/>
      <c r="FG38" s="655"/>
      <c r="FH38" s="655"/>
      <c r="FI38" s="655"/>
      <c r="FJ38" s="655"/>
      <c r="FK38" s="655"/>
      <c r="FL38" s="655"/>
      <c r="FM38" s="655"/>
      <c r="FN38" s="655"/>
      <c r="FO38" s="655"/>
      <c r="FP38" s="655"/>
      <c r="FQ38" s="655"/>
      <c r="FR38" s="655"/>
      <c r="FS38" s="655"/>
      <c r="FT38" s="655"/>
      <c r="FU38" s="655"/>
      <c r="FV38" s="655"/>
      <c r="FW38" s="655"/>
      <c r="FX38" s="655"/>
      <c r="FY38" s="655"/>
      <c r="FZ38" s="655"/>
      <c r="GA38" s="655"/>
      <c r="GB38" s="655"/>
      <c r="GC38" s="655"/>
      <c r="GD38" s="655"/>
      <c r="GE38" s="655"/>
      <c r="GF38" s="655"/>
      <c r="GG38" s="655"/>
      <c r="GH38" s="655"/>
      <c r="GI38" s="655"/>
      <c r="GJ38" s="655"/>
      <c r="GK38" s="655"/>
      <c r="GL38" s="655"/>
      <c r="GM38" s="655"/>
      <c r="GN38" s="655"/>
      <c r="GO38" s="655"/>
      <c r="GP38" s="655"/>
      <c r="GQ38" s="655"/>
      <c r="GR38" s="655"/>
      <c r="GS38" s="655"/>
      <c r="GT38" s="655"/>
      <c r="GU38" s="655"/>
      <c r="GV38" s="655"/>
      <c r="GW38" s="655"/>
      <c r="GX38" s="655"/>
      <c r="GY38" s="655"/>
      <c r="GZ38" s="655"/>
      <c r="HA38" s="655"/>
      <c r="HB38" s="655"/>
      <c r="HC38" s="655"/>
      <c r="HD38" s="655"/>
      <c r="HE38" s="655"/>
      <c r="HF38" s="655"/>
      <c r="HG38" s="655"/>
      <c r="HH38" s="655"/>
      <c r="HI38" s="655"/>
      <c r="HJ38" s="655"/>
      <c r="HK38" s="655"/>
      <c r="HL38" s="655"/>
      <c r="HM38" s="655"/>
      <c r="HN38" s="655"/>
      <c r="HO38" s="655"/>
      <c r="HP38" s="655"/>
      <c r="HQ38" s="655"/>
      <c r="HR38" s="655"/>
      <c r="HS38" s="655"/>
      <c r="HT38" s="655"/>
      <c r="HU38" s="655"/>
      <c r="HV38" s="655"/>
      <c r="HW38" s="655"/>
      <c r="HX38" s="655"/>
      <c r="HY38" s="655"/>
      <c r="HZ38" s="655"/>
      <c r="IA38" s="655"/>
      <c r="IB38" s="655"/>
      <c r="IC38" s="655"/>
    </row>
    <row r="39" spans="1:237" ht="20.100000000000001" customHeight="1" x14ac:dyDescent="0.35">
      <c r="A39" s="646"/>
      <c r="B39" s="646"/>
      <c r="C39" s="665"/>
      <c r="D39" s="646"/>
      <c r="E39" s="646"/>
      <c r="F39" s="646"/>
      <c r="G39" s="646" t="s">
        <v>9</v>
      </c>
      <c r="H39" s="646"/>
      <c r="I39" s="646"/>
      <c r="J39" s="646" t="s">
        <v>185</v>
      </c>
      <c r="K39" s="557"/>
      <c r="L39" s="567"/>
      <c r="M39" s="562"/>
      <c r="N39" s="562">
        <v>3293</v>
      </c>
      <c r="O39" s="542" t="s">
        <v>190</v>
      </c>
      <c r="P39" s="30">
        <v>0</v>
      </c>
      <c r="Q39" s="30">
        <v>3050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f>(Y39-U39)</f>
        <v>0</v>
      </c>
      <c r="Y39" s="30">
        <v>0</v>
      </c>
      <c r="Z39" s="30">
        <v>0</v>
      </c>
      <c r="AA39" s="30"/>
      <c r="AB39" s="30">
        <v>0</v>
      </c>
      <c r="AC39" s="30">
        <v>0</v>
      </c>
      <c r="AD39" s="30"/>
      <c r="AE39" s="30" t="e">
        <f t="shared" si="78"/>
        <v>#DIV/0!</v>
      </c>
      <c r="AF39" s="30">
        <f>(AG39-AC39)</f>
        <v>0</v>
      </c>
      <c r="AG39" s="30"/>
      <c r="AH39" s="30"/>
      <c r="AI39" s="614"/>
      <c r="AJ39" s="30"/>
      <c r="AK39" s="30"/>
      <c r="AL39" s="30"/>
      <c r="AM39" s="30"/>
      <c r="AN39" s="49"/>
      <c r="AO39" s="49"/>
      <c r="AP39" s="49"/>
      <c r="AQ39" s="49"/>
      <c r="AR39" s="30"/>
      <c r="AS39" s="49" t="e">
        <f t="shared" si="105"/>
        <v>#DIV/0!</v>
      </c>
      <c r="AT39" s="49" t="e">
        <f t="shared" si="106"/>
        <v>#DIV/0!</v>
      </c>
      <c r="AU39" s="49"/>
      <c r="AV39" s="49"/>
      <c r="AW39" s="49"/>
      <c r="AX39" s="49"/>
      <c r="AY39" s="30">
        <f>(BB39-AV39)</f>
        <v>0</v>
      </c>
      <c r="AZ39" s="30">
        <f>(AP39-AO39)</f>
        <v>0</v>
      </c>
      <c r="BA39" s="30"/>
      <c r="BB39" s="49"/>
      <c r="BC39" s="49"/>
      <c r="BD39" s="49"/>
      <c r="BE39" s="49">
        <v>93.75</v>
      </c>
      <c r="BF39" s="49"/>
      <c r="BG39" s="49">
        <v>93.75</v>
      </c>
      <c r="BH39" s="49"/>
      <c r="BI39" s="30">
        <f>(BJ39-BH39)</f>
        <v>0</v>
      </c>
      <c r="BJ39" s="49"/>
      <c r="BK39" s="49">
        <v>1450</v>
      </c>
      <c r="BL39" s="49">
        <f t="shared" si="7"/>
        <v>0</v>
      </c>
      <c r="BM39" s="30"/>
      <c r="BN39" s="30"/>
      <c r="BO39" s="49"/>
      <c r="BP39" s="49"/>
      <c r="BQ39" s="49"/>
      <c r="BR39" s="30">
        <f>(BS39-BO39)</f>
        <v>1500</v>
      </c>
      <c r="BS39" s="49">
        <v>1500</v>
      </c>
      <c r="BT39" s="49">
        <v>1686.93</v>
      </c>
      <c r="BU39" s="30">
        <f>(BY39-BO39)</f>
        <v>1687.74</v>
      </c>
      <c r="BV39" s="49">
        <v>1500</v>
      </c>
      <c r="BW39" s="49"/>
      <c r="BX39" s="49"/>
      <c r="BY39" s="49">
        <v>1687.74</v>
      </c>
      <c r="BZ39" s="49">
        <v>1788.58</v>
      </c>
      <c r="CA39" s="49">
        <f t="shared" si="8"/>
        <v>1907.8186666666668</v>
      </c>
      <c r="CB39" s="49">
        <f t="shared" si="9"/>
        <v>105.97485394669795</v>
      </c>
      <c r="CC39" s="49"/>
      <c r="CD39" s="49"/>
      <c r="CE39" s="49">
        <v>1500</v>
      </c>
      <c r="CF39" s="49">
        <v>0</v>
      </c>
      <c r="CG39" s="49">
        <f t="shared" si="10"/>
        <v>0</v>
      </c>
      <c r="CH39" s="49">
        <f>(CI39-CE39)</f>
        <v>500</v>
      </c>
      <c r="CI39" s="49">
        <v>2000</v>
      </c>
      <c r="CJ39" s="49"/>
      <c r="CK39" s="49">
        <f t="shared" si="11"/>
        <v>0</v>
      </c>
      <c r="CL39" s="49">
        <f>(CM39-CI39)</f>
        <v>0</v>
      </c>
      <c r="CM39" s="49">
        <v>2000</v>
      </c>
      <c r="CN39" s="49"/>
      <c r="CO39" s="49">
        <f t="shared" si="12"/>
        <v>0</v>
      </c>
      <c r="CP39" s="49">
        <f>(CQ39-CM39)</f>
        <v>0</v>
      </c>
      <c r="CQ39" s="49">
        <v>2000</v>
      </c>
      <c r="CR39" s="49">
        <v>0</v>
      </c>
      <c r="CS39" s="49">
        <f t="shared" si="111"/>
        <v>0</v>
      </c>
      <c r="CT39" s="49">
        <f>(CU39-CQ39)</f>
        <v>-1850</v>
      </c>
      <c r="CU39" s="49">
        <v>150</v>
      </c>
      <c r="CV39" s="49">
        <v>0</v>
      </c>
      <c r="CW39" s="49">
        <f t="shared" si="14"/>
        <v>0</v>
      </c>
      <c r="CX39" s="49">
        <f>(CY39-CU39)</f>
        <v>-150</v>
      </c>
      <c r="CY39" s="49">
        <v>0</v>
      </c>
      <c r="CZ39" s="851"/>
      <c r="DA39" s="851"/>
      <c r="DB39" s="851">
        <v>0</v>
      </c>
      <c r="DC39" s="851">
        <v>150</v>
      </c>
      <c r="DD39" s="49">
        <f t="shared" si="18"/>
        <v>0</v>
      </c>
      <c r="DE39" s="49">
        <f t="shared" si="19"/>
        <v>7.5</v>
      </c>
      <c r="DF39" s="49">
        <v>2000</v>
      </c>
      <c r="DG39" s="49">
        <v>3530.36</v>
      </c>
      <c r="DH39" s="49">
        <f t="shared" si="20"/>
        <v>176.518</v>
      </c>
      <c r="DI39" s="49">
        <f>(DJ39-DF39)</f>
        <v>0</v>
      </c>
      <c r="DJ39" s="851">
        <v>2000</v>
      </c>
      <c r="DK39" s="49"/>
      <c r="DL39" s="49">
        <f t="shared" si="22"/>
        <v>0</v>
      </c>
      <c r="DM39" s="49">
        <f>(DN39-DJ39)</f>
        <v>0</v>
      </c>
      <c r="DN39" s="851">
        <v>2000</v>
      </c>
      <c r="DO39" s="49"/>
      <c r="DP39" s="49">
        <f t="shared" si="24"/>
        <v>0</v>
      </c>
      <c r="DQ39" s="49">
        <f>(DR39-DN39)</f>
        <v>-1850</v>
      </c>
      <c r="DR39" s="851">
        <v>150</v>
      </c>
      <c r="DS39" s="851">
        <v>150</v>
      </c>
      <c r="DT39" s="851"/>
      <c r="DU39" s="851"/>
      <c r="DV39" s="49"/>
      <c r="DW39" s="49"/>
      <c r="DX39" s="137"/>
      <c r="DY39" s="851"/>
      <c r="EF39" s="655"/>
      <c r="EG39" s="655"/>
      <c r="EH39" s="655"/>
      <c r="EI39" s="655"/>
      <c r="EJ39" s="655"/>
      <c r="EK39" s="655"/>
      <c r="EL39" s="655"/>
      <c r="EM39" s="655"/>
      <c r="EN39" s="952"/>
      <c r="EO39" s="655"/>
      <c r="EP39" s="655"/>
      <c r="EQ39" s="655"/>
      <c r="ER39" s="655"/>
      <c r="ES39" s="655"/>
      <c r="ET39" s="655"/>
      <c r="EU39" s="655"/>
      <c r="EV39" s="655"/>
      <c r="EY39" s="655"/>
      <c r="EZ39" s="655"/>
      <c r="FA39" s="655"/>
      <c r="FB39" s="655"/>
      <c r="FC39" s="655"/>
      <c r="FD39" s="655"/>
      <c r="FE39" s="655"/>
      <c r="FF39" s="655"/>
      <c r="FG39" s="655"/>
      <c r="FH39" s="655"/>
      <c r="FI39" s="655"/>
      <c r="FJ39" s="655"/>
      <c r="FK39" s="655"/>
      <c r="FL39" s="655"/>
      <c r="FM39" s="655"/>
      <c r="FN39" s="655"/>
      <c r="FO39" s="655"/>
      <c r="FP39" s="655"/>
      <c r="FQ39" s="655"/>
      <c r="FR39" s="655"/>
      <c r="FS39" s="655"/>
      <c r="FT39" s="655"/>
      <c r="FU39" s="655"/>
      <c r="FV39" s="655"/>
      <c r="FW39" s="655"/>
      <c r="FX39" s="655"/>
      <c r="FY39" s="655"/>
      <c r="FZ39" s="655"/>
      <c r="GA39" s="655"/>
      <c r="GB39" s="655"/>
      <c r="GC39" s="655"/>
      <c r="GD39" s="655"/>
      <c r="GE39" s="655"/>
      <c r="GF39" s="655"/>
      <c r="GG39" s="655"/>
      <c r="GH39" s="655"/>
      <c r="GI39" s="655"/>
      <c r="GJ39" s="655"/>
      <c r="GK39" s="655"/>
      <c r="GL39" s="655"/>
      <c r="GM39" s="655"/>
      <c r="GN39" s="655"/>
      <c r="GO39" s="655"/>
      <c r="GP39" s="655"/>
      <c r="GQ39" s="655"/>
      <c r="GR39" s="655"/>
      <c r="GS39" s="655"/>
      <c r="GT39" s="655"/>
      <c r="GU39" s="655"/>
      <c r="GV39" s="655"/>
      <c r="GW39" s="655"/>
      <c r="GX39" s="655"/>
      <c r="GY39" s="655"/>
      <c r="GZ39" s="655"/>
      <c r="HA39" s="655"/>
      <c r="HB39" s="655"/>
      <c r="HC39" s="655"/>
      <c r="HD39" s="655"/>
      <c r="HE39" s="655"/>
      <c r="HF39" s="655"/>
      <c r="HG39" s="655"/>
      <c r="HH39" s="655"/>
      <c r="HI39" s="655"/>
      <c r="HJ39" s="655"/>
      <c r="HK39" s="655"/>
      <c r="HL39" s="655"/>
      <c r="HM39" s="655"/>
      <c r="HN39" s="655"/>
      <c r="HO39" s="655"/>
      <c r="HP39" s="655"/>
      <c r="HQ39" s="655"/>
      <c r="HR39" s="655"/>
      <c r="HS39" s="655"/>
      <c r="HT39" s="655"/>
      <c r="HU39" s="655"/>
      <c r="HV39" s="655"/>
      <c r="HW39" s="655"/>
      <c r="HX39" s="655"/>
      <c r="HY39" s="655"/>
      <c r="HZ39" s="655"/>
      <c r="IA39" s="655"/>
      <c r="IB39" s="655"/>
      <c r="IC39" s="655"/>
    </row>
    <row r="40" spans="1:237" ht="20.100000000000001" customHeight="1" x14ac:dyDescent="0.35">
      <c r="A40" s="646"/>
      <c r="B40" s="646"/>
      <c r="C40" s="665"/>
      <c r="D40" s="646"/>
      <c r="E40" s="646"/>
      <c r="F40" s="646"/>
      <c r="G40" s="646"/>
      <c r="H40" s="646"/>
      <c r="I40" s="646"/>
      <c r="J40" s="646" t="s">
        <v>185</v>
      </c>
      <c r="K40" s="557"/>
      <c r="L40" s="567"/>
      <c r="M40" s="562"/>
      <c r="N40" s="562">
        <v>3294</v>
      </c>
      <c r="O40" s="542" t="s">
        <v>45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>
        <v>0</v>
      </c>
      <c r="AC40" s="30">
        <v>0</v>
      </c>
      <c r="AD40" s="30">
        <v>350</v>
      </c>
      <c r="AE40" s="30">
        <v>0</v>
      </c>
      <c r="AF40" s="30">
        <f>(AG40-AC40)</f>
        <v>1000</v>
      </c>
      <c r="AG40" s="30">
        <v>1000</v>
      </c>
      <c r="AH40" s="30"/>
      <c r="AI40" s="614"/>
      <c r="AJ40" s="30">
        <v>0</v>
      </c>
      <c r="AK40" s="30">
        <v>1000</v>
      </c>
      <c r="AL40" s="30">
        <v>1000</v>
      </c>
      <c r="AM40" s="30">
        <v>500</v>
      </c>
      <c r="AN40" s="49">
        <v>650</v>
      </c>
      <c r="AO40" s="49">
        <v>1000</v>
      </c>
      <c r="AP40" s="49">
        <v>2100</v>
      </c>
      <c r="AQ40" s="49">
        <v>1200</v>
      </c>
      <c r="AR40" s="30">
        <v>1200</v>
      </c>
      <c r="AS40" s="49">
        <f t="shared" si="105"/>
        <v>184.61538461538461</v>
      </c>
      <c r="AT40" s="49">
        <f t="shared" si="106"/>
        <v>57.142857142857139</v>
      </c>
      <c r="AU40" s="49">
        <v>2100</v>
      </c>
      <c r="AV40" s="49">
        <v>2100</v>
      </c>
      <c r="AW40" s="49"/>
      <c r="AX40" s="49"/>
      <c r="AY40" s="30">
        <f>(BB40-AV40)</f>
        <v>0</v>
      </c>
      <c r="AZ40" s="30">
        <f>(AP40-AO40)</f>
        <v>1100</v>
      </c>
      <c r="BA40" s="30"/>
      <c r="BB40" s="49">
        <v>2100</v>
      </c>
      <c r="BC40" s="49">
        <v>2100</v>
      </c>
      <c r="BD40" s="49">
        <v>550</v>
      </c>
      <c r="BE40" s="49">
        <v>550</v>
      </c>
      <c r="BF40" s="49">
        <v>650</v>
      </c>
      <c r="BG40" s="49">
        <v>550</v>
      </c>
      <c r="BH40" s="49">
        <v>2100</v>
      </c>
      <c r="BI40" s="30">
        <f>(BJ40-BH40)</f>
        <v>-600</v>
      </c>
      <c r="BJ40" s="49">
        <v>1500</v>
      </c>
      <c r="BK40" s="49">
        <v>1180</v>
      </c>
      <c r="BL40" s="49">
        <f t="shared" si="7"/>
        <v>78.666666666666657</v>
      </c>
      <c r="BM40" s="30"/>
      <c r="BN40" s="30"/>
      <c r="BO40" s="49">
        <v>1500</v>
      </c>
      <c r="BP40" s="49"/>
      <c r="BQ40" s="49"/>
      <c r="BR40" s="30">
        <f>(BS40-BO40)</f>
        <v>0</v>
      </c>
      <c r="BS40" s="49">
        <v>1500</v>
      </c>
      <c r="BT40" s="49">
        <v>1530</v>
      </c>
      <c r="BU40" s="30">
        <f>(BY40-BO40)</f>
        <v>30</v>
      </c>
      <c r="BV40" s="49">
        <v>1500</v>
      </c>
      <c r="BW40" s="49"/>
      <c r="BX40" s="49"/>
      <c r="BY40" s="49">
        <v>1530</v>
      </c>
      <c r="BZ40" s="49">
        <v>1530</v>
      </c>
      <c r="CA40" s="49">
        <f t="shared" si="8"/>
        <v>278.18181818181819</v>
      </c>
      <c r="CB40" s="49">
        <f t="shared" si="9"/>
        <v>100</v>
      </c>
      <c r="CC40" s="49"/>
      <c r="CD40" s="49"/>
      <c r="CE40" s="49">
        <v>1500</v>
      </c>
      <c r="CF40" s="49">
        <v>400</v>
      </c>
      <c r="CG40" s="49">
        <f t="shared" si="10"/>
        <v>26.666666666666668</v>
      </c>
      <c r="CH40" s="49">
        <f>(CI40-CE40)</f>
        <v>0</v>
      </c>
      <c r="CI40" s="49">
        <v>1500</v>
      </c>
      <c r="CJ40" s="49"/>
      <c r="CK40" s="49">
        <f t="shared" si="11"/>
        <v>0</v>
      </c>
      <c r="CL40" s="49">
        <f>(CM40-CI40)</f>
        <v>0</v>
      </c>
      <c r="CM40" s="49">
        <v>1500</v>
      </c>
      <c r="CN40" s="49"/>
      <c r="CO40" s="49">
        <f t="shared" si="12"/>
        <v>0</v>
      </c>
      <c r="CP40" s="49">
        <f>(CQ40-CM40)</f>
        <v>0</v>
      </c>
      <c r="CQ40" s="49">
        <v>1500</v>
      </c>
      <c r="CR40" s="49">
        <v>1180</v>
      </c>
      <c r="CS40" s="49">
        <f t="shared" si="111"/>
        <v>78.666666666666657</v>
      </c>
      <c r="CT40" s="49">
        <f>(CU40-CQ40)</f>
        <v>-300</v>
      </c>
      <c r="CU40" s="49">
        <v>1200</v>
      </c>
      <c r="CV40" s="49">
        <v>1180</v>
      </c>
      <c r="CW40" s="49">
        <f t="shared" si="14"/>
        <v>98.333333333333329</v>
      </c>
      <c r="CX40" s="49">
        <f>(CY40-CU40)</f>
        <v>60</v>
      </c>
      <c r="CY40" s="49">
        <v>1260</v>
      </c>
      <c r="CZ40" s="851"/>
      <c r="DA40" s="851"/>
      <c r="DB40" s="851">
        <v>830</v>
      </c>
      <c r="DC40" s="851">
        <v>350</v>
      </c>
      <c r="DD40" s="49">
        <f t="shared" si="18"/>
        <v>42.168674698795186</v>
      </c>
      <c r="DE40" s="49">
        <f t="shared" si="19"/>
        <v>23.333333333333332</v>
      </c>
      <c r="DF40" s="49">
        <v>1500</v>
      </c>
      <c r="DG40" s="49">
        <v>350</v>
      </c>
      <c r="DH40" s="49">
        <f t="shared" si="20"/>
        <v>23.333333333333332</v>
      </c>
      <c r="DI40" s="49">
        <f>(DJ40-DF40)</f>
        <v>0</v>
      </c>
      <c r="DJ40" s="851">
        <v>1500</v>
      </c>
      <c r="DK40" s="49"/>
      <c r="DL40" s="49">
        <f t="shared" si="22"/>
        <v>0</v>
      </c>
      <c r="DM40" s="49">
        <f>(DN40-DJ40)</f>
        <v>0</v>
      </c>
      <c r="DN40" s="851">
        <v>1500</v>
      </c>
      <c r="DO40" s="49"/>
      <c r="DP40" s="49">
        <f t="shared" si="24"/>
        <v>0</v>
      </c>
      <c r="DQ40" s="49">
        <f>(DR40-DN40)</f>
        <v>-800</v>
      </c>
      <c r="DR40" s="851">
        <v>700</v>
      </c>
      <c r="DS40" s="851">
        <v>700</v>
      </c>
      <c r="DT40" s="851"/>
      <c r="DU40" s="851"/>
      <c r="DV40" s="49"/>
      <c r="DW40" s="49"/>
      <c r="DX40" s="137"/>
      <c r="DY40" s="851"/>
      <c r="EF40" s="655"/>
      <c r="EG40" s="655"/>
      <c r="EH40" s="655"/>
      <c r="EI40" s="655"/>
      <c r="EJ40" s="655"/>
      <c r="EK40" s="655"/>
      <c r="EL40" s="655"/>
      <c r="EM40" s="655"/>
      <c r="EN40" s="952"/>
      <c r="EO40" s="655"/>
      <c r="EP40" s="655"/>
      <c r="EQ40" s="655"/>
      <c r="ER40" s="655"/>
      <c r="ES40" s="655"/>
      <c r="ET40" s="655"/>
      <c r="EU40" s="655"/>
      <c r="EV40" s="655"/>
      <c r="EY40" s="655"/>
      <c r="EZ40" s="655"/>
      <c r="FA40" s="655"/>
      <c r="FB40" s="655"/>
      <c r="FC40" s="655"/>
      <c r="FD40" s="655"/>
      <c r="FE40" s="655"/>
      <c r="FF40" s="655"/>
      <c r="FG40" s="655"/>
      <c r="FH40" s="655"/>
      <c r="FI40" s="655"/>
      <c r="FJ40" s="655"/>
      <c r="FK40" s="655"/>
      <c r="FL40" s="655"/>
      <c r="FM40" s="655"/>
      <c r="FN40" s="655"/>
      <c r="FO40" s="655"/>
      <c r="FP40" s="655"/>
      <c r="FQ40" s="655"/>
      <c r="FR40" s="655"/>
      <c r="FS40" s="655"/>
      <c r="FT40" s="655"/>
      <c r="FU40" s="655"/>
      <c r="FV40" s="655"/>
      <c r="FW40" s="655"/>
      <c r="FX40" s="655"/>
      <c r="FY40" s="655"/>
      <c r="FZ40" s="655"/>
      <c r="GA40" s="655"/>
      <c r="GB40" s="655"/>
      <c r="GC40" s="655"/>
      <c r="GD40" s="655"/>
      <c r="GE40" s="655"/>
      <c r="GF40" s="655"/>
      <c r="GG40" s="655"/>
      <c r="GH40" s="655"/>
      <c r="GI40" s="655"/>
      <c r="GJ40" s="655"/>
      <c r="GK40" s="655"/>
      <c r="GL40" s="655"/>
      <c r="GM40" s="655"/>
      <c r="GN40" s="655"/>
      <c r="GO40" s="655"/>
      <c r="GP40" s="655"/>
      <c r="GQ40" s="655"/>
      <c r="GR40" s="655"/>
      <c r="GS40" s="655"/>
      <c r="GT40" s="655"/>
      <c r="GU40" s="655"/>
      <c r="GV40" s="655"/>
      <c r="GW40" s="655"/>
      <c r="GX40" s="655"/>
      <c r="GY40" s="655"/>
      <c r="GZ40" s="655"/>
      <c r="HA40" s="655"/>
      <c r="HB40" s="655"/>
      <c r="HC40" s="655"/>
      <c r="HD40" s="655"/>
      <c r="HE40" s="655"/>
      <c r="HF40" s="655"/>
      <c r="HG40" s="655"/>
      <c r="HH40" s="655"/>
      <c r="HI40" s="655"/>
      <c r="HJ40" s="655"/>
      <c r="HK40" s="655"/>
      <c r="HL40" s="655"/>
      <c r="HM40" s="655"/>
      <c r="HN40" s="655"/>
      <c r="HO40" s="655"/>
      <c r="HP40" s="655"/>
      <c r="HQ40" s="655"/>
      <c r="HR40" s="655"/>
      <c r="HS40" s="655"/>
      <c r="HT40" s="655"/>
      <c r="HU40" s="655"/>
      <c r="HV40" s="655"/>
      <c r="HW40" s="655"/>
      <c r="HX40" s="655"/>
      <c r="HY40" s="655"/>
      <c r="HZ40" s="655"/>
      <c r="IA40" s="655"/>
      <c r="IB40" s="655"/>
      <c r="IC40" s="655"/>
    </row>
    <row r="41" spans="1:237" ht="20.100000000000001" customHeight="1" x14ac:dyDescent="0.35">
      <c r="A41" s="646"/>
      <c r="B41" s="646"/>
      <c r="C41" s="665"/>
      <c r="D41" s="646"/>
      <c r="E41" s="646"/>
      <c r="F41" s="646"/>
      <c r="G41" s="646" t="s">
        <v>9</v>
      </c>
      <c r="H41" s="646"/>
      <c r="I41" s="646"/>
      <c r="J41" s="646" t="s">
        <v>185</v>
      </c>
      <c r="K41" s="557"/>
      <c r="L41" s="567"/>
      <c r="M41" s="562"/>
      <c r="N41" s="562">
        <v>3295</v>
      </c>
      <c r="O41" s="542" t="s">
        <v>207</v>
      </c>
      <c r="P41" s="30">
        <v>1000</v>
      </c>
      <c r="Q41" s="30">
        <v>1000</v>
      </c>
      <c r="R41" s="30">
        <v>1000</v>
      </c>
      <c r="S41" s="30">
        <v>1000</v>
      </c>
      <c r="T41" s="30">
        <v>1000</v>
      </c>
      <c r="U41" s="30">
        <v>1000</v>
      </c>
      <c r="V41" s="30">
        <v>0</v>
      </c>
      <c r="W41" s="30">
        <f>(V41/T41)*100</f>
        <v>0</v>
      </c>
      <c r="X41" s="30">
        <f>(Y41-U41)</f>
        <v>0</v>
      </c>
      <c r="Y41" s="30">
        <v>1000</v>
      </c>
      <c r="Z41" s="30">
        <v>1000</v>
      </c>
      <c r="AA41" s="30">
        <v>0</v>
      </c>
      <c r="AB41" s="30">
        <v>0</v>
      </c>
      <c r="AC41" s="30">
        <v>1000</v>
      </c>
      <c r="AD41" s="30">
        <v>0</v>
      </c>
      <c r="AE41" s="30">
        <f>(AD41/AC41)*100</f>
        <v>0</v>
      </c>
      <c r="AF41" s="30">
        <f>(AG41-AC41)</f>
        <v>0</v>
      </c>
      <c r="AG41" s="30">
        <v>1000</v>
      </c>
      <c r="AH41" s="30"/>
      <c r="AI41" s="614"/>
      <c r="AJ41" s="30">
        <v>1000</v>
      </c>
      <c r="AK41" s="30">
        <v>1000</v>
      </c>
      <c r="AL41" s="30">
        <v>1000</v>
      </c>
      <c r="AM41" s="30">
        <v>40</v>
      </c>
      <c r="AN41" s="49">
        <v>40</v>
      </c>
      <c r="AO41" s="49">
        <v>1000</v>
      </c>
      <c r="AP41" s="49">
        <v>1000</v>
      </c>
      <c r="AQ41" s="49">
        <v>0</v>
      </c>
      <c r="AR41" s="30"/>
      <c r="AS41" s="49">
        <f t="shared" si="105"/>
        <v>0</v>
      </c>
      <c r="AT41" s="49">
        <f t="shared" si="106"/>
        <v>0</v>
      </c>
      <c r="AU41" s="49">
        <v>1000</v>
      </c>
      <c r="AV41" s="49">
        <v>1000</v>
      </c>
      <c r="AW41" s="49"/>
      <c r="AX41" s="49"/>
      <c r="AY41" s="30">
        <f>(BB41-AV41)</f>
        <v>0</v>
      </c>
      <c r="AZ41" s="30">
        <f>(AP41-AO41)</f>
        <v>0</v>
      </c>
      <c r="BA41" s="30"/>
      <c r="BB41" s="49">
        <v>1000</v>
      </c>
      <c r="BC41" s="49">
        <v>1000</v>
      </c>
      <c r="BD41" s="49">
        <v>0</v>
      </c>
      <c r="BE41" s="49">
        <v>10</v>
      </c>
      <c r="BF41" s="49">
        <v>150</v>
      </c>
      <c r="BG41" s="49">
        <v>10</v>
      </c>
      <c r="BH41" s="49">
        <v>1000</v>
      </c>
      <c r="BI41" s="30">
        <f>(BJ41-BH41)</f>
        <v>500</v>
      </c>
      <c r="BJ41" s="49">
        <v>1500</v>
      </c>
      <c r="BK41" s="49">
        <v>588</v>
      </c>
      <c r="BL41" s="49">
        <f t="shared" si="7"/>
        <v>39.200000000000003</v>
      </c>
      <c r="BM41" s="30"/>
      <c r="BN41" s="30"/>
      <c r="BO41" s="49">
        <v>1500</v>
      </c>
      <c r="BP41" s="49"/>
      <c r="BQ41" s="49"/>
      <c r="BR41" s="30">
        <f>(BS41-BO41)</f>
        <v>-500</v>
      </c>
      <c r="BS41" s="49">
        <v>1000</v>
      </c>
      <c r="BT41" s="49">
        <v>710</v>
      </c>
      <c r="BU41" s="30">
        <f>(BY41-BO41)</f>
        <v>-790</v>
      </c>
      <c r="BV41" s="49">
        <v>1000</v>
      </c>
      <c r="BW41" s="49"/>
      <c r="BX41" s="49"/>
      <c r="BY41" s="49">
        <v>710</v>
      </c>
      <c r="BZ41" s="49">
        <v>992.35</v>
      </c>
      <c r="CA41" s="49">
        <f t="shared" si="8"/>
        <v>9923.5</v>
      </c>
      <c r="CB41" s="49">
        <f t="shared" si="9"/>
        <v>139.76760563380282</v>
      </c>
      <c r="CC41" s="49"/>
      <c r="CD41" s="49"/>
      <c r="CE41" s="49">
        <v>1000</v>
      </c>
      <c r="CF41" s="49">
        <v>332.65</v>
      </c>
      <c r="CG41" s="49">
        <f t="shared" si="10"/>
        <v>33.265000000000001</v>
      </c>
      <c r="CH41" s="49">
        <f>(CI41-CE41)</f>
        <v>0</v>
      </c>
      <c r="CI41" s="49">
        <v>1000</v>
      </c>
      <c r="CJ41" s="49"/>
      <c r="CK41" s="49">
        <f t="shared" si="11"/>
        <v>0</v>
      </c>
      <c r="CL41" s="49">
        <f>(CM41-CI41)</f>
        <v>0</v>
      </c>
      <c r="CM41" s="49">
        <v>1000</v>
      </c>
      <c r="CN41" s="49"/>
      <c r="CO41" s="49">
        <f t="shared" si="12"/>
        <v>0</v>
      </c>
      <c r="CP41" s="49">
        <f>(CQ41-CM41)</f>
        <v>0</v>
      </c>
      <c r="CQ41" s="49">
        <v>1000</v>
      </c>
      <c r="CR41" s="49">
        <v>392.65</v>
      </c>
      <c r="CS41" s="49">
        <f t="shared" si="111"/>
        <v>39.265000000000001</v>
      </c>
      <c r="CT41" s="49">
        <f>(CU41-CQ41)</f>
        <v>-350</v>
      </c>
      <c r="CU41" s="49">
        <v>650</v>
      </c>
      <c r="CV41" s="49">
        <v>392.65</v>
      </c>
      <c r="CW41" s="49">
        <f t="shared" si="14"/>
        <v>60.407692307692308</v>
      </c>
      <c r="CX41" s="49">
        <f>(CY41-CU41)</f>
        <v>358.9</v>
      </c>
      <c r="CY41" s="49">
        <v>1008.9</v>
      </c>
      <c r="CZ41" s="851"/>
      <c r="DA41" s="851"/>
      <c r="DB41" s="851">
        <v>392.65</v>
      </c>
      <c r="DC41" s="851">
        <v>1250</v>
      </c>
      <c r="DD41" s="49">
        <f t="shared" si="18"/>
        <v>318.34967528333124</v>
      </c>
      <c r="DE41" s="49">
        <f t="shared" si="19"/>
        <v>125</v>
      </c>
      <c r="DF41" s="49">
        <v>1000</v>
      </c>
      <c r="DG41" s="49">
        <v>750</v>
      </c>
      <c r="DH41" s="49">
        <f t="shared" si="20"/>
        <v>75</v>
      </c>
      <c r="DI41" s="49">
        <f>(DJ41-DF41)</f>
        <v>0</v>
      </c>
      <c r="DJ41" s="851">
        <v>1000</v>
      </c>
      <c r="DK41" s="49"/>
      <c r="DL41" s="49">
        <f t="shared" si="22"/>
        <v>0</v>
      </c>
      <c r="DM41" s="49">
        <f>(DN41-DJ41)</f>
        <v>0</v>
      </c>
      <c r="DN41" s="851">
        <v>1000</v>
      </c>
      <c r="DO41" s="49"/>
      <c r="DP41" s="49">
        <f t="shared" si="24"/>
        <v>0</v>
      </c>
      <c r="DQ41" s="49">
        <f>(DR41-DN41)</f>
        <v>250</v>
      </c>
      <c r="DR41" s="851">
        <v>1250</v>
      </c>
      <c r="DS41" s="851">
        <v>1250</v>
      </c>
      <c r="DT41" s="851"/>
      <c r="DU41" s="851"/>
      <c r="DV41" s="49"/>
      <c r="DW41" s="49"/>
      <c r="DX41" s="137"/>
      <c r="DY41" s="851"/>
      <c r="EF41" s="655"/>
      <c r="EG41" s="655"/>
      <c r="EH41" s="655"/>
      <c r="EI41" s="655"/>
      <c r="EJ41" s="655"/>
      <c r="EK41" s="655"/>
      <c r="EL41" s="655"/>
      <c r="EM41" s="655"/>
      <c r="EN41" s="952"/>
      <c r="EO41" s="655"/>
      <c r="EP41" s="655"/>
      <c r="EQ41" s="655"/>
      <c r="ER41" s="655"/>
      <c r="ES41" s="655"/>
      <c r="ET41" s="655"/>
      <c r="EU41" s="655"/>
      <c r="EV41" s="655"/>
      <c r="EY41" s="655"/>
      <c r="EZ41" s="655"/>
      <c r="FA41" s="655"/>
      <c r="FB41" s="655"/>
      <c r="FC41" s="655"/>
      <c r="FD41" s="655"/>
      <c r="FE41" s="655"/>
      <c r="FF41" s="655"/>
      <c r="FG41" s="655"/>
      <c r="FH41" s="655"/>
      <c r="FI41" s="655"/>
      <c r="FJ41" s="655"/>
      <c r="FK41" s="655"/>
      <c r="FL41" s="655"/>
      <c r="FM41" s="655"/>
      <c r="FN41" s="655"/>
      <c r="FO41" s="655"/>
      <c r="FP41" s="655"/>
      <c r="FQ41" s="655"/>
      <c r="FR41" s="655"/>
      <c r="FS41" s="655"/>
      <c r="FT41" s="655"/>
      <c r="FU41" s="655"/>
      <c r="FV41" s="655"/>
      <c r="FW41" s="655"/>
      <c r="FX41" s="655"/>
      <c r="FY41" s="655"/>
      <c r="FZ41" s="655"/>
      <c r="GA41" s="655"/>
      <c r="GB41" s="655"/>
      <c r="GC41" s="655"/>
      <c r="GD41" s="655"/>
      <c r="GE41" s="655"/>
      <c r="GF41" s="655"/>
      <c r="GG41" s="655"/>
      <c r="GH41" s="655"/>
      <c r="GI41" s="655"/>
      <c r="GJ41" s="655"/>
      <c r="GK41" s="655"/>
      <c r="GL41" s="655"/>
      <c r="GM41" s="655"/>
      <c r="GN41" s="655"/>
      <c r="GO41" s="655"/>
      <c r="GP41" s="655"/>
      <c r="GQ41" s="655"/>
      <c r="GR41" s="655"/>
      <c r="GS41" s="655"/>
      <c r="GT41" s="655"/>
      <c r="GU41" s="655"/>
      <c r="GV41" s="655"/>
      <c r="GW41" s="655"/>
      <c r="GX41" s="655"/>
      <c r="GY41" s="655"/>
      <c r="GZ41" s="655"/>
      <c r="HA41" s="655"/>
      <c r="HB41" s="655"/>
      <c r="HC41" s="655"/>
      <c r="HD41" s="655"/>
      <c r="HE41" s="655"/>
      <c r="HF41" s="655"/>
      <c r="HG41" s="655"/>
      <c r="HH41" s="655"/>
      <c r="HI41" s="655"/>
      <c r="HJ41" s="655"/>
      <c r="HK41" s="655"/>
      <c r="HL41" s="655"/>
      <c r="HM41" s="655"/>
      <c r="HN41" s="655"/>
      <c r="HO41" s="655"/>
      <c r="HP41" s="655"/>
      <c r="HQ41" s="655"/>
      <c r="HR41" s="655"/>
      <c r="HS41" s="655"/>
      <c r="HT41" s="655"/>
      <c r="HU41" s="655"/>
      <c r="HV41" s="655"/>
      <c r="HW41" s="655"/>
      <c r="HX41" s="655"/>
      <c r="HY41" s="655"/>
      <c r="HZ41" s="655"/>
      <c r="IA41" s="655"/>
      <c r="IB41" s="655"/>
      <c r="IC41" s="655"/>
    </row>
    <row r="42" spans="1:237" ht="20.100000000000001" customHeight="1" x14ac:dyDescent="0.35">
      <c r="A42" s="646"/>
      <c r="B42" s="646"/>
      <c r="C42" s="665"/>
      <c r="D42" s="646"/>
      <c r="E42" s="646"/>
      <c r="F42" s="646"/>
      <c r="G42" s="646" t="s">
        <v>9</v>
      </c>
      <c r="H42" s="646"/>
      <c r="I42" s="646"/>
      <c r="J42" s="646" t="s">
        <v>185</v>
      </c>
      <c r="K42" s="599"/>
      <c r="L42" s="568"/>
      <c r="M42" s="561"/>
      <c r="N42" s="562">
        <v>3299</v>
      </c>
      <c r="O42" s="542" t="s">
        <v>170</v>
      </c>
      <c r="P42" s="30">
        <v>663.44</v>
      </c>
      <c r="Q42" s="30">
        <v>663.44</v>
      </c>
      <c r="R42" s="30">
        <v>1663.44</v>
      </c>
      <c r="S42" s="30">
        <v>1663.44</v>
      </c>
      <c r="T42" s="30">
        <v>1663.44</v>
      </c>
      <c r="U42" s="30">
        <v>1663.44</v>
      </c>
      <c r="V42" s="30">
        <v>0</v>
      </c>
      <c r="W42" s="30">
        <f>(V42/T42)*100</f>
        <v>0</v>
      </c>
      <c r="X42" s="30">
        <f>(Y42-U42)</f>
        <v>0</v>
      </c>
      <c r="Y42" s="30">
        <v>1663.44</v>
      </c>
      <c r="Z42" s="30">
        <v>1663.44</v>
      </c>
      <c r="AA42" s="30">
        <v>1663.44</v>
      </c>
      <c r="AB42" s="30">
        <v>1663.44</v>
      </c>
      <c r="AC42" s="30">
        <v>1663.44</v>
      </c>
      <c r="AD42" s="30">
        <v>361</v>
      </c>
      <c r="AE42" s="30">
        <f>(AD42/AC42)*100</f>
        <v>21.70201510123599</v>
      </c>
      <c r="AF42" s="30">
        <f>(AG42-AC42)</f>
        <v>0</v>
      </c>
      <c r="AG42" s="30">
        <v>1663.44</v>
      </c>
      <c r="AH42" s="30"/>
      <c r="AI42" s="614"/>
      <c r="AJ42" s="30">
        <v>1663.44</v>
      </c>
      <c r="AK42" s="30">
        <v>1663.44</v>
      </c>
      <c r="AL42" s="30">
        <v>1663.44</v>
      </c>
      <c r="AM42" s="30">
        <v>419.45</v>
      </c>
      <c r="AN42" s="49">
        <v>5754.36</v>
      </c>
      <c r="AO42" s="49">
        <v>1663.44</v>
      </c>
      <c r="AP42" s="49">
        <v>5350</v>
      </c>
      <c r="AQ42" s="49">
        <v>3350</v>
      </c>
      <c r="AR42" s="30">
        <v>3275.77</v>
      </c>
      <c r="AS42" s="49">
        <f t="shared" si="105"/>
        <v>56.926747718251903</v>
      </c>
      <c r="AT42" s="49">
        <f t="shared" si="106"/>
        <v>61.229345794392522</v>
      </c>
      <c r="AU42" s="49">
        <v>5350</v>
      </c>
      <c r="AV42" s="49">
        <v>5350</v>
      </c>
      <c r="AW42" s="49"/>
      <c r="AX42" s="49"/>
      <c r="AY42" s="30">
        <f>(BB42-AV42)</f>
        <v>0</v>
      </c>
      <c r="AZ42" s="30">
        <f>(AP42-AO42)</f>
        <v>3686.56</v>
      </c>
      <c r="BA42" s="30"/>
      <c r="BB42" s="49">
        <v>5350</v>
      </c>
      <c r="BC42" s="49">
        <v>5350</v>
      </c>
      <c r="BD42" s="49">
        <v>120</v>
      </c>
      <c r="BE42" s="49">
        <v>120</v>
      </c>
      <c r="BF42" s="49">
        <v>150</v>
      </c>
      <c r="BG42" s="49">
        <v>120</v>
      </c>
      <c r="BH42" s="49">
        <v>5350</v>
      </c>
      <c r="BI42" s="30">
        <f>(BJ42-BH42)</f>
        <v>-4850</v>
      </c>
      <c r="BJ42" s="49">
        <v>500</v>
      </c>
      <c r="BK42" s="49">
        <v>385</v>
      </c>
      <c r="BL42" s="49">
        <f t="shared" si="7"/>
        <v>77</v>
      </c>
      <c r="BM42" s="30"/>
      <c r="BN42" s="30"/>
      <c r="BO42" s="49">
        <v>500</v>
      </c>
      <c r="BP42" s="49"/>
      <c r="BQ42" s="49"/>
      <c r="BR42" s="30">
        <f>(BS42-BO42)</f>
        <v>0</v>
      </c>
      <c r="BS42" s="49">
        <v>500</v>
      </c>
      <c r="BT42" s="49">
        <v>485</v>
      </c>
      <c r="BU42" s="30">
        <f>(BY42-BO42)</f>
        <v>-15</v>
      </c>
      <c r="BV42" s="49">
        <v>500</v>
      </c>
      <c r="BW42" s="49"/>
      <c r="BX42" s="49"/>
      <c r="BY42" s="49">
        <v>485</v>
      </c>
      <c r="BZ42" s="49">
        <v>485</v>
      </c>
      <c r="CA42" s="49">
        <f t="shared" si="8"/>
        <v>404.16666666666669</v>
      </c>
      <c r="CB42" s="49">
        <f t="shared" si="9"/>
        <v>100</v>
      </c>
      <c r="CC42" s="49"/>
      <c r="CD42" s="49"/>
      <c r="CE42" s="49">
        <v>500</v>
      </c>
      <c r="CF42" s="49">
        <v>0</v>
      </c>
      <c r="CG42" s="49">
        <f t="shared" si="10"/>
        <v>0</v>
      </c>
      <c r="CH42" s="49">
        <f>(CI42-CE42)</f>
        <v>0</v>
      </c>
      <c r="CI42" s="49">
        <v>500</v>
      </c>
      <c r="CJ42" s="49"/>
      <c r="CK42" s="49">
        <f t="shared" si="11"/>
        <v>0</v>
      </c>
      <c r="CL42" s="49">
        <f>(CM42-CI42)</f>
        <v>0</v>
      </c>
      <c r="CM42" s="49">
        <v>500</v>
      </c>
      <c r="CN42" s="49"/>
      <c r="CO42" s="49">
        <f t="shared" si="12"/>
        <v>0</v>
      </c>
      <c r="CP42" s="49">
        <f>(CQ42-CM42)</f>
        <v>0</v>
      </c>
      <c r="CQ42" s="49">
        <v>500</v>
      </c>
      <c r="CR42" s="49">
        <v>120</v>
      </c>
      <c r="CS42" s="49">
        <f t="shared" si="111"/>
        <v>24</v>
      </c>
      <c r="CT42" s="49">
        <f>(CU42-CQ42)</f>
        <v>-380</v>
      </c>
      <c r="CU42" s="49">
        <v>120</v>
      </c>
      <c r="CV42" s="49">
        <v>120</v>
      </c>
      <c r="CW42" s="49">
        <f t="shared" si="14"/>
        <v>100</v>
      </c>
      <c r="CX42" s="49">
        <f>(CY42-CU42)</f>
        <v>0</v>
      </c>
      <c r="CY42" s="49">
        <v>120</v>
      </c>
      <c r="CZ42" s="851"/>
      <c r="DA42" s="851"/>
      <c r="DB42" s="851">
        <v>120</v>
      </c>
      <c r="DC42" s="851">
        <v>298</v>
      </c>
      <c r="DD42" s="49">
        <f t="shared" si="18"/>
        <v>248.33333333333334</v>
      </c>
      <c r="DE42" s="49">
        <f t="shared" si="19"/>
        <v>59.599999999999994</v>
      </c>
      <c r="DF42" s="49">
        <v>500</v>
      </c>
      <c r="DG42" s="49">
        <v>178</v>
      </c>
      <c r="DH42" s="49">
        <f t="shared" si="20"/>
        <v>35.6</v>
      </c>
      <c r="DI42" s="49">
        <f>(DJ42-DF42)</f>
        <v>0</v>
      </c>
      <c r="DJ42" s="851">
        <v>500</v>
      </c>
      <c r="DK42" s="49"/>
      <c r="DL42" s="49">
        <f t="shared" si="22"/>
        <v>0</v>
      </c>
      <c r="DM42" s="49">
        <f>(DN42-DJ42)</f>
        <v>0</v>
      </c>
      <c r="DN42" s="851">
        <v>500</v>
      </c>
      <c r="DO42" s="49"/>
      <c r="DP42" s="49">
        <f t="shared" si="24"/>
        <v>0</v>
      </c>
      <c r="DQ42" s="49">
        <f>(DR42-DN42)</f>
        <v>-202</v>
      </c>
      <c r="DR42" s="851">
        <v>298</v>
      </c>
      <c r="DS42" s="851">
        <v>298</v>
      </c>
      <c r="DT42" s="851"/>
      <c r="DU42" s="851"/>
      <c r="DV42" s="49"/>
      <c r="DW42" s="49"/>
      <c r="DX42" s="137"/>
      <c r="DY42" s="851"/>
      <c r="EF42" s="655"/>
      <c r="EG42" s="655"/>
      <c r="EH42" s="655"/>
      <c r="EI42" s="655"/>
      <c r="EJ42" s="655"/>
      <c r="EK42" s="655"/>
      <c r="EL42" s="655"/>
      <c r="EM42" s="655"/>
      <c r="EN42" s="952"/>
      <c r="EO42" s="655"/>
      <c r="EP42" s="655"/>
      <c r="EQ42" s="655"/>
      <c r="ER42" s="655"/>
      <c r="ES42" s="655"/>
      <c r="ET42" s="655"/>
      <c r="EU42" s="655"/>
      <c r="EV42" s="655"/>
      <c r="EY42" s="655"/>
      <c r="EZ42" s="655"/>
      <c r="FA42" s="655"/>
      <c r="FB42" s="655"/>
      <c r="FC42" s="655"/>
      <c r="FD42" s="655"/>
      <c r="FE42" s="655"/>
      <c r="FF42" s="655"/>
      <c r="FG42" s="655"/>
      <c r="FH42" s="655"/>
      <c r="FI42" s="655"/>
      <c r="FJ42" s="655"/>
      <c r="FK42" s="655"/>
      <c r="FL42" s="655"/>
      <c r="FM42" s="655"/>
      <c r="FN42" s="655"/>
      <c r="FO42" s="655"/>
      <c r="FP42" s="655"/>
      <c r="FQ42" s="655"/>
      <c r="FR42" s="655"/>
      <c r="FS42" s="655"/>
      <c r="FT42" s="655"/>
      <c r="FU42" s="655"/>
      <c r="FV42" s="655"/>
      <c r="FW42" s="655"/>
      <c r="FX42" s="655"/>
      <c r="FY42" s="655"/>
      <c r="FZ42" s="655"/>
      <c r="GA42" s="655"/>
      <c r="GB42" s="655"/>
      <c r="GC42" s="655"/>
      <c r="GD42" s="655"/>
      <c r="GE42" s="655"/>
      <c r="GF42" s="655"/>
      <c r="GG42" s="655"/>
      <c r="GH42" s="655"/>
      <c r="GI42" s="655"/>
      <c r="GJ42" s="655"/>
      <c r="GK42" s="655"/>
      <c r="GL42" s="655"/>
      <c r="GM42" s="655"/>
      <c r="GN42" s="655"/>
      <c r="GO42" s="655"/>
      <c r="GP42" s="655"/>
      <c r="GQ42" s="655"/>
      <c r="GR42" s="655"/>
      <c r="GS42" s="655"/>
      <c r="GT42" s="655"/>
      <c r="GU42" s="655"/>
      <c r="GV42" s="655"/>
      <c r="GW42" s="655"/>
      <c r="GX42" s="655"/>
      <c r="GY42" s="655"/>
      <c r="GZ42" s="655"/>
      <c r="HA42" s="655"/>
      <c r="HB42" s="655"/>
      <c r="HC42" s="655"/>
      <c r="HD42" s="655"/>
      <c r="HE42" s="655"/>
      <c r="HF42" s="655"/>
      <c r="HG42" s="655"/>
      <c r="HH42" s="655"/>
      <c r="HI42" s="655"/>
      <c r="HJ42" s="655"/>
      <c r="HK42" s="655"/>
      <c r="HL42" s="655"/>
      <c r="HM42" s="655"/>
      <c r="HN42" s="655"/>
      <c r="HO42" s="655"/>
      <c r="HP42" s="655"/>
      <c r="HQ42" s="655"/>
      <c r="HR42" s="655"/>
      <c r="HS42" s="655"/>
      <c r="HT42" s="655"/>
      <c r="HU42" s="655"/>
      <c r="HV42" s="655"/>
      <c r="HW42" s="655"/>
      <c r="HX42" s="655"/>
      <c r="HY42" s="655"/>
      <c r="HZ42" s="655"/>
      <c r="IA42" s="655"/>
      <c r="IB42" s="655"/>
      <c r="IC42" s="655"/>
    </row>
    <row r="43" spans="1:237" ht="20.100000000000001" customHeight="1" x14ac:dyDescent="0.35">
      <c r="A43" s="646"/>
      <c r="B43" s="646"/>
      <c r="C43" s="665"/>
      <c r="D43" s="646"/>
      <c r="E43" s="646"/>
      <c r="F43" s="646"/>
      <c r="G43" s="646" t="s">
        <v>9</v>
      </c>
      <c r="H43" s="646"/>
      <c r="I43" s="646"/>
      <c r="J43" s="646" t="s">
        <v>185</v>
      </c>
      <c r="K43" s="599"/>
      <c r="L43" s="775">
        <v>34</v>
      </c>
      <c r="M43" s="775" t="s">
        <v>172</v>
      </c>
      <c r="N43" s="775"/>
      <c r="O43" s="752"/>
      <c r="P43" s="33">
        <f t="shared" ref="P43:V44" si="118">SUM(P44)</f>
        <v>6305</v>
      </c>
      <c r="Q43" s="33">
        <f t="shared" si="118"/>
        <v>5255</v>
      </c>
      <c r="R43" s="33">
        <f t="shared" si="118"/>
        <v>5255</v>
      </c>
      <c r="S43" s="33">
        <f t="shared" si="118"/>
        <v>5255</v>
      </c>
      <c r="T43" s="33">
        <f t="shared" si="118"/>
        <v>4761</v>
      </c>
      <c r="U43" s="33">
        <f t="shared" si="118"/>
        <v>4761</v>
      </c>
      <c r="V43" s="33">
        <f t="shared" si="118"/>
        <v>0</v>
      </c>
      <c r="W43" s="33">
        <f>(V43/T43)*100</f>
        <v>0</v>
      </c>
      <c r="X43" s="33">
        <f t="shared" ref="X43:Z44" si="119">SUM(X44)</f>
        <v>0</v>
      </c>
      <c r="Y43" s="33">
        <f t="shared" si="119"/>
        <v>4761</v>
      </c>
      <c r="Z43" s="33">
        <f t="shared" si="119"/>
        <v>4761</v>
      </c>
      <c r="AA43" s="33">
        <f>SUM(AG44)</f>
        <v>2761</v>
      </c>
      <c r="AB43" s="33">
        <f t="shared" ref="AB43:AD44" si="120">SUM(AB44)</f>
        <v>2383.44</v>
      </c>
      <c r="AC43" s="33">
        <f t="shared" si="120"/>
        <v>4761</v>
      </c>
      <c r="AD43" s="33">
        <f t="shared" si="120"/>
        <v>250</v>
      </c>
      <c r="AE43" s="33">
        <f>(AD43/AC43)*100</f>
        <v>5.2509976895610171</v>
      </c>
      <c r="AF43" s="33">
        <f>SUM(AF44)</f>
        <v>-2000</v>
      </c>
      <c r="AG43" s="33">
        <f>SUM(AG44)</f>
        <v>2761</v>
      </c>
      <c r="AH43" s="33">
        <v>4761</v>
      </c>
      <c r="AI43" s="33">
        <v>4761</v>
      </c>
      <c r="AJ43" s="33">
        <f t="shared" ref="AJ43:AR44" si="121">SUM(AJ44)</f>
        <v>2761</v>
      </c>
      <c r="AK43" s="33">
        <f t="shared" si="121"/>
        <v>2761</v>
      </c>
      <c r="AL43" s="33">
        <f t="shared" si="121"/>
        <v>2761</v>
      </c>
      <c r="AM43" s="33">
        <f t="shared" si="121"/>
        <v>826.62</v>
      </c>
      <c r="AN43" s="101">
        <f t="shared" si="121"/>
        <v>1794.18</v>
      </c>
      <c r="AO43" s="101">
        <f t="shared" si="121"/>
        <v>2761</v>
      </c>
      <c r="AP43" s="101">
        <f t="shared" si="121"/>
        <v>1900</v>
      </c>
      <c r="AQ43" s="101">
        <f t="shared" si="121"/>
        <v>1900</v>
      </c>
      <c r="AR43" s="33">
        <f t="shared" si="121"/>
        <v>1900</v>
      </c>
      <c r="AS43" s="101">
        <f t="shared" si="105"/>
        <v>105.89795895618053</v>
      </c>
      <c r="AT43" s="101">
        <f t="shared" si="106"/>
        <v>100</v>
      </c>
      <c r="AU43" s="101">
        <f>SUM(AU44)</f>
        <v>1900</v>
      </c>
      <c r="AV43" s="101">
        <f>SUM(AV44)</f>
        <v>1900</v>
      </c>
      <c r="AW43" s="101">
        <v>1900</v>
      </c>
      <c r="AX43" s="101">
        <v>1900</v>
      </c>
      <c r="AY43" s="33">
        <f t="shared" ref="AY43:BK44" si="122">SUM(AY44)</f>
        <v>0</v>
      </c>
      <c r="AZ43" s="33">
        <f t="shared" si="122"/>
        <v>-861</v>
      </c>
      <c r="BA43" s="33">
        <f t="shared" si="122"/>
        <v>0</v>
      </c>
      <c r="BB43" s="101">
        <f t="shared" si="122"/>
        <v>1900</v>
      </c>
      <c r="BC43" s="101">
        <f t="shared" si="122"/>
        <v>1900</v>
      </c>
      <c r="BD43" s="101">
        <f t="shared" si="122"/>
        <v>1712.42</v>
      </c>
      <c r="BE43" s="101">
        <f t="shared" si="122"/>
        <v>1712.42</v>
      </c>
      <c r="BF43" s="101">
        <f t="shared" si="122"/>
        <v>5000</v>
      </c>
      <c r="BG43" s="101">
        <f t="shared" si="122"/>
        <v>3637.03</v>
      </c>
      <c r="BH43" s="101">
        <f t="shared" si="122"/>
        <v>1900</v>
      </c>
      <c r="BI43" s="33">
        <f>SUM(BI44)</f>
        <v>1296</v>
      </c>
      <c r="BJ43" s="101">
        <f>SUM(BJ44)</f>
        <v>3196</v>
      </c>
      <c r="BK43" s="101">
        <f t="shared" si="122"/>
        <v>2210</v>
      </c>
      <c r="BL43" s="101">
        <f t="shared" si="7"/>
        <v>69.148936170212778</v>
      </c>
      <c r="BM43" s="33"/>
      <c r="BN43" s="33"/>
      <c r="BO43" s="101">
        <f>SUM(BO44)</f>
        <v>3321</v>
      </c>
      <c r="BP43" s="101"/>
      <c r="BQ43" s="101"/>
      <c r="BR43" s="33">
        <f t="shared" ref="BR43:BV44" si="123">SUM(BR44)</f>
        <v>679</v>
      </c>
      <c r="BS43" s="101">
        <f t="shared" si="123"/>
        <v>4000</v>
      </c>
      <c r="BT43" s="101">
        <f t="shared" si="123"/>
        <v>2826.32</v>
      </c>
      <c r="BU43" s="33">
        <f t="shared" si="123"/>
        <v>-244.67999999999984</v>
      </c>
      <c r="BV43" s="101">
        <f t="shared" si="123"/>
        <v>4000</v>
      </c>
      <c r="BW43" s="101"/>
      <c r="BX43" s="101"/>
      <c r="BY43" s="101">
        <f>SUM(BY44)</f>
        <v>3076.32</v>
      </c>
      <c r="BZ43" s="101">
        <f>SUM(BZ44)</f>
        <v>3076.32</v>
      </c>
      <c r="CA43" s="101">
        <f t="shared" si="8"/>
        <v>84.583300110254797</v>
      </c>
      <c r="CB43" s="101">
        <f t="shared" si="9"/>
        <v>100</v>
      </c>
      <c r="CC43" s="101">
        <v>4000</v>
      </c>
      <c r="CD43" s="101">
        <v>4000</v>
      </c>
      <c r="CE43" s="101">
        <f>SUM(CE44)</f>
        <v>4000</v>
      </c>
      <c r="CF43" s="101">
        <f>SUM(CF44)</f>
        <v>733.89</v>
      </c>
      <c r="CG43" s="101">
        <f t="shared" si="10"/>
        <v>18.347249999999999</v>
      </c>
      <c r="CH43" s="101">
        <f>SUM(CH44)</f>
        <v>-200</v>
      </c>
      <c r="CI43" s="101">
        <f>SUM(CI44)</f>
        <v>3800</v>
      </c>
      <c r="CJ43" s="101"/>
      <c r="CK43" s="101">
        <f t="shared" si="11"/>
        <v>0</v>
      </c>
      <c r="CL43" s="101">
        <f>SUM(CL44)</f>
        <v>0</v>
      </c>
      <c r="CM43" s="101">
        <f>SUM(CM44)</f>
        <v>3800</v>
      </c>
      <c r="CN43" s="101"/>
      <c r="CO43" s="101">
        <f t="shared" si="12"/>
        <v>0</v>
      </c>
      <c r="CP43" s="101">
        <f t="shared" ref="CP43:CR44" si="124">SUM(CP44)</f>
        <v>0</v>
      </c>
      <c r="CQ43" s="101">
        <f t="shared" si="124"/>
        <v>3800</v>
      </c>
      <c r="CR43" s="101">
        <f t="shared" si="124"/>
        <v>2644.66</v>
      </c>
      <c r="CS43" s="101">
        <f t="shared" si="111"/>
        <v>69.596315789473678</v>
      </c>
      <c r="CT43" s="101">
        <f t="shared" ref="CT43:CV44" si="125">SUM(CT44)</f>
        <v>-214</v>
      </c>
      <c r="CU43" s="101">
        <f t="shared" si="125"/>
        <v>3586</v>
      </c>
      <c r="CV43" s="101">
        <f t="shared" si="125"/>
        <v>2644.66</v>
      </c>
      <c r="CW43" s="101">
        <f t="shared" si="14"/>
        <v>73.749581706636917</v>
      </c>
      <c r="CX43" s="101">
        <f>SUM(CX44)</f>
        <v>-36</v>
      </c>
      <c r="CY43" s="101">
        <f>SUM(CY44)</f>
        <v>3550</v>
      </c>
      <c r="CZ43" s="114">
        <v>3800</v>
      </c>
      <c r="DA43" s="114">
        <v>3800</v>
      </c>
      <c r="DB43" s="114">
        <v>1817.35</v>
      </c>
      <c r="DC43" s="114">
        <f>SUM(DC44)</f>
        <v>1943.71</v>
      </c>
      <c r="DD43" s="101">
        <f t="shared" ref="DD43:DD71" si="126">IFERROR(DC43/DB43*100,)</f>
        <v>106.95298098880239</v>
      </c>
      <c r="DE43" s="101">
        <f t="shared" ref="DE43:DE71" si="127">IFERROR(DC43/DJ43*100,)</f>
        <v>51.150263157894734</v>
      </c>
      <c r="DF43" s="101">
        <f t="shared" ref="DF43:DG44" si="128">SUM(DF44)</f>
        <v>3800</v>
      </c>
      <c r="DG43" s="101">
        <f t="shared" si="128"/>
        <v>972.52</v>
      </c>
      <c r="DH43" s="101">
        <f t="shared" si="20"/>
        <v>25.592631578947366</v>
      </c>
      <c r="DI43" s="101">
        <f t="shared" ref="DI43:DU44" si="129">SUM(DI44)</f>
        <v>0</v>
      </c>
      <c r="DJ43" s="114">
        <f t="shared" si="129"/>
        <v>3800</v>
      </c>
      <c r="DK43" s="101">
        <f t="shared" si="129"/>
        <v>0</v>
      </c>
      <c r="DL43" s="101">
        <f t="shared" si="22"/>
        <v>0</v>
      </c>
      <c r="DM43" s="101">
        <f t="shared" si="129"/>
        <v>0</v>
      </c>
      <c r="DN43" s="114">
        <f t="shared" si="129"/>
        <v>3800</v>
      </c>
      <c r="DO43" s="101">
        <f t="shared" si="129"/>
        <v>0</v>
      </c>
      <c r="DP43" s="101">
        <f t="shared" si="24"/>
        <v>0</v>
      </c>
      <c r="DQ43" s="101">
        <f t="shared" si="129"/>
        <v>0</v>
      </c>
      <c r="DR43" s="114">
        <f t="shared" si="129"/>
        <v>3800</v>
      </c>
      <c r="DS43" s="114">
        <f t="shared" si="129"/>
        <v>3800</v>
      </c>
      <c r="DT43" s="114">
        <v>3800</v>
      </c>
      <c r="DU43" s="114">
        <v>3800</v>
      </c>
      <c r="DV43" s="106"/>
      <c r="DW43" s="106"/>
      <c r="DX43" s="137"/>
      <c r="DY43" s="138"/>
      <c r="EF43" s="655"/>
      <c r="EG43" s="655"/>
      <c r="EH43" s="655"/>
      <c r="EI43" s="655"/>
      <c r="EJ43" s="655"/>
      <c r="EK43" s="655"/>
      <c r="EL43" s="655"/>
      <c r="EM43" s="655"/>
      <c r="EN43" s="952"/>
      <c r="EO43" s="655"/>
      <c r="EP43" s="655"/>
      <c r="EQ43" s="655"/>
      <c r="ER43" s="655"/>
      <c r="ES43" s="655"/>
      <c r="ET43" s="655"/>
      <c r="EU43" s="655"/>
      <c r="EV43" s="655"/>
      <c r="EY43" s="655"/>
      <c r="EZ43" s="655"/>
      <c r="FA43" s="655"/>
      <c r="FB43" s="655"/>
      <c r="FC43" s="655"/>
      <c r="FD43" s="655"/>
      <c r="FE43" s="655"/>
      <c r="FF43" s="655"/>
      <c r="FG43" s="655"/>
      <c r="FH43" s="655"/>
      <c r="FI43" s="655"/>
      <c r="FJ43" s="655"/>
      <c r="FK43" s="655"/>
      <c r="FL43" s="655"/>
      <c r="FM43" s="655"/>
      <c r="FN43" s="655"/>
      <c r="FO43" s="655"/>
      <c r="FP43" s="655"/>
      <c r="FQ43" s="655"/>
      <c r="FR43" s="655"/>
      <c r="FS43" s="655"/>
      <c r="FT43" s="655"/>
      <c r="FU43" s="655"/>
      <c r="FV43" s="655"/>
      <c r="FW43" s="655"/>
      <c r="FX43" s="655"/>
      <c r="FY43" s="655"/>
      <c r="FZ43" s="655"/>
      <c r="GA43" s="655"/>
      <c r="GB43" s="655"/>
      <c r="GC43" s="655"/>
      <c r="GD43" s="655"/>
      <c r="GE43" s="655"/>
      <c r="GF43" s="655"/>
      <c r="GG43" s="655"/>
      <c r="GH43" s="655"/>
      <c r="GI43" s="655"/>
      <c r="GJ43" s="655"/>
      <c r="GK43" s="655"/>
      <c r="GL43" s="655"/>
      <c r="GM43" s="655"/>
      <c r="GN43" s="655"/>
      <c r="GO43" s="655"/>
      <c r="GP43" s="655"/>
      <c r="GQ43" s="655"/>
      <c r="GR43" s="655"/>
      <c r="GS43" s="655"/>
      <c r="GT43" s="655"/>
      <c r="GU43" s="655"/>
      <c r="GV43" s="655"/>
      <c r="GW43" s="655"/>
      <c r="GX43" s="655"/>
      <c r="GY43" s="655"/>
      <c r="GZ43" s="655"/>
      <c r="HA43" s="655"/>
      <c r="HB43" s="655"/>
      <c r="HC43" s="655"/>
      <c r="HD43" s="655"/>
      <c r="HE43" s="655"/>
      <c r="HF43" s="655"/>
      <c r="HG43" s="655"/>
      <c r="HH43" s="655"/>
      <c r="HI43" s="655"/>
      <c r="HJ43" s="655"/>
      <c r="HK43" s="655"/>
      <c r="HL43" s="655"/>
      <c r="HM43" s="655"/>
      <c r="HN43" s="655"/>
      <c r="HO43" s="655"/>
      <c r="HP43" s="655"/>
      <c r="HQ43" s="655"/>
      <c r="HR43" s="655"/>
      <c r="HS43" s="655"/>
      <c r="HT43" s="655"/>
      <c r="HU43" s="655"/>
      <c r="HV43" s="655"/>
      <c r="HW43" s="655"/>
      <c r="HX43" s="655"/>
      <c r="HY43" s="655"/>
      <c r="HZ43" s="655"/>
      <c r="IA43" s="655"/>
      <c r="IB43" s="655"/>
      <c r="IC43" s="655"/>
    </row>
    <row r="44" spans="1:237" ht="20.100000000000001" customHeight="1" x14ac:dyDescent="0.35">
      <c r="A44" s="652" t="s">
        <v>473</v>
      </c>
      <c r="B44" s="664" t="s">
        <v>443</v>
      </c>
      <c r="C44" s="665" t="s">
        <v>9</v>
      </c>
      <c r="D44" s="646"/>
      <c r="E44" s="646"/>
      <c r="F44" s="646"/>
      <c r="G44" s="646" t="s">
        <v>9</v>
      </c>
      <c r="H44" s="646"/>
      <c r="I44" s="646"/>
      <c r="J44" s="646" t="s">
        <v>185</v>
      </c>
      <c r="K44" s="599"/>
      <c r="L44" s="561"/>
      <c r="M44" s="769">
        <v>343</v>
      </c>
      <c r="N44" s="769" t="s">
        <v>191</v>
      </c>
      <c r="O44" s="753"/>
      <c r="P44" s="36">
        <f t="shared" si="118"/>
        <v>6305</v>
      </c>
      <c r="Q44" s="36">
        <f t="shared" si="118"/>
        <v>5255</v>
      </c>
      <c r="R44" s="36">
        <f t="shared" si="118"/>
        <v>5255</v>
      </c>
      <c r="S44" s="36">
        <f t="shared" si="118"/>
        <v>5255</v>
      </c>
      <c r="T44" s="36">
        <f t="shared" si="118"/>
        <v>4761</v>
      </c>
      <c r="U44" s="36">
        <f t="shared" si="118"/>
        <v>4761</v>
      </c>
      <c r="V44" s="36">
        <f t="shared" si="118"/>
        <v>0</v>
      </c>
      <c r="W44" s="36">
        <f>(V44/T44)*100</f>
        <v>0</v>
      </c>
      <c r="X44" s="36">
        <f t="shared" si="119"/>
        <v>0</v>
      </c>
      <c r="Y44" s="36">
        <f t="shared" si="119"/>
        <v>4761</v>
      </c>
      <c r="Z44" s="36">
        <f t="shared" si="119"/>
        <v>4761</v>
      </c>
      <c r="AA44" s="36">
        <f>SUM(AG45)</f>
        <v>2761</v>
      </c>
      <c r="AB44" s="36">
        <f t="shared" si="120"/>
        <v>2383.44</v>
      </c>
      <c r="AC44" s="36">
        <f t="shared" si="120"/>
        <v>4761</v>
      </c>
      <c r="AD44" s="36">
        <f t="shared" si="120"/>
        <v>250</v>
      </c>
      <c r="AE44" s="36">
        <f>(AD44/AC44)*100</f>
        <v>5.2509976895610171</v>
      </c>
      <c r="AF44" s="36">
        <f>SUM(AF45)</f>
        <v>-2000</v>
      </c>
      <c r="AG44" s="36">
        <f>SUM(AG45)</f>
        <v>2761</v>
      </c>
      <c r="AH44" s="36"/>
      <c r="AI44" s="36"/>
      <c r="AJ44" s="36">
        <f t="shared" si="121"/>
        <v>2761</v>
      </c>
      <c r="AK44" s="36">
        <f t="shared" si="121"/>
        <v>2761</v>
      </c>
      <c r="AL44" s="36">
        <f t="shared" si="121"/>
        <v>2761</v>
      </c>
      <c r="AM44" s="36">
        <f t="shared" si="121"/>
        <v>826.62</v>
      </c>
      <c r="AN44" s="100">
        <f t="shared" si="121"/>
        <v>1794.18</v>
      </c>
      <c r="AO44" s="100">
        <f t="shared" si="121"/>
        <v>2761</v>
      </c>
      <c r="AP44" s="100">
        <f t="shared" si="121"/>
        <v>1900</v>
      </c>
      <c r="AQ44" s="100">
        <f t="shared" si="121"/>
        <v>1900</v>
      </c>
      <c r="AR44" s="36">
        <f t="shared" si="121"/>
        <v>1900</v>
      </c>
      <c r="AS44" s="100">
        <f t="shared" si="105"/>
        <v>105.89795895618053</v>
      </c>
      <c r="AT44" s="100">
        <f t="shared" si="106"/>
        <v>100</v>
      </c>
      <c r="AU44" s="100">
        <f>SUM(AU45)</f>
        <v>1900</v>
      </c>
      <c r="AV44" s="100">
        <f>SUM(AV45)</f>
        <v>1900</v>
      </c>
      <c r="AW44" s="100"/>
      <c r="AX44" s="100"/>
      <c r="AY44" s="36">
        <f t="shared" si="122"/>
        <v>0</v>
      </c>
      <c r="AZ44" s="36">
        <f t="shared" si="122"/>
        <v>-861</v>
      </c>
      <c r="BA44" s="36">
        <f t="shared" si="122"/>
        <v>0</v>
      </c>
      <c r="BB44" s="100">
        <f t="shared" si="122"/>
        <v>1900</v>
      </c>
      <c r="BC44" s="100">
        <f t="shared" si="122"/>
        <v>1900</v>
      </c>
      <c r="BD44" s="100">
        <f t="shared" si="122"/>
        <v>1712.42</v>
      </c>
      <c r="BE44" s="100">
        <f t="shared" si="122"/>
        <v>1712.42</v>
      </c>
      <c r="BF44" s="100">
        <f t="shared" si="122"/>
        <v>5000</v>
      </c>
      <c r="BG44" s="100">
        <f t="shared" si="122"/>
        <v>3637.03</v>
      </c>
      <c r="BH44" s="100">
        <f t="shared" si="122"/>
        <v>1900</v>
      </c>
      <c r="BI44" s="36">
        <f>SUM(BI45)</f>
        <v>1296</v>
      </c>
      <c r="BJ44" s="100">
        <f>SUM(BJ45)</f>
        <v>3196</v>
      </c>
      <c r="BK44" s="100">
        <f t="shared" si="122"/>
        <v>2210</v>
      </c>
      <c r="BL44" s="100">
        <f t="shared" si="7"/>
        <v>69.148936170212778</v>
      </c>
      <c r="BM44" s="36"/>
      <c r="BN44" s="36"/>
      <c r="BO44" s="100">
        <f>SUM(BO45)</f>
        <v>3321</v>
      </c>
      <c r="BP44" s="100"/>
      <c r="BQ44" s="100"/>
      <c r="BR44" s="36">
        <f t="shared" si="123"/>
        <v>679</v>
      </c>
      <c r="BS44" s="100">
        <f t="shared" si="123"/>
        <v>4000</v>
      </c>
      <c r="BT44" s="100">
        <f t="shared" si="123"/>
        <v>2826.32</v>
      </c>
      <c r="BU44" s="36">
        <f t="shared" si="123"/>
        <v>-244.67999999999984</v>
      </c>
      <c r="BV44" s="100">
        <f t="shared" si="123"/>
        <v>4000</v>
      </c>
      <c r="BW44" s="100"/>
      <c r="BX44" s="100"/>
      <c r="BY44" s="100">
        <f>SUM(BY45)</f>
        <v>3076.32</v>
      </c>
      <c r="BZ44" s="100">
        <f>SUM(BZ45)</f>
        <v>3076.32</v>
      </c>
      <c r="CA44" s="100">
        <f t="shared" si="8"/>
        <v>84.583300110254797</v>
      </c>
      <c r="CB44" s="100">
        <f t="shared" si="9"/>
        <v>100</v>
      </c>
      <c r="CC44" s="100">
        <f>SUM(CC45)</f>
        <v>0</v>
      </c>
      <c r="CD44" s="100">
        <f>SUM(CD45)</f>
        <v>0</v>
      </c>
      <c r="CE44" s="100">
        <f>SUM(CE45)</f>
        <v>4000</v>
      </c>
      <c r="CF44" s="100">
        <f>SUM(CF45)</f>
        <v>733.89</v>
      </c>
      <c r="CG44" s="100">
        <f t="shared" si="10"/>
        <v>18.347249999999999</v>
      </c>
      <c r="CH44" s="100">
        <f>SUM(CH45)</f>
        <v>-200</v>
      </c>
      <c r="CI44" s="100">
        <f>SUM(CI45)</f>
        <v>3800</v>
      </c>
      <c r="CJ44" s="100"/>
      <c r="CK44" s="100">
        <f t="shared" si="11"/>
        <v>0</v>
      </c>
      <c r="CL44" s="100">
        <f>SUM(CL45)</f>
        <v>0</v>
      </c>
      <c r="CM44" s="100">
        <f>SUM(CM45)</f>
        <v>3800</v>
      </c>
      <c r="CN44" s="100"/>
      <c r="CO44" s="100">
        <f t="shared" si="12"/>
        <v>0</v>
      </c>
      <c r="CP44" s="100">
        <f t="shared" si="124"/>
        <v>0</v>
      </c>
      <c r="CQ44" s="100">
        <f t="shared" si="124"/>
        <v>3800</v>
      </c>
      <c r="CR44" s="100">
        <f t="shared" si="124"/>
        <v>2644.66</v>
      </c>
      <c r="CS44" s="100">
        <f t="shared" si="111"/>
        <v>69.596315789473678</v>
      </c>
      <c r="CT44" s="100">
        <f t="shared" si="125"/>
        <v>-214</v>
      </c>
      <c r="CU44" s="100">
        <f t="shared" si="125"/>
        <v>3586</v>
      </c>
      <c r="CV44" s="100">
        <f t="shared" si="125"/>
        <v>2644.66</v>
      </c>
      <c r="CW44" s="100">
        <f t="shared" si="14"/>
        <v>73.749581706636917</v>
      </c>
      <c r="CX44" s="100">
        <f>SUM(CX45)</f>
        <v>-36</v>
      </c>
      <c r="CY44" s="100">
        <f>SUM(CY45)</f>
        <v>3550</v>
      </c>
      <c r="CZ44" s="118">
        <f t="shared" ref="CZ44:DA44" si="130">SUM(CZ45)</f>
        <v>0</v>
      </c>
      <c r="DA44" s="118">
        <f t="shared" si="130"/>
        <v>0</v>
      </c>
      <c r="DB44" s="118">
        <v>1817.35</v>
      </c>
      <c r="DC44" s="118">
        <f>SUM(DC45)</f>
        <v>1943.71</v>
      </c>
      <c r="DD44" s="100">
        <f t="shared" si="126"/>
        <v>106.95298098880239</v>
      </c>
      <c r="DE44" s="100">
        <f t="shared" si="127"/>
        <v>51.150263157894734</v>
      </c>
      <c r="DF44" s="100">
        <f t="shared" si="128"/>
        <v>3800</v>
      </c>
      <c r="DG44" s="100">
        <f t="shared" si="128"/>
        <v>972.52</v>
      </c>
      <c r="DH44" s="100">
        <f t="shared" si="20"/>
        <v>25.592631578947366</v>
      </c>
      <c r="DI44" s="100">
        <f t="shared" si="129"/>
        <v>0</v>
      </c>
      <c r="DJ44" s="118">
        <f t="shared" si="129"/>
        <v>3800</v>
      </c>
      <c r="DK44" s="100">
        <f t="shared" si="129"/>
        <v>0</v>
      </c>
      <c r="DL44" s="100">
        <f t="shared" si="22"/>
        <v>0</v>
      </c>
      <c r="DM44" s="100">
        <f t="shared" si="129"/>
        <v>0</v>
      </c>
      <c r="DN44" s="118">
        <f t="shared" si="129"/>
        <v>3800</v>
      </c>
      <c r="DO44" s="100">
        <f t="shared" si="129"/>
        <v>0</v>
      </c>
      <c r="DP44" s="100">
        <f t="shared" si="24"/>
        <v>0</v>
      </c>
      <c r="DQ44" s="100">
        <f t="shared" si="129"/>
        <v>0</v>
      </c>
      <c r="DR44" s="118">
        <f t="shared" si="129"/>
        <v>3800</v>
      </c>
      <c r="DS44" s="118">
        <f t="shared" si="129"/>
        <v>3800</v>
      </c>
      <c r="DT44" s="118">
        <f t="shared" si="129"/>
        <v>0</v>
      </c>
      <c r="DU44" s="118">
        <f t="shared" si="129"/>
        <v>0</v>
      </c>
      <c r="DV44" s="106"/>
      <c r="DW44" s="106"/>
      <c r="DX44" s="137"/>
      <c r="DY44" s="138"/>
      <c r="EF44" s="655"/>
      <c r="EG44" s="655"/>
      <c r="EH44" s="655"/>
      <c r="EI44" s="655"/>
      <c r="EJ44" s="655"/>
      <c r="EK44" s="655"/>
      <c r="EL44" s="655"/>
      <c r="EM44" s="655"/>
      <c r="EN44" s="952"/>
      <c r="EO44" s="655"/>
      <c r="EP44" s="655"/>
      <c r="EQ44" s="655"/>
      <c r="ER44" s="655"/>
      <c r="ES44" s="655"/>
      <c r="ET44" s="655"/>
      <c r="EU44" s="655"/>
      <c r="EV44" s="655"/>
      <c r="EY44" s="655"/>
      <c r="EZ44" s="655"/>
      <c r="FA44" s="655"/>
      <c r="FB44" s="655"/>
      <c r="FC44" s="655"/>
      <c r="FD44" s="655"/>
      <c r="FE44" s="655"/>
      <c r="FF44" s="655"/>
      <c r="FG44" s="655"/>
      <c r="FH44" s="655"/>
      <c r="FI44" s="655"/>
      <c r="FJ44" s="655"/>
      <c r="FK44" s="655"/>
      <c r="FL44" s="655"/>
      <c r="FM44" s="655"/>
      <c r="FN44" s="655"/>
      <c r="FO44" s="655"/>
      <c r="FP44" s="655"/>
      <c r="FQ44" s="655"/>
      <c r="FR44" s="655"/>
      <c r="FS44" s="655"/>
      <c r="FT44" s="655"/>
      <c r="FU44" s="655"/>
      <c r="FV44" s="655"/>
      <c r="FW44" s="655"/>
      <c r="FX44" s="655"/>
      <c r="FY44" s="655"/>
      <c r="FZ44" s="655"/>
      <c r="GA44" s="655"/>
      <c r="GB44" s="655"/>
      <c r="GC44" s="655"/>
      <c r="GD44" s="655"/>
      <c r="GE44" s="655"/>
      <c r="GF44" s="655"/>
      <c r="GG44" s="655"/>
      <c r="GH44" s="655"/>
      <c r="GI44" s="655"/>
      <c r="GJ44" s="655"/>
      <c r="GK44" s="655"/>
      <c r="GL44" s="655"/>
      <c r="GM44" s="655"/>
      <c r="GN44" s="655"/>
      <c r="GO44" s="655"/>
      <c r="GP44" s="655"/>
      <c r="GQ44" s="655"/>
      <c r="GR44" s="655"/>
      <c r="GS44" s="655"/>
      <c r="GT44" s="655"/>
      <c r="GU44" s="655"/>
      <c r="GV44" s="655"/>
      <c r="GW44" s="655"/>
      <c r="GX44" s="655"/>
      <c r="GY44" s="655"/>
      <c r="GZ44" s="655"/>
      <c r="HA44" s="655"/>
      <c r="HB44" s="655"/>
      <c r="HC44" s="655"/>
      <c r="HD44" s="655"/>
      <c r="HE44" s="655"/>
      <c r="HF44" s="655"/>
      <c r="HG44" s="655"/>
      <c r="HH44" s="655"/>
      <c r="HI44" s="655"/>
      <c r="HJ44" s="655"/>
      <c r="HK44" s="655"/>
      <c r="HL44" s="655"/>
      <c r="HM44" s="655"/>
      <c r="HN44" s="655"/>
      <c r="HO44" s="655"/>
      <c r="HP44" s="655"/>
      <c r="HQ44" s="655"/>
      <c r="HR44" s="655"/>
      <c r="HS44" s="655"/>
      <c r="HT44" s="655"/>
      <c r="HU44" s="655"/>
      <c r="HV44" s="655"/>
      <c r="HW44" s="655"/>
      <c r="HX44" s="655"/>
      <c r="HY44" s="655"/>
      <c r="HZ44" s="655"/>
      <c r="IA44" s="655"/>
      <c r="IB44" s="655"/>
      <c r="IC44" s="655"/>
    </row>
    <row r="45" spans="1:237" ht="20.100000000000001" customHeight="1" x14ac:dyDescent="0.35">
      <c r="A45" s="659"/>
      <c r="B45" s="659"/>
      <c r="C45" s="665"/>
      <c r="D45" s="646"/>
      <c r="E45" s="646"/>
      <c r="F45" s="646"/>
      <c r="G45" s="646" t="s">
        <v>9</v>
      </c>
      <c r="H45" s="646"/>
      <c r="I45" s="646"/>
      <c r="J45" s="646" t="s">
        <v>185</v>
      </c>
      <c r="K45" s="678"/>
      <c r="L45" s="603"/>
      <c r="M45" s="633"/>
      <c r="N45" s="633">
        <v>3431</v>
      </c>
      <c r="O45" s="595" t="s">
        <v>192</v>
      </c>
      <c r="P45" s="30">
        <v>6305</v>
      </c>
      <c r="Q45" s="30">
        <v>5255</v>
      </c>
      <c r="R45" s="30">
        <v>5255</v>
      </c>
      <c r="S45" s="30">
        <v>5255</v>
      </c>
      <c r="T45" s="30">
        <v>4761</v>
      </c>
      <c r="U45" s="30">
        <v>4761</v>
      </c>
      <c r="V45" s="30">
        <v>0</v>
      </c>
      <c r="W45" s="30">
        <f>(V45/T45)*100</f>
        <v>0</v>
      </c>
      <c r="X45" s="30">
        <f>(Y45-U45)</f>
        <v>0</v>
      </c>
      <c r="Y45" s="30">
        <v>4761</v>
      </c>
      <c r="Z45" s="30">
        <v>4761</v>
      </c>
      <c r="AA45" s="30">
        <v>2383.44</v>
      </c>
      <c r="AB45" s="30">
        <v>2383.44</v>
      </c>
      <c r="AC45" s="30">
        <v>4761</v>
      </c>
      <c r="AD45" s="30">
        <v>250</v>
      </c>
      <c r="AE45" s="30">
        <f>(AD45/AC45)*100</f>
        <v>5.2509976895610171</v>
      </c>
      <c r="AF45" s="30">
        <f>(AG45-AC45)</f>
        <v>-2000</v>
      </c>
      <c r="AG45" s="30">
        <v>2761</v>
      </c>
      <c r="AH45" s="30"/>
      <c r="AI45" s="614"/>
      <c r="AJ45" s="30">
        <v>2761</v>
      </c>
      <c r="AK45" s="30">
        <v>2761</v>
      </c>
      <c r="AL45" s="30">
        <v>2761</v>
      </c>
      <c r="AM45" s="30">
        <v>826.62</v>
      </c>
      <c r="AN45" s="49">
        <v>1794.18</v>
      </c>
      <c r="AO45" s="49">
        <v>2761</v>
      </c>
      <c r="AP45" s="49">
        <v>1900</v>
      </c>
      <c r="AQ45" s="49">
        <v>1900</v>
      </c>
      <c r="AR45" s="49">
        <v>1900</v>
      </c>
      <c r="AS45" s="49">
        <f t="shared" si="105"/>
        <v>105.89795895618053</v>
      </c>
      <c r="AT45" s="49">
        <f t="shared" si="106"/>
        <v>100</v>
      </c>
      <c r="AU45" s="49">
        <v>1900</v>
      </c>
      <c r="AV45" s="49">
        <v>1900</v>
      </c>
      <c r="AW45" s="49"/>
      <c r="AX45" s="49"/>
      <c r="AY45" s="30">
        <f>(BB45-AV45)</f>
        <v>0</v>
      </c>
      <c r="AZ45" s="34">
        <f>(AP45-AO45)</f>
        <v>-861</v>
      </c>
      <c r="BA45" s="34"/>
      <c r="BB45" s="49">
        <v>1900</v>
      </c>
      <c r="BC45" s="49">
        <v>1900</v>
      </c>
      <c r="BD45" s="49">
        <v>1712.42</v>
      </c>
      <c r="BE45" s="49">
        <v>1712.42</v>
      </c>
      <c r="BF45" s="49">
        <v>5000</v>
      </c>
      <c r="BG45" s="49">
        <v>3637.03</v>
      </c>
      <c r="BH45" s="49">
        <v>1900</v>
      </c>
      <c r="BI45" s="30">
        <f>(BJ45-BH45)</f>
        <v>1296</v>
      </c>
      <c r="BJ45" s="49">
        <v>3196</v>
      </c>
      <c r="BK45" s="49">
        <v>2210</v>
      </c>
      <c r="BL45" s="49">
        <f t="shared" si="7"/>
        <v>69.148936170212778</v>
      </c>
      <c r="BM45" s="30"/>
      <c r="BN45" s="30"/>
      <c r="BO45" s="49">
        <v>3321</v>
      </c>
      <c r="BP45" s="49"/>
      <c r="BQ45" s="49"/>
      <c r="BR45" s="30">
        <f>(BS45-BO45)</f>
        <v>679</v>
      </c>
      <c r="BS45" s="49">
        <v>4000</v>
      </c>
      <c r="BT45" s="49">
        <v>2826.32</v>
      </c>
      <c r="BU45" s="30">
        <f>(BY45-BO45)</f>
        <v>-244.67999999999984</v>
      </c>
      <c r="BV45" s="49">
        <v>4000</v>
      </c>
      <c r="BW45" s="49"/>
      <c r="BX45" s="49"/>
      <c r="BY45" s="49">
        <v>3076.32</v>
      </c>
      <c r="BZ45" s="49">
        <v>3076.32</v>
      </c>
      <c r="CA45" s="49">
        <f t="shared" si="8"/>
        <v>84.583300110254797</v>
      </c>
      <c r="CB45" s="49">
        <f t="shared" si="9"/>
        <v>100</v>
      </c>
      <c r="CC45" s="49"/>
      <c r="CD45" s="49"/>
      <c r="CE45" s="49">
        <v>4000</v>
      </c>
      <c r="CF45" s="49">
        <v>733.89</v>
      </c>
      <c r="CG45" s="49">
        <f t="shared" si="10"/>
        <v>18.347249999999999</v>
      </c>
      <c r="CH45" s="49">
        <f>(CI45-CE45)</f>
        <v>-200</v>
      </c>
      <c r="CI45" s="49">
        <v>3800</v>
      </c>
      <c r="CJ45" s="49"/>
      <c r="CK45" s="49">
        <f t="shared" si="11"/>
        <v>0</v>
      </c>
      <c r="CL45" s="49">
        <f>(CM45-CI45)</f>
        <v>0</v>
      </c>
      <c r="CM45" s="49">
        <v>3800</v>
      </c>
      <c r="CN45" s="49"/>
      <c r="CO45" s="49">
        <f t="shared" si="12"/>
        <v>0</v>
      </c>
      <c r="CP45" s="49">
        <f>(CQ45-CM45)</f>
        <v>0</v>
      </c>
      <c r="CQ45" s="49">
        <v>3800</v>
      </c>
      <c r="CR45" s="49">
        <v>2644.66</v>
      </c>
      <c r="CS45" s="49">
        <f t="shared" si="111"/>
        <v>69.596315789473678</v>
      </c>
      <c r="CT45" s="49">
        <f>(CU45-CQ45)</f>
        <v>-214</v>
      </c>
      <c r="CU45" s="49">
        <v>3586</v>
      </c>
      <c r="CV45" s="49">
        <v>2644.66</v>
      </c>
      <c r="CW45" s="49">
        <f t="shared" si="14"/>
        <v>73.749581706636917</v>
      </c>
      <c r="CX45" s="49">
        <f>(CY45-CU45)</f>
        <v>-36</v>
      </c>
      <c r="CY45" s="49">
        <v>3550</v>
      </c>
      <c r="CZ45" s="851"/>
      <c r="DA45" s="851"/>
      <c r="DB45" s="851">
        <v>1817.35</v>
      </c>
      <c r="DC45" s="851">
        <v>1943.71</v>
      </c>
      <c r="DD45" s="49">
        <f t="shared" si="126"/>
        <v>106.95298098880239</v>
      </c>
      <c r="DE45" s="49">
        <f t="shared" si="127"/>
        <v>51.150263157894734</v>
      </c>
      <c r="DF45" s="49">
        <v>3800</v>
      </c>
      <c r="DG45" s="49">
        <v>972.52</v>
      </c>
      <c r="DH45" s="49">
        <f t="shared" si="20"/>
        <v>25.592631578947366</v>
      </c>
      <c r="DI45" s="49">
        <f>(DJ45-DF45)</f>
        <v>0</v>
      </c>
      <c r="DJ45" s="851">
        <v>3800</v>
      </c>
      <c r="DK45" s="49"/>
      <c r="DL45" s="49">
        <f t="shared" si="22"/>
        <v>0</v>
      </c>
      <c r="DM45" s="49">
        <f>(DN45-DJ45)</f>
        <v>0</v>
      </c>
      <c r="DN45" s="851">
        <v>3800</v>
      </c>
      <c r="DO45" s="49"/>
      <c r="DP45" s="49">
        <f t="shared" si="24"/>
        <v>0</v>
      </c>
      <c r="DQ45" s="49">
        <f>(DR45-DN45)</f>
        <v>0</v>
      </c>
      <c r="DR45" s="851">
        <v>3800</v>
      </c>
      <c r="DS45" s="851">
        <v>3800</v>
      </c>
      <c r="DT45" s="851"/>
      <c r="DU45" s="851"/>
      <c r="DV45" s="49"/>
      <c r="DW45" s="49"/>
      <c r="DX45" s="137"/>
      <c r="DY45" s="851"/>
      <c r="EF45" s="655"/>
      <c r="EG45" s="655"/>
      <c r="EH45" s="655"/>
      <c r="EI45" s="655"/>
      <c r="EJ45" s="655"/>
      <c r="EK45" s="655"/>
      <c r="EL45" s="655"/>
      <c r="EM45" s="655"/>
      <c r="EN45" s="952"/>
      <c r="EO45" s="655"/>
      <c r="EP45" s="655"/>
      <c r="EQ45" s="655"/>
      <c r="ER45" s="655"/>
      <c r="ES45" s="655"/>
      <c r="ET45" s="655"/>
      <c r="EU45" s="655"/>
      <c r="EV45" s="655"/>
      <c r="EY45" s="655"/>
      <c r="EZ45" s="655"/>
      <c r="FA45" s="655"/>
      <c r="FB45" s="655"/>
      <c r="FC45" s="655"/>
      <c r="FD45" s="655"/>
      <c r="FE45" s="655"/>
      <c r="FF45" s="655"/>
      <c r="FG45" s="655"/>
      <c r="FH45" s="655"/>
      <c r="FI45" s="655"/>
      <c r="FJ45" s="655"/>
      <c r="FK45" s="655"/>
      <c r="FL45" s="655"/>
      <c r="FM45" s="655"/>
      <c r="FN45" s="655"/>
      <c r="FO45" s="655"/>
      <c r="FP45" s="655"/>
      <c r="FQ45" s="655"/>
      <c r="FR45" s="655"/>
      <c r="FS45" s="655"/>
      <c r="FT45" s="655"/>
      <c r="FU45" s="655"/>
      <c r="FV45" s="655"/>
      <c r="FW45" s="655"/>
      <c r="FX45" s="655"/>
      <c r="FY45" s="655"/>
      <c r="FZ45" s="655"/>
      <c r="GA45" s="655"/>
      <c r="GB45" s="655"/>
      <c r="GC45" s="655"/>
      <c r="GD45" s="655"/>
      <c r="GE45" s="655"/>
      <c r="GF45" s="655"/>
      <c r="GG45" s="655"/>
      <c r="GH45" s="655"/>
      <c r="GI45" s="655"/>
      <c r="GJ45" s="655"/>
      <c r="GK45" s="655"/>
      <c r="GL45" s="655"/>
      <c r="GM45" s="655"/>
      <c r="GN45" s="655"/>
      <c r="GO45" s="655"/>
      <c r="GP45" s="655"/>
      <c r="GQ45" s="655"/>
      <c r="GR45" s="655"/>
      <c r="GS45" s="655"/>
      <c r="GT45" s="655"/>
      <c r="GU45" s="655"/>
      <c r="GV45" s="655"/>
      <c r="GW45" s="655"/>
      <c r="GX45" s="655"/>
      <c r="GY45" s="655"/>
      <c r="GZ45" s="655"/>
      <c r="HA45" s="655"/>
      <c r="HB45" s="655"/>
      <c r="HC45" s="655"/>
      <c r="HD45" s="655"/>
      <c r="HE45" s="655"/>
      <c r="HF45" s="655"/>
      <c r="HG45" s="655"/>
      <c r="HH45" s="655"/>
      <c r="HI45" s="655"/>
      <c r="HJ45" s="655"/>
      <c r="HK45" s="655"/>
      <c r="HL45" s="655"/>
      <c r="HM45" s="655"/>
      <c r="HN45" s="655"/>
      <c r="HO45" s="655"/>
      <c r="HP45" s="655"/>
      <c r="HQ45" s="655"/>
      <c r="HR45" s="655"/>
      <c r="HS45" s="655"/>
      <c r="HT45" s="655"/>
      <c r="HU45" s="655"/>
      <c r="HV45" s="655"/>
      <c r="HW45" s="655"/>
      <c r="HX45" s="655"/>
      <c r="HY45" s="655"/>
      <c r="HZ45" s="655"/>
      <c r="IA45" s="655"/>
      <c r="IB45" s="655"/>
      <c r="IC45" s="655"/>
    </row>
    <row r="46" spans="1:237" ht="20.100000000000001" customHeight="1" x14ac:dyDescent="0.35">
      <c r="A46" s="646"/>
      <c r="B46" s="657" t="s">
        <v>665</v>
      </c>
      <c r="C46" s="538"/>
      <c r="D46" s="658"/>
      <c r="E46" s="658"/>
      <c r="F46" s="658"/>
      <c r="G46" s="658"/>
      <c r="H46" s="658"/>
      <c r="I46" s="658"/>
      <c r="J46" s="658" t="s">
        <v>185</v>
      </c>
      <c r="K46" s="559"/>
      <c r="L46" s="508" t="s">
        <v>664</v>
      </c>
      <c r="M46" s="508"/>
      <c r="N46" s="508"/>
      <c r="O46" s="751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589"/>
      <c r="AJ46" s="35"/>
      <c r="AK46" s="35"/>
      <c r="AL46" s="35"/>
      <c r="AM46" s="35"/>
      <c r="AN46" s="534">
        <f t="shared" ref="AN46:AY46" si="131">AN49</f>
        <v>0</v>
      </c>
      <c r="AO46" s="534">
        <f t="shared" si="131"/>
        <v>0</v>
      </c>
      <c r="AP46" s="534">
        <f t="shared" si="131"/>
        <v>0</v>
      </c>
      <c r="AQ46" s="534">
        <f t="shared" si="131"/>
        <v>0</v>
      </c>
      <c r="AR46" s="534">
        <f t="shared" si="131"/>
        <v>0</v>
      </c>
      <c r="AS46" s="534" t="e">
        <f t="shared" si="131"/>
        <v>#REF!</v>
      </c>
      <c r="AT46" s="534" t="e">
        <f t="shared" si="131"/>
        <v>#REF!</v>
      </c>
      <c r="AU46" s="534">
        <f t="shared" si="131"/>
        <v>426500</v>
      </c>
      <c r="AV46" s="534">
        <f t="shared" si="131"/>
        <v>426500</v>
      </c>
      <c r="AW46" s="534">
        <f t="shared" si="131"/>
        <v>426500</v>
      </c>
      <c r="AX46" s="534">
        <f t="shared" si="131"/>
        <v>426500</v>
      </c>
      <c r="AY46" s="534">
        <f t="shared" si="131"/>
        <v>13380</v>
      </c>
      <c r="AZ46" s="30"/>
      <c r="BA46" s="30"/>
      <c r="BB46" s="534">
        <f>BB49</f>
        <v>439880</v>
      </c>
      <c r="BC46" s="534">
        <f>BC49</f>
        <v>439880</v>
      </c>
      <c r="BD46" s="534">
        <f>BD49</f>
        <v>344340</v>
      </c>
      <c r="BE46" s="534">
        <f>BE49</f>
        <v>407355.58999999997</v>
      </c>
      <c r="BF46" s="534">
        <f>BF49</f>
        <v>455616.93</v>
      </c>
      <c r="BG46" s="534"/>
      <c r="BH46" s="534"/>
      <c r="BI46" s="534"/>
      <c r="BJ46" s="534"/>
      <c r="BK46" s="534"/>
      <c r="BL46" s="534"/>
      <c r="BM46" s="534"/>
      <c r="BN46" s="534"/>
      <c r="BO46" s="534"/>
      <c r="BP46" s="534"/>
      <c r="BQ46" s="534"/>
      <c r="BR46" s="534"/>
      <c r="BS46" s="534"/>
      <c r="BT46" s="534"/>
      <c r="BU46" s="534"/>
      <c r="BV46" s="534"/>
      <c r="BW46" s="534"/>
      <c r="BX46" s="534"/>
      <c r="BY46" s="534"/>
      <c r="BZ46" s="534">
        <f>BZ49</f>
        <v>532163.79</v>
      </c>
      <c r="CA46" s="534"/>
      <c r="CB46" s="534"/>
      <c r="CC46" s="534">
        <f>CC49</f>
        <v>190000</v>
      </c>
      <c r="CD46" s="534">
        <f>CD49</f>
        <v>190000</v>
      </c>
      <c r="CE46" s="534">
        <f>CE49</f>
        <v>190000</v>
      </c>
      <c r="CF46" s="534">
        <f>CF49</f>
        <v>45994.479999999996</v>
      </c>
      <c r="CG46" s="534">
        <f t="shared" si="10"/>
        <v>24.207621052631577</v>
      </c>
      <c r="CH46" s="534">
        <f>CH49</f>
        <v>20000</v>
      </c>
      <c r="CI46" s="534">
        <f>CI49</f>
        <v>210000</v>
      </c>
      <c r="CJ46" s="534"/>
      <c r="CK46" s="534">
        <f t="shared" si="11"/>
        <v>0</v>
      </c>
      <c r="CL46" s="534">
        <f>CL49</f>
        <v>0</v>
      </c>
      <c r="CM46" s="534">
        <f>CM49</f>
        <v>210000</v>
      </c>
      <c r="CN46" s="534"/>
      <c r="CO46" s="534">
        <f t="shared" si="12"/>
        <v>0</v>
      </c>
      <c r="CP46" s="534">
        <f>CP49</f>
        <v>0</v>
      </c>
      <c r="CQ46" s="534">
        <f>CQ49</f>
        <v>210000</v>
      </c>
      <c r="CR46" s="534">
        <f>CR49</f>
        <v>114981.53</v>
      </c>
      <c r="CS46" s="534">
        <f t="shared" si="111"/>
        <v>54.75310952380952</v>
      </c>
      <c r="CT46" s="534">
        <f>CT49</f>
        <v>0</v>
      </c>
      <c r="CU46" s="534">
        <f>CU49</f>
        <v>210000</v>
      </c>
      <c r="CV46" s="534">
        <f>CV49</f>
        <v>114981.53</v>
      </c>
      <c r="CW46" s="534">
        <f t="shared" si="14"/>
        <v>54.75310952380952</v>
      </c>
      <c r="CX46" s="534">
        <f t="shared" ref="CX46:DG46" si="132">CX49</f>
        <v>-14646.720000000001</v>
      </c>
      <c r="CY46" s="534">
        <f t="shared" si="132"/>
        <v>195353.28</v>
      </c>
      <c r="CZ46" s="534">
        <f t="shared" si="132"/>
        <v>205000</v>
      </c>
      <c r="DA46" s="534">
        <f t="shared" si="132"/>
        <v>205000</v>
      </c>
      <c r="DB46" s="534">
        <f t="shared" ref="DB46" si="133">DB49</f>
        <v>92224.48000000001</v>
      </c>
      <c r="DC46" s="534">
        <f t="shared" ref="DC46" si="134">DC49</f>
        <v>43253.630000000005</v>
      </c>
      <c r="DD46" s="534">
        <f t="shared" si="126"/>
        <v>46.900378294353082</v>
      </c>
      <c r="DE46" s="534">
        <f t="shared" si="127"/>
        <v>21.06593449409473</v>
      </c>
      <c r="DF46" s="534">
        <f t="shared" si="132"/>
        <v>205000</v>
      </c>
      <c r="DG46" s="534">
        <f t="shared" si="132"/>
        <v>18630.23</v>
      </c>
      <c r="DH46" s="534">
        <f t="shared" si="20"/>
        <v>9.0879170731707308</v>
      </c>
      <c r="DI46" s="534">
        <f>DI49</f>
        <v>325</v>
      </c>
      <c r="DJ46" s="534">
        <f>DJ49</f>
        <v>205325</v>
      </c>
      <c r="DK46" s="534">
        <f t="shared" ref="DK46" si="135">DK49</f>
        <v>0</v>
      </c>
      <c r="DL46" s="534">
        <f t="shared" si="22"/>
        <v>0</v>
      </c>
      <c r="DM46" s="534">
        <f>DM49</f>
        <v>0</v>
      </c>
      <c r="DN46" s="534">
        <f>DN49</f>
        <v>205325</v>
      </c>
      <c r="DO46" s="534">
        <f t="shared" ref="DO46" si="136">DO49</f>
        <v>0</v>
      </c>
      <c r="DP46" s="534">
        <f t="shared" si="24"/>
        <v>0</v>
      </c>
      <c r="DQ46" s="534">
        <f>DQ49</f>
        <v>0</v>
      </c>
      <c r="DR46" s="534">
        <f>DR49</f>
        <v>205325</v>
      </c>
      <c r="DS46" s="534">
        <f t="shared" ref="DS46:DU46" si="137">DS49</f>
        <v>213500</v>
      </c>
      <c r="DT46" s="534">
        <f t="shared" si="137"/>
        <v>213500</v>
      </c>
      <c r="DU46" s="534">
        <f t="shared" si="137"/>
        <v>213500</v>
      </c>
      <c r="DV46" s="958"/>
      <c r="DW46" s="958"/>
      <c r="DX46" s="137"/>
      <c r="DY46" s="958"/>
      <c r="EF46" s="655"/>
      <c r="EG46" s="655"/>
      <c r="EH46" s="655"/>
      <c r="EI46" s="655"/>
      <c r="EJ46" s="655"/>
      <c r="EK46" s="655"/>
      <c r="EL46" s="655"/>
      <c r="EM46" s="655"/>
      <c r="EN46" s="952"/>
      <c r="EO46" s="655"/>
      <c r="EP46" s="655"/>
      <c r="EQ46" s="655"/>
      <c r="ER46" s="655"/>
      <c r="ES46" s="655"/>
      <c r="ET46" s="655"/>
      <c r="EU46" s="655"/>
      <c r="EV46" s="655"/>
      <c r="EY46" s="655"/>
      <c r="EZ46" s="655"/>
      <c r="FA46" s="655"/>
      <c r="FB46" s="655"/>
      <c r="FC46" s="655"/>
      <c r="FD46" s="655"/>
      <c r="FE46" s="655"/>
      <c r="FF46" s="655"/>
      <c r="FG46" s="655"/>
      <c r="FH46" s="655"/>
      <c r="FI46" s="655"/>
      <c r="FJ46" s="655"/>
      <c r="FK46" s="655"/>
      <c r="FL46" s="655"/>
      <c r="FM46" s="655"/>
      <c r="FN46" s="655"/>
      <c r="FO46" s="655"/>
      <c r="FP46" s="655"/>
      <c r="FQ46" s="655"/>
      <c r="FR46" s="655"/>
      <c r="FS46" s="655"/>
      <c r="FT46" s="655"/>
      <c r="FU46" s="655"/>
      <c r="FV46" s="655"/>
      <c r="FW46" s="655"/>
      <c r="FX46" s="655"/>
      <c r="FY46" s="655"/>
      <c r="FZ46" s="655"/>
      <c r="GA46" s="655"/>
      <c r="GB46" s="655"/>
      <c r="GC46" s="655"/>
      <c r="GD46" s="655"/>
      <c r="GE46" s="655"/>
      <c r="GF46" s="655"/>
      <c r="GG46" s="655"/>
      <c r="GH46" s="655"/>
      <c r="GI46" s="655"/>
      <c r="GJ46" s="655"/>
      <c r="GK46" s="655"/>
      <c r="GL46" s="655"/>
      <c r="GM46" s="655"/>
      <c r="GN46" s="655"/>
      <c r="GO46" s="655"/>
      <c r="GP46" s="655"/>
      <c r="GQ46" s="655"/>
      <c r="GR46" s="655"/>
      <c r="GS46" s="655"/>
      <c r="GT46" s="655"/>
      <c r="GU46" s="655"/>
      <c r="GV46" s="655"/>
      <c r="GW46" s="655"/>
      <c r="GX46" s="655"/>
      <c r="GY46" s="655"/>
      <c r="GZ46" s="655"/>
      <c r="HA46" s="655"/>
      <c r="HB46" s="655"/>
      <c r="HC46" s="655"/>
      <c r="HD46" s="655"/>
      <c r="HE46" s="655"/>
      <c r="HF46" s="655"/>
      <c r="HG46" s="655"/>
      <c r="HH46" s="655"/>
      <c r="HI46" s="655"/>
      <c r="HJ46" s="655"/>
      <c r="HK46" s="655"/>
      <c r="HL46" s="655"/>
      <c r="HM46" s="655"/>
      <c r="HN46" s="655"/>
      <c r="HO46" s="655"/>
      <c r="HP46" s="655"/>
      <c r="HQ46" s="655"/>
      <c r="HR46" s="655"/>
      <c r="HS46" s="655"/>
      <c r="HT46" s="655"/>
      <c r="HU46" s="655"/>
      <c r="HV46" s="655"/>
      <c r="HW46" s="655"/>
      <c r="HX46" s="655"/>
      <c r="HY46" s="655"/>
      <c r="HZ46" s="655"/>
      <c r="IA46" s="655"/>
      <c r="IB46" s="655"/>
      <c r="IC46" s="655"/>
    </row>
    <row r="47" spans="1:237" ht="20.100000000000001" customHeight="1" x14ac:dyDescent="0.35">
      <c r="A47" s="646"/>
      <c r="B47" s="661"/>
      <c r="C47" s="540"/>
      <c r="D47" s="656"/>
      <c r="E47" s="656"/>
      <c r="F47" s="656"/>
      <c r="G47" s="656"/>
      <c r="H47" s="656"/>
      <c r="I47" s="656"/>
      <c r="J47" s="656"/>
      <c r="K47" s="677" t="s">
        <v>9</v>
      </c>
      <c r="L47" s="563" t="s">
        <v>132</v>
      </c>
      <c r="M47" s="563"/>
      <c r="N47" s="563"/>
      <c r="O47" s="77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596"/>
      <c r="AJ47" s="34"/>
      <c r="AK47" s="34"/>
      <c r="AL47" s="34"/>
      <c r="AM47" s="34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30"/>
      <c r="BA47" s="3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>
        <f>BZ49</f>
        <v>532163.79</v>
      </c>
      <c r="CA47" s="110"/>
      <c r="CB47" s="110"/>
      <c r="CC47" s="110">
        <f>CC49</f>
        <v>190000</v>
      </c>
      <c r="CD47" s="110">
        <f>CD49</f>
        <v>190000</v>
      </c>
      <c r="CE47" s="110">
        <f>CE49</f>
        <v>190000</v>
      </c>
      <c r="CF47" s="110">
        <f>CF49</f>
        <v>45994.479999999996</v>
      </c>
      <c r="CG47" s="110">
        <f t="shared" si="10"/>
        <v>24.207621052631577</v>
      </c>
      <c r="CH47" s="110">
        <f>CH49</f>
        <v>20000</v>
      </c>
      <c r="CI47" s="110">
        <f>CI49</f>
        <v>210000</v>
      </c>
      <c r="CJ47" s="110"/>
      <c r="CK47" s="110">
        <f t="shared" si="11"/>
        <v>0</v>
      </c>
      <c r="CL47" s="110">
        <f>CL49</f>
        <v>0</v>
      </c>
      <c r="CM47" s="110">
        <f>CM49</f>
        <v>210000</v>
      </c>
      <c r="CN47" s="110"/>
      <c r="CO47" s="110">
        <f t="shared" si="12"/>
        <v>0</v>
      </c>
      <c r="CP47" s="110">
        <f>CP49</f>
        <v>0</v>
      </c>
      <c r="CQ47" s="110">
        <f>CQ49</f>
        <v>210000</v>
      </c>
      <c r="CR47" s="110">
        <f>CR49</f>
        <v>114981.53</v>
      </c>
      <c r="CS47" s="110">
        <f t="shared" si="111"/>
        <v>54.75310952380952</v>
      </c>
      <c r="CT47" s="110">
        <f>CT49</f>
        <v>0</v>
      </c>
      <c r="CU47" s="110">
        <f>CU49</f>
        <v>210000</v>
      </c>
      <c r="CV47" s="110">
        <f>CV49</f>
        <v>114981.53</v>
      </c>
      <c r="CW47" s="110">
        <f t="shared" si="14"/>
        <v>54.75310952380952</v>
      </c>
      <c r="CX47" s="110">
        <f t="shared" ref="CX47:DG47" si="138">CX49</f>
        <v>-14646.720000000001</v>
      </c>
      <c r="CY47" s="110">
        <f t="shared" si="138"/>
        <v>195353.28</v>
      </c>
      <c r="CZ47" s="110">
        <f t="shared" si="138"/>
        <v>205000</v>
      </c>
      <c r="DA47" s="110">
        <f t="shared" si="138"/>
        <v>205000</v>
      </c>
      <c r="DB47" s="110">
        <f t="shared" ref="DB47" si="139">DB49</f>
        <v>92224.48000000001</v>
      </c>
      <c r="DC47" s="110">
        <f t="shared" ref="DC47" si="140">DC49</f>
        <v>43253.630000000005</v>
      </c>
      <c r="DD47" s="110">
        <f t="shared" si="126"/>
        <v>46.900378294353082</v>
      </c>
      <c r="DE47" s="110">
        <f t="shared" si="127"/>
        <v>21.06593449409473</v>
      </c>
      <c r="DF47" s="110">
        <f t="shared" si="138"/>
        <v>205000</v>
      </c>
      <c r="DG47" s="110">
        <f t="shared" si="138"/>
        <v>18630.23</v>
      </c>
      <c r="DH47" s="110">
        <f t="shared" si="20"/>
        <v>9.0879170731707308</v>
      </c>
      <c r="DI47" s="110">
        <f>DI49</f>
        <v>325</v>
      </c>
      <c r="DJ47" s="110">
        <f>DJ49</f>
        <v>205325</v>
      </c>
      <c r="DK47" s="110">
        <f t="shared" ref="DK47" si="141">DK49</f>
        <v>0</v>
      </c>
      <c r="DL47" s="110">
        <f t="shared" si="22"/>
        <v>0</v>
      </c>
      <c r="DM47" s="110">
        <f>DM49</f>
        <v>0</v>
      </c>
      <c r="DN47" s="110">
        <f>DN49</f>
        <v>205325</v>
      </c>
      <c r="DO47" s="110">
        <f t="shared" ref="DO47" si="142">DO49</f>
        <v>0</v>
      </c>
      <c r="DP47" s="110">
        <f t="shared" si="24"/>
        <v>0</v>
      </c>
      <c r="DQ47" s="110">
        <f>DQ49</f>
        <v>0</v>
      </c>
      <c r="DR47" s="110">
        <f>DR49</f>
        <v>205325</v>
      </c>
      <c r="DS47" s="110">
        <f t="shared" ref="DS47:DU47" si="143">DS49</f>
        <v>213500</v>
      </c>
      <c r="DT47" s="110">
        <f t="shared" si="143"/>
        <v>213500</v>
      </c>
      <c r="DU47" s="110">
        <f t="shared" si="143"/>
        <v>213500</v>
      </c>
      <c r="DV47" s="116"/>
      <c r="DW47" s="116"/>
      <c r="DX47" s="137"/>
      <c r="DY47" s="116"/>
      <c r="EF47" s="655"/>
      <c r="EG47" s="655"/>
      <c r="EH47" s="655"/>
      <c r="EI47" s="655"/>
      <c r="EJ47" s="655"/>
      <c r="EK47" s="655"/>
      <c r="EL47" s="655"/>
      <c r="EM47" s="655"/>
      <c r="EN47" s="952"/>
      <c r="EO47" s="655"/>
      <c r="EP47" s="655"/>
      <c r="EQ47" s="655"/>
      <c r="ER47" s="655"/>
      <c r="ES47" s="655"/>
      <c r="ET47" s="655"/>
      <c r="EU47" s="655"/>
      <c r="EV47" s="655"/>
      <c r="EY47" s="655"/>
      <c r="EZ47" s="655"/>
      <c r="FA47" s="655"/>
      <c r="FB47" s="655"/>
      <c r="FC47" s="655"/>
      <c r="FD47" s="655"/>
      <c r="FE47" s="655"/>
      <c r="FF47" s="655"/>
      <c r="FG47" s="655"/>
      <c r="FH47" s="655"/>
      <c r="FI47" s="655"/>
      <c r="FJ47" s="655"/>
      <c r="FK47" s="655"/>
      <c r="FL47" s="655"/>
      <c r="FM47" s="655"/>
      <c r="FN47" s="655"/>
      <c r="FO47" s="655"/>
      <c r="FP47" s="655"/>
      <c r="FQ47" s="655"/>
      <c r="FR47" s="655"/>
      <c r="FS47" s="655"/>
      <c r="FT47" s="655"/>
      <c r="FU47" s="655"/>
      <c r="FV47" s="655"/>
      <c r="FW47" s="655"/>
      <c r="FX47" s="655"/>
      <c r="FY47" s="655"/>
      <c r="FZ47" s="655"/>
      <c r="GA47" s="655"/>
      <c r="GB47" s="655"/>
      <c r="GC47" s="655"/>
      <c r="GD47" s="655"/>
      <c r="GE47" s="655"/>
      <c r="GF47" s="655"/>
      <c r="GG47" s="655"/>
      <c r="GH47" s="655"/>
      <c r="GI47" s="655"/>
      <c r="GJ47" s="655"/>
      <c r="GK47" s="655"/>
      <c r="GL47" s="655"/>
      <c r="GM47" s="655"/>
      <c r="GN47" s="655"/>
      <c r="GO47" s="655"/>
      <c r="GP47" s="655"/>
      <c r="GQ47" s="655"/>
      <c r="GR47" s="655"/>
      <c r="GS47" s="655"/>
      <c r="GT47" s="655"/>
      <c r="GU47" s="655"/>
      <c r="GV47" s="655"/>
      <c r="GW47" s="655"/>
      <c r="GX47" s="655"/>
      <c r="GY47" s="655"/>
      <c r="GZ47" s="655"/>
      <c r="HA47" s="655"/>
      <c r="HB47" s="655"/>
      <c r="HC47" s="655"/>
      <c r="HD47" s="655"/>
      <c r="HE47" s="655"/>
      <c r="HF47" s="655"/>
      <c r="HG47" s="655"/>
      <c r="HH47" s="655"/>
      <c r="HI47" s="655"/>
      <c r="HJ47" s="655"/>
      <c r="HK47" s="655"/>
      <c r="HL47" s="655"/>
      <c r="HM47" s="655"/>
      <c r="HN47" s="655"/>
      <c r="HO47" s="655"/>
      <c r="HP47" s="655"/>
      <c r="HQ47" s="655"/>
      <c r="HR47" s="655"/>
      <c r="HS47" s="655"/>
      <c r="HT47" s="655"/>
      <c r="HU47" s="655"/>
      <c r="HV47" s="655"/>
      <c r="HW47" s="655"/>
      <c r="HX47" s="655"/>
      <c r="HY47" s="655"/>
      <c r="HZ47" s="655"/>
      <c r="IA47" s="655"/>
      <c r="IB47" s="655"/>
      <c r="IC47" s="655"/>
    </row>
    <row r="48" spans="1:237" ht="20.100000000000001" customHeight="1" x14ac:dyDescent="0.35">
      <c r="A48" s="646"/>
      <c r="B48" s="646"/>
      <c r="C48" s="665"/>
      <c r="D48" s="646"/>
      <c r="E48" s="646"/>
      <c r="F48" s="646"/>
      <c r="G48" s="646"/>
      <c r="H48" s="646"/>
      <c r="I48" s="646"/>
      <c r="J48" s="646" t="s">
        <v>185</v>
      </c>
      <c r="K48" s="758">
        <v>3</v>
      </c>
      <c r="L48" s="775" t="s">
        <v>199</v>
      </c>
      <c r="M48" s="775"/>
      <c r="N48" s="775"/>
      <c r="O48" s="752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614"/>
      <c r="AJ48" s="30"/>
      <c r="AK48" s="30"/>
      <c r="AL48" s="30"/>
      <c r="AM48" s="30"/>
      <c r="AN48" s="613"/>
      <c r="AO48" s="613"/>
      <c r="AP48" s="613"/>
      <c r="AQ48" s="613"/>
      <c r="AR48" s="613"/>
      <c r="AS48" s="613"/>
      <c r="AT48" s="613"/>
      <c r="AU48" s="613"/>
      <c r="AV48" s="613"/>
      <c r="AW48" s="613"/>
      <c r="AX48" s="613"/>
      <c r="AY48" s="613"/>
      <c r="AZ48" s="30"/>
      <c r="BA48" s="30"/>
      <c r="BB48" s="613"/>
      <c r="BC48" s="613"/>
      <c r="BD48" s="613"/>
      <c r="BE48" s="613"/>
      <c r="BF48" s="613"/>
      <c r="BG48" s="613">
        <f>BG49</f>
        <v>454179.92</v>
      </c>
      <c r="BH48" s="613">
        <f>BH49</f>
        <v>455616.93</v>
      </c>
      <c r="BI48" s="613"/>
      <c r="BJ48" s="613">
        <f>BJ49</f>
        <v>540698.05000000005</v>
      </c>
      <c r="BK48" s="613"/>
      <c r="BL48" s="613"/>
      <c r="BM48" s="613"/>
      <c r="BN48" s="613"/>
      <c r="BO48" s="613">
        <f>BO49</f>
        <v>523255.87</v>
      </c>
      <c r="BP48" s="613"/>
      <c r="BQ48" s="613"/>
      <c r="BR48" s="613">
        <f>BR49</f>
        <v>-333255.87</v>
      </c>
      <c r="BS48" s="613">
        <f>BS49</f>
        <v>190000</v>
      </c>
      <c r="BT48" s="613">
        <f>BT49</f>
        <v>406652.15999999992</v>
      </c>
      <c r="BU48" s="613">
        <f>BU49</f>
        <v>8907.920000000011</v>
      </c>
      <c r="BV48" s="613">
        <f>BV49</f>
        <v>190000</v>
      </c>
      <c r="BW48" s="613"/>
      <c r="BX48" s="613"/>
      <c r="BY48" s="613">
        <f>BY49</f>
        <v>532163.79</v>
      </c>
      <c r="BZ48" s="613">
        <f>BZ49</f>
        <v>532163.79</v>
      </c>
      <c r="CA48" s="613">
        <f t="shared" si="8"/>
        <v>117.17025931045126</v>
      </c>
      <c r="CB48" s="613">
        <f t="shared" si="9"/>
        <v>100</v>
      </c>
      <c r="CC48" s="613">
        <f>CC49</f>
        <v>190000</v>
      </c>
      <c r="CD48" s="613">
        <f>CD49</f>
        <v>190000</v>
      </c>
      <c r="CE48" s="613">
        <f>CE49</f>
        <v>190000</v>
      </c>
      <c r="CF48" s="613">
        <f>CF49</f>
        <v>45994.479999999996</v>
      </c>
      <c r="CG48" s="613">
        <f t="shared" si="10"/>
        <v>24.207621052631577</v>
      </c>
      <c r="CH48" s="613">
        <f>CH49</f>
        <v>20000</v>
      </c>
      <c r="CI48" s="613">
        <f>CI49</f>
        <v>210000</v>
      </c>
      <c r="CJ48" s="613"/>
      <c r="CK48" s="613">
        <f t="shared" si="11"/>
        <v>0</v>
      </c>
      <c r="CL48" s="613">
        <f>CL49</f>
        <v>0</v>
      </c>
      <c r="CM48" s="613">
        <f>CM49</f>
        <v>210000</v>
      </c>
      <c r="CN48" s="613"/>
      <c r="CO48" s="613">
        <f t="shared" si="12"/>
        <v>0</v>
      </c>
      <c r="CP48" s="613">
        <f>CP49</f>
        <v>0</v>
      </c>
      <c r="CQ48" s="613">
        <f>CQ49</f>
        <v>210000</v>
      </c>
      <c r="CR48" s="613">
        <f>CR49</f>
        <v>114981.53</v>
      </c>
      <c r="CS48" s="613">
        <f t="shared" si="111"/>
        <v>54.75310952380952</v>
      </c>
      <c r="CT48" s="613">
        <f>CT49</f>
        <v>0</v>
      </c>
      <c r="CU48" s="613">
        <f>CU49</f>
        <v>210000</v>
      </c>
      <c r="CV48" s="796">
        <f>CV49</f>
        <v>114981.53</v>
      </c>
      <c r="CW48" s="796">
        <f t="shared" si="14"/>
        <v>54.75310952380952</v>
      </c>
      <c r="CX48" s="796">
        <f t="shared" ref="CX48:DG48" si="144">CX49</f>
        <v>-14646.720000000001</v>
      </c>
      <c r="CY48" s="796">
        <f t="shared" si="144"/>
        <v>195353.28</v>
      </c>
      <c r="CZ48" s="858">
        <f t="shared" si="144"/>
        <v>205000</v>
      </c>
      <c r="DA48" s="858">
        <f t="shared" si="144"/>
        <v>205000</v>
      </c>
      <c r="DB48" s="796">
        <f t="shared" si="144"/>
        <v>92224.48000000001</v>
      </c>
      <c r="DC48" s="858">
        <f t="shared" ref="DC48" si="145">DC49</f>
        <v>43253.630000000005</v>
      </c>
      <c r="DD48" s="796">
        <f t="shared" si="126"/>
        <v>46.900378294353082</v>
      </c>
      <c r="DE48" s="796">
        <f t="shared" si="127"/>
        <v>21.06593449409473</v>
      </c>
      <c r="DF48" s="613">
        <f t="shared" si="144"/>
        <v>205000</v>
      </c>
      <c r="DG48" s="796">
        <f t="shared" si="144"/>
        <v>18630.23</v>
      </c>
      <c r="DH48" s="796">
        <f t="shared" si="20"/>
        <v>9.0879170731707308</v>
      </c>
      <c r="DI48" s="796">
        <f>DI49</f>
        <v>325</v>
      </c>
      <c r="DJ48" s="858">
        <f>DJ49</f>
        <v>205325</v>
      </c>
      <c r="DK48" s="796">
        <f t="shared" ref="DK48" si="146">DK49</f>
        <v>0</v>
      </c>
      <c r="DL48" s="796">
        <f t="shared" si="22"/>
        <v>0</v>
      </c>
      <c r="DM48" s="796">
        <f>DM49</f>
        <v>0</v>
      </c>
      <c r="DN48" s="858">
        <f>DN49</f>
        <v>205325</v>
      </c>
      <c r="DO48" s="796">
        <f t="shared" ref="DO48" si="147">DO49</f>
        <v>0</v>
      </c>
      <c r="DP48" s="796">
        <f t="shared" si="24"/>
        <v>0</v>
      </c>
      <c r="DQ48" s="796">
        <f>DQ49</f>
        <v>0</v>
      </c>
      <c r="DR48" s="858">
        <f>DR49</f>
        <v>205325</v>
      </c>
      <c r="DS48" s="858">
        <f t="shared" ref="DS48:DU48" si="148">DS49</f>
        <v>213500</v>
      </c>
      <c r="DT48" s="858">
        <f t="shared" si="148"/>
        <v>213500</v>
      </c>
      <c r="DU48" s="858">
        <f t="shared" si="148"/>
        <v>213500</v>
      </c>
      <c r="DV48" s="795"/>
      <c r="DW48" s="795"/>
      <c r="DX48" s="137"/>
      <c r="DY48" s="960"/>
      <c r="EF48" s="655"/>
      <c r="EG48" s="655"/>
      <c r="EH48" s="655"/>
      <c r="EI48" s="655"/>
      <c r="EJ48" s="655"/>
      <c r="EK48" s="655"/>
      <c r="EL48" s="655"/>
      <c r="EM48" s="655"/>
      <c r="EN48" s="952"/>
      <c r="EO48" s="655"/>
      <c r="EP48" s="655"/>
      <c r="EQ48" s="655"/>
      <c r="ER48" s="655"/>
      <c r="ES48" s="655"/>
      <c r="ET48" s="655"/>
      <c r="EU48" s="655"/>
      <c r="EV48" s="655"/>
      <c r="EY48" s="655"/>
      <c r="EZ48" s="655"/>
      <c r="FA48" s="655"/>
      <c r="FB48" s="655"/>
      <c r="FC48" s="655"/>
      <c r="FD48" s="655"/>
      <c r="FE48" s="655"/>
      <c r="FF48" s="655"/>
      <c r="FG48" s="655"/>
      <c r="FH48" s="655"/>
      <c r="FI48" s="655"/>
      <c r="FJ48" s="655"/>
      <c r="FK48" s="655"/>
      <c r="FL48" s="655"/>
      <c r="FM48" s="655"/>
      <c r="FN48" s="655"/>
      <c r="FO48" s="655"/>
      <c r="FP48" s="655"/>
      <c r="FQ48" s="655"/>
      <c r="FR48" s="655"/>
      <c r="FS48" s="655"/>
      <c r="FT48" s="655"/>
      <c r="FU48" s="655"/>
      <c r="FV48" s="655"/>
      <c r="FW48" s="655"/>
      <c r="FX48" s="655"/>
      <c r="FY48" s="655"/>
      <c r="FZ48" s="655"/>
      <c r="GA48" s="655"/>
      <c r="GB48" s="655"/>
      <c r="GC48" s="655"/>
      <c r="GD48" s="655"/>
      <c r="GE48" s="655"/>
      <c r="GF48" s="655"/>
      <c r="GG48" s="655"/>
      <c r="GH48" s="655"/>
      <c r="GI48" s="655"/>
      <c r="GJ48" s="655"/>
      <c r="GK48" s="655"/>
      <c r="GL48" s="655"/>
      <c r="GM48" s="655"/>
      <c r="GN48" s="655"/>
      <c r="GO48" s="655"/>
      <c r="GP48" s="655"/>
      <c r="GQ48" s="655"/>
      <c r="GR48" s="655"/>
      <c r="GS48" s="655"/>
      <c r="GT48" s="655"/>
      <c r="GU48" s="655"/>
      <c r="GV48" s="655"/>
      <c r="GW48" s="655"/>
      <c r="GX48" s="655"/>
      <c r="GY48" s="655"/>
      <c r="GZ48" s="655"/>
      <c r="HA48" s="655"/>
      <c r="HB48" s="655"/>
      <c r="HC48" s="655"/>
      <c r="HD48" s="655"/>
      <c r="HE48" s="655"/>
      <c r="HF48" s="655"/>
      <c r="HG48" s="655"/>
      <c r="HH48" s="655"/>
      <c r="HI48" s="655"/>
      <c r="HJ48" s="655"/>
      <c r="HK48" s="655"/>
      <c r="HL48" s="655"/>
      <c r="HM48" s="655"/>
      <c r="HN48" s="655"/>
      <c r="HO48" s="655"/>
      <c r="HP48" s="655"/>
      <c r="HQ48" s="655"/>
      <c r="HR48" s="655"/>
      <c r="HS48" s="655"/>
      <c r="HT48" s="655"/>
      <c r="HU48" s="655"/>
      <c r="HV48" s="655"/>
      <c r="HW48" s="655"/>
      <c r="HX48" s="655"/>
      <c r="HY48" s="655"/>
      <c r="HZ48" s="655"/>
      <c r="IA48" s="655"/>
      <c r="IB48" s="655"/>
      <c r="IC48" s="655"/>
    </row>
    <row r="49" spans="1:237" ht="20.100000000000001" customHeight="1" x14ac:dyDescent="0.35">
      <c r="A49" s="646"/>
      <c r="B49" s="646"/>
      <c r="C49" s="665"/>
      <c r="D49" s="646"/>
      <c r="E49" s="646"/>
      <c r="F49" s="646"/>
      <c r="G49" s="646"/>
      <c r="H49" s="646"/>
      <c r="I49" s="646"/>
      <c r="J49" s="646" t="s">
        <v>185</v>
      </c>
      <c r="K49" s="678"/>
      <c r="L49" s="775">
        <v>32</v>
      </c>
      <c r="M49" s="775" t="s">
        <v>159</v>
      </c>
      <c r="N49" s="775"/>
      <c r="O49" s="752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614"/>
      <c r="AJ49" s="30"/>
      <c r="AK49" s="30"/>
      <c r="AL49" s="30"/>
      <c r="AM49" s="30"/>
      <c r="AN49" s="613">
        <f>AN50+AN53+AN57</f>
        <v>0</v>
      </c>
      <c r="AO49" s="613">
        <f>AO50+AO53+AO57</f>
        <v>0</v>
      </c>
      <c r="AP49" s="613">
        <f>AP50+AP53+AP57</f>
        <v>0</v>
      </c>
      <c r="AQ49" s="613">
        <f>AQ50+AQ53+AQ57</f>
        <v>0</v>
      </c>
      <c r="AR49" s="613">
        <f>AR50+AR53+AR57</f>
        <v>0</v>
      </c>
      <c r="AS49" s="613" t="e">
        <f>SUM(AS50+AS53+AS57+#REF!)</f>
        <v>#REF!</v>
      </c>
      <c r="AT49" s="613" t="e">
        <f>SUM(AT50+AT53+AT57+#REF!)</f>
        <v>#REF!</v>
      </c>
      <c r="AU49" s="613">
        <f>AU50+AU53+AU57</f>
        <v>426500</v>
      </c>
      <c r="AV49" s="613">
        <f>AV50+AV53+AV57</f>
        <v>426500</v>
      </c>
      <c r="AW49" s="613">
        <v>426500</v>
      </c>
      <c r="AX49" s="613">
        <v>426500</v>
      </c>
      <c r="AY49" s="613">
        <f>AY50+AY53+AY57</f>
        <v>13380</v>
      </c>
      <c r="AZ49" s="30"/>
      <c r="BA49" s="30"/>
      <c r="BB49" s="613">
        <f t="shared" ref="BB49:BK49" si="149">BB50+BB53+BB57</f>
        <v>439880</v>
      </c>
      <c r="BC49" s="613">
        <f t="shared" si="149"/>
        <v>439880</v>
      </c>
      <c r="BD49" s="613">
        <f t="shared" si="149"/>
        <v>344340</v>
      </c>
      <c r="BE49" s="613">
        <f t="shared" si="149"/>
        <v>407355.58999999997</v>
      </c>
      <c r="BF49" s="613">
        <f t="shared" si="149"/>
        <v>455616.93</v>
      </c>
      <c r="BG49" s="613">
        <f t="shared" si="149"/>
        <v>454179.92</v>
      </c>
      <c r="BH49" s="613">
        <f t="shared" si="149"/>
        <v>455616.93</v>
      </c>
      <c r="BI49" s="613">
        <f>BI50+BI53+BI57</f>
        <v>85081.12</v>
      </c>
      <c r="BJ49" s="613">
        <f>BJ50+BJ53+BJ57</f>
        <v>540698.05000000005</v>
      </c>
      <c r="BK49" s="613">
        <f t="shared" si="149"/>
        <v>353955.87</v>
      </c>
      <c r="BL49" s="613">
        <f t="shared" si="7"/>
        <v>65.462760592534025</v>
      </c>
      <c r="BM49" s="613"/>
      <c r="BN49" s="613"/>
      <c r="BO49" s="613">
        <f>BO50+BO53+BO57</f>
        <v>523255.87</v>
      </c>
      <c r="BP49" s="613"/>
      <c r="BQ49" s="613"/>
      <c r="BR49" s="613">
        <f t="shared" ref="BR49:BY49" si="150">BR50+BR53+BR57</f>
        <v>-333255.87</v>
      </c>
      <c r="BS49" s="613">
        <f t="shared" si="150"/>
        <v>190000</v>
      </c>
      <c r="BT49" s="613">
        <f>BT50+BT53+BT57</f>
        <v>406652.15999999992</v>
      </c>
      <c r="BU49" s="613">
        <f t="shared" si="150"/>
        <v>8907.920000000011</v>
      </c>
      <c r="BV49" s="613">
        <f t="shared" si="150"/>
        <v>190000</v>
      </c>
      <c r="BW49" s="613"/>
      <c r="BX49" s="613"/>
      <c r="BY49" s="613">
        <f t="shared" si="150"/>
        <v>532163.79</v>
      </c>
      <c r="BZ49" s="613">
        <f>BZ50+BZ53+BZ57</f>
        <v>532163.79</v>
      </c>
      <c r="CA49" s="613">
        <f t="shared" si="8"/>
        <v>117.17025931045126</v>
      </c>
      <c r="CB49" s="613">
        <f t="shared" si="9"/>
        <v>100</v>
      </c>
      <c r="CC49" s="613">
        <v>190000</v>
      </c>
      <c r="CD49" s="613">
        <v>190000</v>
      </c>
      <c r="CE49" s="613">
        <f>CE50+CE53+CE57</f>
        <v>190000</v>
      </c>
      <c r="CF49" s="613">
        <f>CF50+CF53+CF57</f>
        <v>45994.479999999996</v>
      </c>
      <c r="CG49" s="613">
        <f t="shared" si="10"/>
        <v>24.207621052631577</v>
      </c>
      <c r="CH49" s="613">
        <f>CH50+CH53+CH57</f>
        <v>20000</v>
      </c>
      <c r="CI49" s="613">
        <f>CI50+CI53+CI57</f>
        <v>210000</v>
      </c>
      <c r="CJ49" s="613"/>
      <c r="CK49" s="613">
        <f t="shared" si="11"/>
        <v>0</v>
      </c>
      <c r="CL49" s="613">
        <f>CL50+CL53+CL57</f>
        <v>0</v>
      </c>
      <c r="CM49" s="613">
        <f>CM50+CM53+CM57</f>
        <v>210000</v>
      </c>
      <c r="CN49" s="613"/>
      <c r="CO49" s="613">
        <f t="shared" si="12"/>
        <v>0</v>
      </c>
      <c r="CP49" s="613">
        <f>CP50+CP53+CP57</f>
        <v>0</v>
      </c>
      <c r="CQ49" s="613">
        <f>CQ50+CQ53+CQ57</f>
        <v>210000</v>
      </c>
      <c r="CR49" s="613">
        <f>CR50+CR53+CR57</f>
        <v>114981.53</v>
      </c>
      <c r="CS49" s="613">
        <f t="shared" si="111"/>
        <v>54.75310952380952</v>
      </c>
      <c r="CT49" s="613">
        <f>CT50+CT53+CT57</f>
        <v>0</v>
      </c>
      <c r="CU49" s="613">
        <f>CU50+CU53+CU57</f>
        <v>210000</v>
      </c>
      <c r="CV49" s="796">
        <f>CV50+CV53+CV57</f>
        <v>114981.53</v>
      </c>
      <c r="CW49" s="796">
        <f t="shared" si="14"/>
        <v>54.75310952380952</v>
      </c>
      <c r="CX49" s="796">
        <f>CX50+CX53+CX57</f>
        <v>-14646.720000000001</v>
      </c>
      <c r="CY49" s="796">
        <f>CY50+CY53+CY57</f>
        <v>195353.28</v>
      </c>
      <c r="CZ49" s="858">
        <v>205000</v>
      </c>
      <c r="DA49" s="858">
        <v>205000</v>
      </c>
      <c r="DB49" s="796">
        <f>DB50+DB53+DB57</f>
        <v>92224.48000000001</v>
      </c>
      <c r="DC49" s="858">
        <f>DC50+DC53+DC57</f>
        <v>43253.630000000005</v>
      </c>
      <c r="DD49" s="796">
        <f t="shared" si="126"/>
        <v>46.900378294353082</v>
      </c>
      <c r="DE49" s="796">
        <f t="shared" si="127"/>
        <v>21.06593449409473</v>
      </c>
      <c r="DF49" s="613">
        <f>DF50+DF53+DF57</f>
        <v>205000</v>
      </c>
      <c r="DG49" s="796">
        <f>DG50+DG53+DG57</f>
        <v>18630.23</v>
      </c>
      <c r="DH49" s="796">
        <f t="shared" si="20"/>
        <v>9.0879170731707308</v>
      </c>
      <c r="DI49" s="796">
        <f>DI50+DI53+DI57</f>
        <v>325</v>
      </c>
      <c r="DJ49" s="858">
        <f>DJ50+DJ53+DJ57</f>
        <v>205325</v>
      </c>
      <c r="DK49" s="796">
        <f>DK50+DK53+DK57</f>
        <v>0</v>
      </c>
      <c r="DL49" s="796">
        <f t="shared" si="22"/>
        <v>0</v>
      </c>
      <c r="DM49" s="796">
        <f>DM50+DM53+DM57</f>
        <v>0</v>
      </c>
      <c r="DN49" s="858">
        <f>DN50+DN53+DN57</f>
        <v>205325</v>
      </c>
      <c r="DO49" s="796">
        <f>DO50+DO53+DO57</f>
        <v>0</v>
      </c>
      <c r="DP49" s="796">
        <f t="shared" si="24"/>
        <v>0</v>
      </c>
      <c r="DQ49" s="796">
        <f>DQ50+DQ53+DQ57</f>
        <v>0</v>
      </c>
      <c r="DR49" s="858">
        <f>DR50+DR53+DR57</f>
        <v>205325</v>
      </c>
      <c r="DS49" s="858">
        <f t="shared" ref="DS49" si="151">DS50+DS53+DS57</f>
        <v>213500</v>
      </c>
      <c r="DT49" s="858">
        <v>213500</v>
      </c>
      <c r="DU49" s="858">
        <v>213500</v>
      </c>
      <c r="DV49" s="795"/>
      <c r="DW49" s="795"/>
      <c r="DX49" s="137"/>
      <c r="DY49" s="960"/>
      <c r="EF49" s="655"/>
      <c r="EG49" s="655"/>
      <c r="EH49" s="655"/>
      <c r="EI49" s="655"/>
      <c r="EJ49" s="655"/>
      <c r="EK49" s="655"/>
      <c r="EL49" s="655"/>
      <c r="EM49" s="655"/>
      <c r="EN49" s="952"/>
      <c r="EO49" s="655"/>
      <c r="EP49" s="655"/>
      <c r="EQ49" s="655"/>
      <c r="ER49" s="655"/>
      <c r="ES49" s="655"/>
      <c r="ET49" s="655"/>
      <c r="EU49" s="655"/>
      <c r="EV49" s="655"/>
      <c r="EY49" s="655"/>
      <c r="EZ49" s="655"/>
      <c r="FA49" s="655"/>
      <c r="FB49" s="655"/>
      <c r="FC49" s="655"/>
      <c r="FD49" s="655"/>
      <c r="FE49" s="655"/>
      <c r="FF49" s="655"/>
      <c r="FG49" s="655"/>
      <c r="FH49" s="655"/>
      <c r="FI49" s="655"/>
      <c r="FJ49" s="655"/>
      <c r="FK49" s="655"/>
      <c r="FL49" s="655"/>
      <c r="FM49" s="655"/>
      <c r="FN49" s="655"/>
      <c r="FO49" s="655"/>
      <c r="FP49" s="655"/>
      <c r="FQ49" s="655"/>
      <c r="FR49" s="655"/>
      <c r="FS49" s="655"/>
      <c r="FT49" s="655"/>
      <c r="FU49" s="655"/>
      <c r="FV49" s="655"/>
      <c r="FW49" s="655"/>
      <c r="FX49" s="655"/>
      <c r="FY49" s="655"/>
      <c r="FZ49" s="655"/>
      <c r="GA49" s="655"/>
      <c r="GB49" s="655"/>
      <c r="GC49" s="655"/>
      <c r="GD49" s="655"/>
      <c r="GE49" s="655"/>
      <c r="GF49" s="655"/>
      <c r="GG49" s="655"/>
      <c r="GH49" s="655"/>
      <c r="GI49" s="655"/>
      <c r="GJ49" s="655"/>
      <c r="GK49" s="655"/>
      <c r="GL49" s="655"/>
      <c r="GM49" s="655"/>
      <c r="GN49" s="655"/>
      <c r="GO49" s="655"/>
      <c r="GP49" s="655"/>
      <c r="GQ49" s="655"/>
      <c r="GR49" s="655"/>
      <c r="GS49" s="655"/>
      <c r="GT49" s="655"/>
      <c r="GU49" s="655"/>
      <c r="GV49" s="655"/>
      <c r="GW49" s="655"/>
      <c r="GX49" s="655"/>
      <c r="GY49" s="655"/>
      <c r="GZ49" s="655"/>
      <c r="HA49" s="655"/>
      <c r="HB49" s="655"/>
      <c r="HC49" s="655"/>
      <c r="HD49" s="655"/>
      <c r="HE49" s="655"/>
      <c r="HF49" s="655"/>
      <c r="HG49" s="655"/>
      <c r="HH49" s="655"/>
      <c r="HI49" s="655"/>
      <c r="HJ49" s="655"/>
      <c r="HK49" s="655"/>
      <c r="HL49" s="655"/>
      <c r="HM49" s="655"/>
      <c r="HN49" s="655"/>
      <c r="HO49" s="655"/>
      <c r="HP49" s="655"/>
      <c r="HQ49" s="655"/>
      <c r="HR49" s="655"/>
      <c r="HS49" s="655"/>
      <c r="HT49" s="655"/>
      <c r="HU49" s="655"/>
      <c r="HV49" s="655"/>
      <c r="HW49" s="655"/>
      <c r="HX49" s="655"/>
      <c r="HY49" s="655"/>
      <c r="HZ49" s="655"/>
      <c r="IA49" s="655"/>
      <c r="IB49" s="655"/>
      <c r="IC49" s="655"/>
    </row>
    <row r="50" spans="1:237" ht="20.100000000000001" hidden="1" customHeight="1" x14ac:dyDescent="0.35">
      <c r="A50" s="664" t="s">
        <v>420</v>
      </c>
      <c r="B50" s="664" t="s">
        <v>420</v>
      </c>
      <c r="C50" s="665" t="s">
        <v>5</v>
      </c>
      <c r="D50" s="646"/>
      <c r="E50" s="646"/>
      <c r="F50" s="646"/>
      <c r="G50" s="646"/>
      <c r="H50" s="646"/>
      <c r="I50" s="646"/>
      <c r="J50" s="646" t="s">
        <v>185</v>
      </c>
      <c r="K50" s="678"/>
      <c r="L50" s="610"/>
      <c r="M50" s="769">
        <v>322</v>
      </c>
      <c r="N50" s="769" t="s">
        <v>165</v>
      </c>
      <c r="O50" s="753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614"/>
      <c r="AJ50" s="30"/>
      <c r="AK50" s="30"/>
      <c r="AL50" s="30"/>
      <c r="AM50" s="30"/>
      <c r="AN50" s="100">
        <f t="shared" ref="AN50:AV50" si="152">SUM(AN51)</f>
        <v>0</v>
      </c>
      <c r="AO50" s="100">
        <f t="shared" si="152"/>
        <v>0</v>
      </c>
      <c r="AP50" s="100">
        <f t="shared" si="152"/>
        <v>0</v>
      </c>
      <c r="AQ50" s="100">
        <f t="shared" si="152"/>
        <v>0</v>
      </c>
      <c r="AR50" s="100">
        <f t="shared" si="152"/>
        <v>0</v>
      </c>
      <c r="AS50" s="100">
        <f t="shared" si="152"/>
        <v>0</v>
      </c>
      <c r="AT50" s="100">
        <f t="shared" si="152"/>
        <v>0</v>
      </c>
      <c r="AU50" s="100">
        <f t="shared" si="152"/>
        <v>0</v>
      </c>
      <c r="AV50" s="100">
        <f t="shared" si="152"/>
        <v>0</v>
      </c>
      <c r="AW50" s="100">
        <v>0</v>
      </c>
      <c r="AX50" s="100">
        <v>0</v>
      </c>
      <c r="AY50" s="100">
        <f>SUM(AY51)</f>
        <v>0</v>
      </c>
      <c r="AZ50" s="30"/>
      <c r="BA50" s="30"/>
      <c r="BB50" s="100">
        <f t="shared" ref="BB50:BK50" si="153">SUM(BB51)</f>
        <v>0</v>
      </c>
      <c r="BC50" s="100">
        <f t="shared" si="153"/>
        <v>0</v>
      </c>
      <c r="BD50" s="100">
        <f t="shared" si="153"/>
        <v>0</v>
      </c>
      <c r="BE50" s="100">
        <f t="shared" si="153"/>
        <v>0</v>
      </c>
      <c r="BF50" s="100">
        <f t="shared" si="153"/>
        <v>0</v>
      </c>
      <c r="BG50" s="100">
        <f t="shared" si="153"/>
        <v>0</v>
      </c>
      <c r="BH50" s="100">
        <f t="shared" si="153"/>
        <v>0</v>
      </c>
      <c r="BI50" s="100">
        <f>SUM(BI51)</f>
        <v>0</v>
      </c>
      <c r="BJ50" s="100">
        <f>SUM(BJ51)</f>
        <v>0</v>
      </c>
      <c r="BK50" s="100">
        <f t="shared" si="153"/>
        <v>0</v>
      </c>
      <c r="BL50" s="100">
        <f t="shared" si="7"/>
        <v>0</v>
      </c>
      <c r="BM50" s="100"/>
      <c r="BN50" s="100"/>
      <c r="BO50" s="100">
        <f t="shared" ref="BO50:DA50" si="154">SUM(BO51)</f>
        <v>0</v>
      </c>
      <c r="BP50" s="100"/>
      <c r="BQ50" s="100"/>
      <c r="BR50" s="100">
        <f t="shared" si="154"/>
        <v>0</v>
      </c>
      <c r="BS50" s="100">
        <f t="shared" si="154"/>
        <v>0</v>
      </c>
      <c r="BT50" s="100">
        <f>SUM(BT51)</f>
        <v>0</v>
      </c>
      <c r="BU50" s="100">
        <f t="shared" si="154"/>
        <v>0</v>
      </c>
      <c r="BV50" s="100">
        <f t="shared" si="154"/>
        <v>0</v>
      </c>
      <c r="BW50" s="100"/>
      <c r="BX50" s="100"/>
      <c r="BY50" s="100">
        <f t="shared" si="154"/>
        <v>0</v>
      </c>
      <c r="BZ50" s="100">
        <f t="shared" si="154"/>
        <v>0</v>
      </c>
      <c r="CA50" s="100">
        <f t="shared" si="8"/>
        <v>0</v>
      </c>
      <c r="CB50" s="100">
        <f t="shared" si="9"/>
        <v>0</v>
      </c>
      <c r="CC50" s="100">
        <f>SUM(CC51)</f>
        <v>0</v>
      </c>
      <c r="CD50" s="100">
        <f>SUM(CD51)</f>
        <v>0</v>
      </c>
      <c r="CE50" s="100">
        <f>SUM(CE51)</f>
        <v>0</v>
      </c>
      <c r="CF50" s="100">
        <f t="shared" si="154"/>
        <v>0</v>
      </c>
      <c r="CG50" s="100">
        <f t="shared" si="10"/>
        <v>0</v>
      </c>
      <c r="CH50" s="100">
        <f t="shared" si="154"/>
        <v>0</v>
      </c>
      <c r="CI50" s="100">
        <f t="shared" si="154"/>
        <v>0</v>
      </c>
      <c r="CJ50" s="100"/>
      <c r="CK50" s="100">
        <f t="shared" si="11"/>
        <v>0</v>
      </c>
      <c r="CL50" s="100">
        <f t="shared" si="154"/>
        <v>0</v>
      </c>
      <c r="CM50" s="100">
        <f t="shared" si="154"/>
        <v>0</v>
      </c>
      <c r="CN50" s="100"/>
      <c r="CO50" s="100">
        <f t="shared" si="12"/>
        <v>0</v>
      </c>
      <c r="CP50" s="100">
        <f t="shared" si="154"/>
        <v>0</v>
      </c>
      <c r="CQ50" s="100">
        <f t="shared" si="154"/>
        <v>0</v>
      </c>
      <c r="CR50" s="100">
        <f t="shared" si="154"/>
        <v>0</v>
      </c>
      <c r="CS50" s="100">
        <f t="shared" si="111"/>
        <v>0</v>
      </c>
      <c r="CT50" s="100">
        <f t="shared" si="154"/>
        <v>0</v>
      </c>
      <c r="CU50" s="100">
        <f t="shared" si="154"/>
        <v>0</v>
      </c>
      <c r="CV50" s="100">
        <f t="shared" si="154"/>
        <v>0</v>
      </c>
      <c r="CW50" s="100">
        <f t="shared" si="14"/>
        <v>0</v>
      </c>
      <c r="CX50" s="100">
        <f t="shared" si="154"/>
        <v>0</v>
      </c>
      <c r="CY50" s="100">
        <f t="shared" si="154"/>
        <v>0</v>
      </c>
      <c r="CZ50" s="118">
        <f t="shared" si="154"/>
        <v>0</v>
      </c>
      <c r="DA50" s="118">
        <f t="shared" si="154"/>
        <v>0</v>
      </c>
      <c r="DB50" s="100">
        <f>SUM(DB51)</f>
        <v>0</v>
      </c>
      <c r="DC50" s="118">
        <f>SUM(DC51)</f>
        <v>0</v>
      </c>
      <c r="DD50" s="100">
        <f t="shared" si="126"/>
        <v>0</v>
      </c>
      <c r="DE50" s="100">
        <f t="shared" si="127"/>
        <v>0</v>
      </c>
      <c r="DF50" s="100">
        <f>SUM(DF51)</f>
        <v>0</v>
      </c>
      <c r="DG50" s="100">
        <f>SUM(DG51)</f>
        <v>0</v>
      </c>
      <c r="DH50" s="100">
        <f t="shared" si="20"/>
        <v>0</v>
      </c>
      <c r="DI50" s="100">
        <f t="shared" ref="DI50" si="155">SUM(DI51)</f>
        <v>0</v>
      </c>
      <c r="DJ50" s="118">
        <f>SUM(DJ51)</f>
        <v>0</v>
      </c>
      <c r="DK50" s="100">
        <f>SUM(DK51)</f>
        <v>0</v>
      </c>
      <c r="DL50" s="100">
        <f t="shared" si="22"/>
        <v>0</v>
      </c>
      <c r="DM50" s="100">
        <f t="shared" ref="DM50" si="156">SUM(DM51)</f>
        <v>0</v>
      </c>
      <c r="DN50" s="118">
        <f>SUM(DN51)</f>
        <v>0</v>
      </c>
      <c r="DO50" s="100">
        <f>SUM(DO51)</f>
        <v>0</v>
      </c>
      <c r="DP50" s="100">
        <f t="shared" si="24"/>
        <v>0</v>
      </c>
      <c r="DQ50" s="100">
        <f t="shared" ref="DQ50" si="157">SUM(DQ51)</f>
        <v>0</v>
      </c>
      <c r="DR50" s="118">
        <f>SUM(DR51)</f>
        <v>0</v>
      </c>
      <c r="DS50" s="118">
        <f t="shared" ref="DS50:DU50" si="158">SUM(DS51)</f>
        <v>0</v>
      </c>
      <c r="DT50" s="118">
        <f t="shared" si="158"/>
        <v>0</v>
      </c>
      <c r="DU50" s="118">
        <f t="shared" si="158"/>
        <v>0</v>
      </c>
      <c r="DV50" s="106"/>
      <c r="DW50" s="106"/>
      <c r="DX50" s="137"/>
      <c r="DY50" s="138"/>
      <c r="EF50" s="655"/>
      <c r="EG50" s="655"/>
      <c r="EH50" s="655"/>
      <c r="EI50" s="655"/>
      <c r="EJ50" s="655"/>
      <c r="EK50" s="655"/>
      <c r="EL50" s="655"/>
      <c r="EM50" s="655"/>
      <c r="EN50" s="952"/>
      <c r="EO50" s="655"/>
      <c r="EP50" s="655"/>
      <c r="EQ50" s="655"/>
      <c r="ER50" s="655"/>
      <c r="ES50" s="655"/>
      <c r="ET50" s="655"/>
      <c r="EU50" s="655"/>
      <c r="EV50" s="655"/>
      <c r="EY50" s="655"/>
      <c r="EZ50" s="655"/>
      <c r="FA50" s="655"/>
      <c r="FB50" s="655"/>
      <c r="FC50" s="655"/>
      <c r="FD50" s="655"/>
      <c r="FE50" s="655"/>
      <c r="FF50" s="655"/>
      <c r="FG50" s="655"/>
      <c r="FH50" s="655"/>
      <c r="FI50" s="655"/>
      <c r="FJ50" s="655"/>
      <c r="FK50" s="655"/>
      <c r="FL50" s="655"/>
      <c r="FM50" s="655"/>
      <c r="FN50" s="655"/>
      <c r="FO50" s="655"/>
      <c r="FP50" s="655"/>
      <c r="FQ50" s="655"/>
      <c r="FR50" s="655"/>
      <c r="FS50" s="655"/>
      <c r="FT50" s="655"/>
      <c r="FU50" s="655"/>
      <c r="FV50" s="655"/>
      <c r="FW50" s="655"/>
      <c r="FX50" s="655"/>
      <c r="FY50" s="655"/>
      <c r="FZ50" s="655"/>
      <c r="GA50" s="655"/>
      <c r="GB50" s="655"/>
      <c r="GC50" s="655"/>
      <c r="GD50" s="655"/>
      <c r="GE50" s="655"/>
      <c r="GF50" s="655"/>
      <c r="GG50" s="655"/>
      <c r="GH50" s="655"/>
      <c r="GI50" s="655"/>
      <c r="GJ50" s="655"/>
      <c r="GK50" s="655"/>
      <c r="GL50" s="655"/>
      <c r="GM50" s="655"/>
      <c r="GN50" s="655"/>
      <c r="GO50" s="655"/>
      <c r="GP50" s="655"/>
      <c r="GQ50" s="655"/>
      <c r="GR50" s="655"/>
      <c r="GS50" s="655"/>
      <c r="GT50" s="655"/>
      <c r="GU50" s="655"/>
      <c r="GV50" s="655"/>
      <c r="GW50" s="655"/>
      <c r="GX50" s="655"/>
      <c r="GY50" s="655"/>
      <c r="GZ50" s="655"/>
      <c r="HA50" s="655"/>
      <c r="HB50" s="655"/>
      <c r="HC50" s="655"/>
      <c r="HD50" s="655"/>
      <c r="HE50" s="655"/>
      <c r="HF50" s="655"/>
      <c r="HG50" s="655"/>
      <c r="HH50" s="655"/>
      <c r="HI50" s="655"/>
      <c r="HJ50" s="655"/>
      <c r="HK50" s="655"/>
      <c r="HL50" s="655"/>
      <c r="HM50" s="655"/>
      <c r="HN50" s="655"/>
      <c r="HO50" s="655"/>
      <c r="HP50" s="655"/>
      <c r="HQ50" s="655"/>
      <c r="HR50" s="655"/>
      <c r="HS50" s="655"/>
      <c r="HT50" s="655"/>
      <c r="HU50" s="655"/>
      <c r="HV50" s="655"/>
      <c r="HW50" s="655"/>
      <c r="HX50" s="655"/>
      <c r="HY50" s="655"/>
      <c r="HZ50" s="655"/>
      <c r="IA50" s="655"/>
      <c r="IB50" s="655"/>
      <c r="IC50" s="655"/>
    </row>
    <row r="51" spans="1:237" ht="20.100000000000001" hidden="1" customHeight="1" x14ac:dyDescent="0.35">
      <c r="A51" s="646"/>
      <c r="B51" s="646"/>
      <c r="C51" s="665"/>
      <c r="D51" s="646"/>
      <c r="E51" s="646"/>
      <c r="F51" s="646"/>
      <c r="G51" s="646"/>
      <c r="H51" s="646"/>
      <c r="I51" s="646"/>
      <c r="J51" s="646" t="s">
        <v>185</v>
      </c>
      <c r="K51" s="678"/>
      <c r="L51" s="610"/>
      <c r="M51" s="610"/>
      <c r="N51" s="611">
        <v>3221</v>
      </c>
      <c r="O51" s="666" t="s">
        <v>248</v>
      </c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614"/>
      <c r="AJ51" s="30"/>
      <c r="AK51" s="30"/>
      <c r="AL51" s="30"/>
      <c r="AM51" s="30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30"/>
      <c r="BA51" s="30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>
        <f t="shared" si="7"/>
        <v>0</v>
      </c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>
        <f t="shared" si="8"/>
        <v>0</v>
      </c>
      <c r="CB51" s="49">
        <f t="shared" si="9"/>
        <v>0</v>
      </c>
      <c r="CC51" s="49"/>
      <c r="CD51" s="49"/>
      <c r="CE51" s="49"/>
      <c r="CF51" s="49"/>
      <c r="CG51" s="49">
        <f t="shared" si="10"/>
        <v>0</v>
      </c>
      <c r="CH51" s="49"/>
      <c r="CI51" s="49"/>
      <c r="CJ51" s="49"/>
      <c r="CK51" s="49">
        <f t="shared" si="11"/>
        <v>0</v>
      </c>
      <c r="CL51" s="49"/>
      <c r="CM51" s="49"/>
      <c r="CN51" s="49"/>
      <c r="CO51" s="49">
        <f t="shared" si="12"/>
        <v>0</v>
      </c>
      <c r="CP51" s="49"/>
      <c r="CQ51" s="49"/>
      <c r="CR51" s="49"/>
      <c r="CS51" s="49">
        <f t="shared" si="111"/>
        <v>0</v>
      </c>
      <c r="CT51" s="49"/>
      <c r="CU51" s="49"/>
      <c r="CV51" s="49"/>
      <c r="CW51" s="49">
        <f t="shared" si="14"/>
        <v>0</v>
      </c>
      <c r="CX51" s="49"/>
      <c r="CY51" s="49"/>
      <c r="CZ51" s="851"/>
      <c r="DA51" s="851"/>
      <c r="DB51" s="49">
        <v>0</v>
      </c>
      <c r="DC51" s="851">
        <v>0</v>
      </c>
      <c r="DD51" s="49">
        <f t="shared" si="126"/>
        <v>0</v>
      </c>
      <c r="DE51" s="49">
        <f t="shared" si="127"/>
        <v>0</v>
      </c>
      <c r="DF51" s="49"/>
      <c r="DG51" s="49"/>
      <c r="DH51" s="49">
        <f t="shared" si="20"/>
        <v>0</v>
      </c>
      <c r="DI51" s="49"/>
      <c r="DJ51" s="851"/>
      <c r="DK51" s="49"/>
      <c r="DL51" s="49">
        <f t="shared" si="22"/>
        <v>0</v>
      </c>
      <c r="DM51" s="49"/>
      <c r="DN51" s="851"/>
      <c r="DO51" s="49"/>
      <c r="DP51" s="49">
        <f t="shared" si="24"/>
        <v>0</v>
      </c>
      <c r="DQ51" s="49"/>
      <c r="DR51" s="851"/>
      <c r="DS51" s="851"/>
      <c r="DT51" s="851"/>
      <c r="DU51" s="851"/>
      <c r="DV51" s="49"/>
      <c r="DW51" s="49"/>
      <c r="DX51" s="137"/>
      <c r="DY51" s="851"/>
      <c r="EF51" s="655"/>
      <c r="EG51" s="655"/>
      <c r="EH51" s="655"/>
      <c r="EI51" s="655"/>
      <c r="EJ51" s="655"/>
      <c r="EK51" s="655"/>
      <c r="EL51" s="655"/>
      <c r="EM51" s="655"/>
      <c r="EN51" s="952"/>
      <c r="EO51" s="655"/>
      <c r="EP51" s="655"/>
      <c r="EQ51" s="655"/>
      <c r="ER51" s="655"/>
      <c r="ES51" s="655"/>
      <c r="ET51" s="655"/>
      <c r="EU51" s="655"/>
      <c r="EV51" s="655"/>
      <c r="EY51" s="655"/>
      <c r="EZ51" s="655"/>
      <c r="FA51" s="655"/>
      <c r="FB51" s="655"/>
      <c r="FC51" s="655"/>
      <c r="FD51" s="655"/>
      <c r="FE51" s="655"/>
      <c r="FF51" s="655"/>
      <c r="FG51" s="655"/>
      <c r="FH51" s="655"/>
      <c r="FI51" s="655"/>
      <c r="FJ51" s="655"/>
      <c r="FK51" s="655"/>
      <c r="FL51" s="655"/>
      <c r="FM51" s="655"/>
      <c r="FN51" s="655"/>
      <c r="FO51" s="655"/>
      <c r="FP51" s="655"/>
      <c r="FQ51" s="655"/>
      <c r="FR51" s="655"/>
      <c r="FS51" s="655"/>
      <c r="FT51" s="655"/>
      <c r="FU51" s="655"/>
      <c r="FV51" s="655"/>
      <c r="FW51" s="655"/>
      <c r="FX51" s="655"/>
      <c r="FY51" s="655"/>
      <c r="FZ51" s="655"/>
      <c r="GA51" s="655"/>
      <c r="GB51" s="655"/>
      <c r="GC51" s="655"/>
      <c r="GD51" s="655"/>
      <c r="GE51" s="655"/>
      <c r="GF51" s="655"/>
      <c r="GG51" s="655"/>
      <c r="GH51" s="655"/>
      <c r="GI51" s="655"/>
      <c r="GJ51" s="655"/>
      <c r="GK51" s="655"/>
      <c r="GL51" s="655"/>
      <c r="GM51" s="655"/>
      <c r="GN51" s="655"/>
      <c r="GO51" s="655"/>
      <c r="GP51" s="655"/>
      <c r="GQ51" s="655"/>
      <c r="GR51" s="655"/>
      <c r="GS51" s="655"/>
      <c r="GT51" s="655"/>
      <c r="GU51" s="655"/>
      <c r="GV51" s="655"/>
      <c r="GW51" s="655"/>
      <c r="GX51" s="655"/>
      <c r="GY51" s="655"/>
      <c r="GZ51" s="655"/>
      <c r="HA51" s="655"/>
      <c r="HB51" s="655"/>
      <c r="HC51" s="655"/>
      <c r="HD51" s="655"/>
      <c r="HE51" s="655"/>
      <c r="HF51" s="655"/>
      <c r="HG51" s="655"/>
      <c r="HH51" s="655"/>
      <c r="HI51" s="655"/>
      <c r="HJ51" s="655"/>
      <c r="HK51" s="655"/>
      <c r="HL51" s="655"/>
      <c r="HM51" s="655"/>
      <c r="HN51" s="655"/>
      <c r="HO51" s="655"/>
      <c r="HP51" s="655"/>
      <c r="HQ51" s="655"/>
      <c r="HR51" s="655"/>
      <c r="HS51" s="655"/>
      <c r="HT51" s="655"/>
      <c r="HU51" s="655"/>
      <c r="HV51" s="655"/>
      <c r="HW51" s="655"/>
      <c r="HX51" s="655"/>
      <c r="HY51" s="655"/>
      <c r="HZ51" s="655"/>
      <c r="IA51" s="655"/>
      <c r="IB51" s="655"/>
      <c r="IC51" s="655"/>
    </row>
    <row r="52" spans="1:237" ht="20.100000000000001" hidden="1" customHeight="1" x14ac:dyDescent="0.35">
      <c r="A52" s="646"/>
      <c r="B52" s="646"/>
      <c r="C52" s="665"/>
      <c r="D52" s="646"/>
      <c r="E52" s="646"/>
      <c r="F52" s="646"/>
      <c r="G52" s="646"/>
      <c r="H52" s="646"/>
      <c r="I52" s="646"/>
      <c r="J52" s="646" t="s">
        <v>185</v>
      </c>
      <c r="K52" s="678"/>
      <c r="L52" s="610"/>
      <c r="M52" s="610"/>
      <c r="N52" s="633">
        <v>3223</v>
      </c>
      <c r="O52" s="595" t="s">
        <v>28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614"/>
      <c r="AJ52" s="30"/>
      <c r="AK52" s="30"/>
      <c r="AL52" s="30"/>
      <c r="AM52" s="30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30"/>
      <c r="BA52" s="30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>
        <f t="shared" si="7"/>
        <v>0</v>
      </c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>
        <f t="shared" si="8"/>
        <v>0</v>
      </c>
      <c r="CB52" s="49">
        <f t="shared" si="9"/>
        <v>0</v>
      </c>
      <c r="CC52" s="49"/>
      <c r="CD52" s="49"/>
      <c r="CE52" s="49"/>
      <c r="CF52" s="49"/>
      <c r="CG52" s="49">
        <f t="shared" si="10"/>
        <v>0</v>
      </c>
      <c r="CH52" s="49"/>
      <c r="CI52" s="49"/>
      <c r="CJ52" s="49"/>
      <c r="CK52" s="49">
        <f t="shared" si="11"/>
        <v>0</v>
      </c>
      <c r="CL52" s="49"/>
      <c r="CM52" s="49"/>
      <c r="CN52" s="49"/>
      <c r="CO52" s="49">
        <f t="shared" si="12"/>
        <v>0</v>
      </c>
      <c r="CP52" s="49"/>
      <c r="CQ52" s="49"/>
      <c r="CR52" s="49"/>
      <c r="CS52" s="49">
        <f t="shared" si="111"/>
        <v>0</v>
      </c>
      <c r="CT52" s="49"/>
      <c r="CU52" s="49"/>
      <c r="CV52" s="49"/>
      <c r="CW52" s="49">
        <f t="shared" si="14"/>
        <v>0</v>
      </c>
      <c r="CX52" s="49"/>
      <c r="CY52" s="49"/>
      <c r="CZ52" s="851"/>
      <c r="DA52" s="851"/>
      <c r="DB52" s="49">
        <v>0</v>
      </c>
      <c r="DC52" s="851">
        <v>0</v>
      </c>
      <c r="DD52" s="49">
        <f t="shared" si="126"/>
        <v>0</v>
      </c>
      <c r="DE52" s="49">
        <f t="shared" si="127"/>
        <v>0</v>
      </c>
      <c r="DF52" s="49"/>
      <c r="DG52" s="49"/>
      <c r="DH52" s="49">
        <f t="shared" si="20"/>
        <v>0</v>
      </c>
      <c r="DI52" s="49"/>
      <c r="DJ52" s="851"/>
      <c r="DK52" s="49"/>
      <c r="DL52" s="49">
        <f t="shared" si="22"/>
        <v>0</v>
      </c>
      <c r="DM52" s="49"/>
      <c r="DN52" s="851"/>
      <c r="DO52" s="49"/>
      <c r="DP52" s="49">
        <f t="shared" si="24"/>
        <v>0</v>
      </c>
      <c r="DQ52" s="49"/>
      <c r="DR52" s="851"/>
      <c r="DS52" s="851"/>
      <c r="DT52" s="851"/>
      <c r="DU52" s="851"/>
      <c r="DV52" s="49"/>
      <c r="DW52" s="49"/>
      <c r="DX52" s="137"/>
      <c r="DY52" s="851"/>
      <c r="EF52" s="655"/>
      <c r="EG52" s="655"/>
      <c r="EH52" s="655"/>
      <c r="EI52" s="655"/>
      <c r="EJ52" s="655"/>
      <c r="EK52" s="655"/>
      <c r="EL52" s="655"/>
      <c r="EM52" s="655"/>
      <c r="EN52" s="952"/>
      <c r="EO52" s="655"/>
      <c r="EP52" s="655"/>
      <c r="EQ52" s="655"/>
      <c r="ER52" s="655"/>
      <c r="ES52" s="655"/>
      <c r="ET52" s="655"/>
      <c r="EU52" s="655"/>
      <c r="EV52" s="655"/>
      <c r="EY52" s="655"/>
      <c r="EZ52" s="655"/>
      <c r="FA52" s="655"/>
      <c r="FB52" s="655"/>
      <c r="FC52" s="655"/>
      <c r="FD52" s="655"/>
      <c r="FE52" s="655"/>
      <c r="FF52" s="655"/>
      <c r="FG52" s="655"/>
      <c r="FH52" s="655"/>
      <c r="FI52" s="655"/>
      <c r="FJ52" s="655"/>
      <c r="FK52" s="655"/>
      <c r="FL52" s="655"/>
      <c r="FM52" s="655"/>
      <c r="FN52" s="655"/>
      <c r="FO52" s="655"/>
      <c r="FP52" s="655"/>
      <c r="FQ52" s="655"/>
      <c r="FR52" s="655"/>
      <c r="FS52" s="655"/>
      <c r="FT52" s="655"/>
      <c r="FU52" s="655"/>
      <c r="FV52" s="655"/>
      <c r="FW52" s="655"/>
      <c r="FX52" s="655"/>
      <c r="FY52" s="655"/>
      <c r="FZ52" s="655"/>
      <c r="GA52" s="655"/>
      <c r="GB52" s="655"/>
      <c r="GC52" s="655"/>
      <c r="GD52" s="655"/>
      <c r="GE52" s="655"/>
      <c r="GF52" s="655"/>
      <c r="GG52" s="655"/>
      <c r="GH52" s="655"/>
      <c r="GI52" s="655"/>
      <c r="GJ52" s="655"/>
      <c r="GK52" s="655"/>
      <c r="GL52" s="655"/>
      <c r="GM52" s="655"/>
      <c r="GN52" s="655"/>
      <c r="GO52" s="655"/>
      <c r="GP52" s="655"/>
      <c r="GQ52" s="655"/>
      <c r="GR52" s="655"/>
      <c r="GS52" s="655"/>
      <c r="GT52" s="655"/>
      <c r="GU52" s="655"/>
      <c r="GV52" s="655"/>
      <c r="GW52" s="655"/>
      <c r="GX52" s="655"/>
      <c r="GY52" s="655"/>
      <c r="GZ52" s="655"/>
      <c r="HA52" s="655"/>
      <c r="HB52" s="655"/>
      <c r="HC52" s="655"/>
      <c r="HD52" s="655"/>
      <c r="HE52" s="655"/>
      <c r="HF52" s="655"/>
      <c r="HG52" s="655"/>
      <c r="HH52" s="655"/>
      <c r="HI52" s="655"/>
      <c r="HJ52" s="655"/>
      <c r="HK52" s="655"/>
      <c r="HL52" s="655"/>
      <c r="HM52" s="655"/>
      <c r="HN52" s="655"/>
      <c r="HO52" s="655"/>
      <c r="HP52" s="655"/>
      <c r="HQ52" s="655"/>
      <c r="HR52" s="655"/>
      <c r="HS52" s="655"/>
      <c r="HT52" s="655"/>
      <c r="HU52" s="655"/>
      <c r="HV52" s="655"/>
      <c r="HW52" s="655"/>
      <c r="HX52" s="655"/>
      <c r="HY52" s="655"/>
      <c r="HZ52" s="655"/>
      <c r="IA52" s="655"/>
      <c r="IB52" s="655"/>
      <c r="IC52" s="655"/>
    </row>
    <row r="53" spans="1:237" ht="20.100000000000001" customHeight="1" x14ac:dyDescent="0.35">
      <c r="A53" s="646" t="s">
        <v>444</v>
      </c>
      <c r="B53" s="412" t="s">
        <v>683</v>
      </c>
      <c r="C53" s="665" t="s">
        <v>9</v>
      </c>
      <c r="D53" s="646"/>
      <c r="E53" s="646"/>
      <c r="F53" s="646"/>
      <c r="G53" s="646"/>
      <c r="H53" s="646"/>
      <c r="I53" s="646"/>
      <c r="J53" s="646" t="s">
        <v>185</v>
      </c>
      <c r="K53" s="678"/>
      <c r="L53" s="610"/>
      <c r="M53" s="775">
        <v>322</v>
      </c>
      <c r="N53" s="775" t="s">
        <v>165</v>
      </c>
      <c r="O53" s="752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614"/>
      <c r="AJ53" s="30"/>
      <c r="AK53" s="30"/>
      <c r="AL53" s="30"/>
      <c r="AM53" s="30"/>
      <c r="AN53" s="101">
        <f t="shared" ref="AN53:AV53" si="159">SUM(AN55+AN56)</f>
        <v>0</v>
      </c>
      <c r="AO53" s="101">
        <f t="shared" si="159"/>
        <v>0</v>
      </c>
      <c r="AP53" s="101">
        <f t="shared" si="159"/>
        <v>0</v>
      </c>
      <c r="AQ53" s="101">
        <f t="shared" si="159"/>
        <v>0</v>
      </c>
      <c r="AR53" s="101">
        <f t="shared" si="159"/>
        <v>0</v>
      </c>
      <c r="AS53" s="101">
        <f t="shared" si="159"/>
        <v>0</v>
      </c>
      <c r="AT53" s="101">
        <f t="shared" si="159"/>
        <v>0</v>
      </c>
      <c r="AU53" s="101">
        <f t="shared" si="159"/>
        <v>142000</v>
      </c>
      <c r="AV53" s="101">
        <f t="shared" si="159"/>
        <v>142000</v>
      </c>
      <c r="AW53" s="101"/>
      <c r="AX53" s="101"/>
      <c r="AY53" s="101">
        <f>SUM(AY55+AY56)</f>
        <v>13380</v>
      </c>
      <c r="AZ53" s="30"/>
      <c r="BA53" s="30"/>
      <c r="BB53" s="101">
        <f>SUM(BB55+BB56)</f>
        <v>155380</v>
      </c>
      <c r="BC53" s="101">
        <f>SUM(BC55+BC56)</f>
        <v>155380</v>
      </c>
      <c r="BD53" s="101">
        <f>SUM(BD55+BD56)</f>
        <v>126477.83</v>
      </c>
      <c r="BE53" s="101">
        <f>SUM(BE55+BE56)</f>
        <v>127623.42</v>
      </c>
      <c r="BF53" s="101">
        <f>SUM(BF55+BF56)</f>
        <v>149414.76</v>
      </c>
      <c r="BG53" s="101">
        <f>SUM(BG54:BG55)</f>
        <v>139338.38</v>
      </c>
      <c r="BH53" s="101">
        <f>SUM(BH54:BH55)</f>
        <v>149414.76</v>
      </c>
      <c r="BI53" s="101">
        <f>SUM(BI55+BI54)</f>
        <v>-10076.380000000005</v>
      </c>
      <c r="BJ53" s="101">
        <f>SUM(BJ54:BJ55)</f>
        <v>139338.38</v>
      </c>
      <c r="BK53" s="101">
        <f>SUM(BK55+BK54)</f>
        <v>92337.57</v>
      </c>
      <c r="BL53" s="101">
        <f t="shared" si="7"/>
        <v>66.268582999170803</v>
      </c>
      <c r="BM53" s="101"/>
      <c r="BN53" s="101"/>
      <c r="BO53" s="101">
        <f>SUM(BO54:BO55)</f>
        <v>143437.57</v>
      </c>
      <c r="BP53" s="101"/>
      <c r="BQ53" s="101"/>
      <c r="BR53" s="101">
        <f t="shared" ref="BR53:BY53" si="160">SUM(BR54:BR55)</f>
        <v>-3437.570000000007</v>
      </c>
      <c r="BS53" s="101">
        <f t="shared" si="160"/>
        <v>140000</v>
      </c>
      <c r="BT53" s="101">
        <f>SUM(BT54:BT55)</f>
        <v>104896.53</v>
      </c>
      <c r="BU53" s="101">
        <f t="shared" si="160"/>
        <v>1562.429999999993</v>
      </c>
      <c r="BV53" s="101">
        <f t="shared" si="160"/>
        <v>140000</v>
      </c>
      <c r="BW53" s="101"/>
      <c r="BX53" s="101"/>
      <c r="BY53" s="101">
        <f t="shared" si="160"/>
        <v>145000</v>
      </c>
      <c r="BZ53" s="101">
        <f>SUM(BZ54:BZ56)</f>
        <v>145000</v>
      </c>
      <c r="CA53" s="101">
        <f t="shared" si="8"/>
        <v>104.06321646627441</v>
      </c>
      <c r="CB53" s="101">
        <f t="shared" si="9"/>
        <v>100</v>
      </c>
      <c r="CC53" s="101">
        <f>SUM(CC54:CC55)</f>
        <v>0</v>
      </c>
      <c r="CD53" s="101">
        <f>SUM(CD54:CD55)</f>
        <v>0</v>
      </c>
      <c r="CE53" s="101">
        <f t="shared" ref="CE53:CR53" si="161">SUM(CE54:CE56)</f>
        <v>140000</v>
      </c>
      <c r="CF53" s="101">
        <f t="shared" si="161"/>
        <v>40268.92</v>
      </c>
      <c r="CG53" s="101">
        <f t="shared" si="161"/>
        <v>32.941669064748197</v>
      </c>
      <c r="CH53" s="101">
        <f t="shared" si="161"/>
        <v>5000</v>
      </c>
      <c r="CI53" s="101">
        <f t="shared" si="161"/>
        <v>145000</v>
      </c>
      <c r="CJ53" s="101">
        <f t="shared" si="161"/>
        <v>0</v>
      </c>
      <c r="CK53" s="101">
        <f t="shared" si="161"/>
        <v>0</v>
      </c>
      <c r="CL53" s="101">
        <f t="shared" si="161"/>
        <v>0</v>
      </c>
      <c r="CM53" s="101">
        <f t="shared" si="161"/>
        <v>145000</v>
      </c>
      <c r="CN53" s="101">
        <f t="shared" si="161"/>
        <v>0</v>
      </c>
      <c r="CO53" s="101">
        <f t="shared" si="161"/>
        <v>0</v>
      </c>
      <c r="CP53" s="101">
        <f t="shared" si="161"/>
        <v>0</v>
      </c>
      <c r="CQ53" s="101">
        <f t="shared" si="161"/>
        <v>145000</v>
      </c>
      <c r="CR53" s="101">
        <f t="shared" si="161"/>
        <v>92006</v>
      </c>
      <c r="CS53" s="101">
        <f t="shared" si="111"/>
        <v>63.452413793103446</v>
      </c>
      <c r="CT53" s="101">
        <f t="shared" ref="CT53:CV53" si="162">SUM(CT54:CT56)</f>
        <v>0</v>
      </c>
      <c r="CU53" s="101">
        <f t="shared" si="162"/>
        <v>145000</v>
      </c>
      <c r="CV53" s="101">
        <f t="shared" si="162"/>
        <v>92006</v>
      </c>
      <c r="CW53" s="101">
        <f t="shared" si="14"/>
        <v>63.452413793103446</v>
      </c>
      <c r="CX53" s="101">
        <f>SUM(CX54:CX56)</f>
        <v>15000</v>
      </c>
      <c r="CY53" s="101">
        <f t="shared" ref="CY53" si="163">SUM(CY54:CY56)</f>
        <v>160000</v>
      </c>
      <c r="CZ53" s="114">
        <f>SUM(CZ54:CZ55)</f>
        <v>0</v>
      </c>
      <c r="DA53" s="114">
        <f>SUM(DA54:DA55)</f>
        <v>0</v>
      </c>
      <c r="DB53" s="101">
        <f>SUM(DB54:DB56)</f>
        <v>77967.180000000008</v>
      </c>
      <c r="DC53" s="114">
        <f>SUM(DC54:DC56)</f>
        <v>18586.650000000001</v>
      </c>
      <c r="DD53" s="101">
        <f t="shared" si="126"/>
        <v>23.839069208351514</v>
      </c>
      <c r="DE53" s="101">
        <f t="shared" si="127"/>
        <v>11.616656250000002</v>
      </c>
      <c r="DF53" s="101">
        <f>SUM(DF54:DF56)</f>
        <v>140000</v>
      </c>
      <c r="DG53" s="101">
        <f>SUM(DG54:DG56)</f>
        <v>9118.98</v>
      </c>
      <c r="DH53" s="101">
        <f t="shared" si="20"/>
        <v>6.5135571428571435</v>
      </c>
      <c r="DI53" s="101">
        <f>SUM(DI54:DI56)</f>
        <v>20000</v>
      </c>
      <c r="DJ53" s="114">
        <f>SUM(DJ54:DJ56)</f>
        <v>160000</v>
      </c>
      <c r="DK53" s="101">
        <f>SUM(DK54:DK56)</f>
        <v>0</v>
      </c>
      <c r="DL53" s="101">
        <f t="shared" si="22"/>
        <v>0</v>
      </c>
      <c r="DM53" s="101">
        <f>SUM(DM54:DM56)</f>
        <v>0</v>
      </c>
      <c r="DN53" s="114">
        <f>SUM(DN54:DN56)</f>
        <v>160000</v>
      </c>
      <c r="DO53" s="101">
        <f>SUM(DO54:DO56)</f>
        <v>0</v>
      </c>
      <c r="DP53" s="101">
        <f t="shared" si="24"/>
        <v>0</v>
      </c>
      <c r="DQ53" s="101">
        <f>SUM(DQ54:DQ56)</f>
        <v>0</v>
      </c>
      <c r="DR53" s="114">
        <f>SUM(DR54:DR56)</f>
        <v>160000</v>
      </c>
      <c r="DS53" s="114">
        <f t="shared" ref="DS53:DU53" si="164">SUM(DS54:DS56)</f>
        <v>166000</v>
      </c>
      <c r="DT53" s="114">
        <f t="shared" si="164"/>
        <v>0</v>
      </c>
      <c r="DU53" s="114">
        <f t="shared" si="164"/>
        <v>0</v>
      </c>
      <c r="DV53" s="106"/>
      <c r="DW53" s="106"/>
      <c r="DX53" s="137"/>
      <c r="DY53" s="138"/>
      <c r="EF53" s="655"/>
      <c r="EG53" s="655"/>
      <c r="EH53" s="655"/>
      <c r="EI53" s="655"/>
      <c r="EJ53" s="655"/>
      <c r="EK53" s="655"/>
      <c r="EL53" s="655"/>
      <c r="EM53" s="655"/>
      <c r="EN53" s="952"/>
      <c r="EO53" s="655"/>
      <c r="EP53" s="655"/>
      <c r="EQ53" s="655"/>
      <c r="ER53" s="655"/>
      <c r="ES53" s="655"/>
      <c r="ET53" s="655"/>
      <c r="EU53" s="655"/>
      <c r="EV53" s="655"/>
      <c r="EY53" s="655"/>
      <c r="EZ53" s="655"/>
      <c r="FA53" s="655"/>
      <c r="FB53" s="655"/>
      <c r="FC53" s="655"/>
      <c r="FD53" s="655"/>
      <c r="FE53" s="655"/>
      <c r="FF53" s="655"/>
      <c r="FG53" s="655"/>
      <c r="FH53" s="655"/>
      <c r="FI53" s="655"/>
      <c r="FJ53" s="655"/>
      <c r="FK53" s="655"/>
      <c r="FL53" s="655"/>
      <c r="FM53" s="655"/>
      <c r="FN53" s="655"/>
      <c r="FO53" s="655"/>
      <c r="FP53" s="655"/>
      <c r="FQ53" s="655"/>
      <c r="FR53" s="655"/>
      <c r="FS53" s="655"/>
      <c r="FT53" s="655"/>
      <c r="FU53" s="655"/>
      <c r="FV53" s="655"/>
      <c r="FW53" s="655"/>
      <c r="FX53" s="655"/>
      <c r="FY53" s="655"/>
      <c r="FZ53" s="655"/>
      <c r="GA53" s="655"/>
      <c r="GB53" s="655"/>
      <c r="GC53" s="655"/>
      <c r="GD53" s="655"/>
      <c r="GE53" s="655"/>
      <c r="GF53" s="655"/>
      <c r="GG53" s="655"/>
      <c r="GH53" s="655"/>
      <c r="GI53" s="655"/>
      <c r="GJ53" s="655"/>
      <c r="GK53" s="655"/>
      <c r="GL53" s="655"/>
      <c r="GM53" s="655"/>
      <c r="GN53" s="655"/>
      <c r="GO53" s="655"/>
      <c r="GP53" s="655"/>
      <c r="GQ53" s="655"/>
      <c r="GR53" s="655"/>
      <c r="GS53" s="655"/>
      <c r="GT53" s="655"/>
      <c r="GU53" s="655"/>
      <c r="GV53" s="655"/>
      <c r="GW53" s="655"/>
      <c r="GX53" s="655"/>
      <c r="GY53" s="655"/>
      <c r="GZ53" s="655"/>
      <c r="HA53" s="655"/>
      <c r="HB53" s="655"/>
      <c r="HC53" s="655"/>
      <c r="HD53" s="655"/>
      <c r="HE53" s="655"/>
      <c r="HF53" s="655"/>
      <c r="HG53" s="655"/>
      <c r="HH53" s="655"/>
      <c r="HI53" s="655"/>
      <c r="HJ53" s="655"/>
      <c r="HK53" s="655"/>
      <c r="HL53" s="655"/>
      <c r="HM53" s="655"/>
      <c r="HN53" s="655"/>
      <c r="HO53" s="655"/>
      <c r="HP53" s="655"/>
      <c r="HQ53" s="655"/>
      <c r="HR53" s="655"/>
      <c r="HS53" s="655"/>
      <c r="HT53" s="655"/>
      <c r="HU53" s="655"/>
      <c r="HV53" s="655"/>
      <c r="HW53" s="655"/>
      <c r="HX53" s="655"/>
      <c r="HY53" s="655"/>
      <c r="HZ53" s="655"/>
      <c r="IA53" s="655"/>
      <c r="IB53" s="655"/>
      <c r="IC53" s="655"/>
    </row>
    <row r="54" spans="1:237" ht="20.100000000000001" customHeight="1" x14ac:dyDescent="0.35">
      <c r="A54" s="646"/>
      <c r="B54" s="646"/>
      <c r="C54" s="665"/>
      <c r="D54" s="646"/>
      <c r="E54" s="646"/>
      <c r="F54" s="646"/>
      <c r="G54" s="646"/>
      <c r="H54" s="646"/>
      <c r="I54" s="646"/>
      <c r="J54" s="646" t="s">
        <v>185</v>
      </c>
      <c r="K54" s="678"/>
      <c r="L54" s="610"/>
      <c r="M54" s="610"/>
      <c r="N54" s="611">
        <v>3221</v>
      </c>
      <c r="O54" s="666" t="s">
        <v>248</v>
      </c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529"/>
      <c r="AJ54" s="40"/>
      <c r="AK54" s="40"/>
      <c r="AL54" s="40"/>
      <c r="AM54" s="40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40"/>
      <c r="BA54" s="40"/>
      <c r="BB54" s="102"/>
      <c r="BC54" s="102"/>
      <c r="BD54" s="102"/>
      <c r="BE54" s="102"/>
      <c r="BF54" s="102"/>
      <c r="BG54" s="102">
        <v>0</v>
      </c>
      <c r="BH54" s="102">
        <v>0</v>
      </c>
      <c r="BI54" s="102">
        <f>(BJ54-BH54)</f>
        <v>1000</v>
      </c>
      <c r="BJ54" s="49">
        <v>1000</v>
      </c>
      <c r="BK54" s="102">
        <v>753</v>
      </c>
      <c r="BL54" s="49">
        <f t="shared" si="7"/>
        <v>75.3</v>
      </c>
      <c r="BM54" s="102"/>
      <c r="BN54" s="102"/>
      <c r="BO54" s="49">
        <v>100</v>
      </c>
      <c r="BP54" s="49"/>
      <c r="BQ54" s="49"/>
      <c r="BR54" s="102">
        <f>(BS54-BO54)</f>
        <v>900</v>
      </c>
      <c r="BS54" s="49">
        <v>1000</v>
      </c>
      <c r="BT54" s="49">
        <v>753</v>
      </c>
      <c r="BU54" s="102">
        <f>(BY54-BO54)</f>
        <v>653</v>
      </c>
      <c r="BV54" s="49">
        <v>1000</v>
      </c>
      <c r="BW54" s="49"/>
      <c r="BX54" s="49"/>
      <c r="BY54" s="49">
        <v>753</v>
      </c>
      <c r="BZ54" s="49">
        <v>753</v>
      </c>
      <c r="CA54" s="49">
        <f t="shared" si="8"/>
        <v>0</v>
      </c>
      <c r="CB54" s="49">
        <f t="shared" si="9"/>
        <v>100</v>
      </c>
      <c r="CC54" s="49"/>
      <c r="CD54" s="49"/>
      <c r="CE54" s="49">
        <v>1000</v>
      </c>
      <c r="CF54" s="49">
        <v>40</v>
      </c>
      <c r="CG54" s="49">
        <f t="shared" ref="CG54:CG71" si="165">IFERROR(CF54/CE54*100,)</f>
        <v>4</v>
      </c>
      <c r="CH54" s="49">
        <f>(CI54-CE54)</f>
        <v>0</v>
      </c>
      <c r="CI54" s="49">
        <v>1000</v>
      </c>
      <c r="CJ54" s="49"/>
      <c r="CK54" s="49">
        <f t="shared" si="11"/>
        <v>0</v>
      </c>
      <c r="CL54" s="49">
        <f>(CM54-CI54)</f>
        <v>0</v>
      </c>
      <c r="CM54" s="49">
        <v>1000</v>
      </c>
      <c r="CN54" s="49"/>
      <c r="CO54" s="49">
        <f t="shared" si="12"/>
        <v>0</v>
      </c>
      <c r="CP54" s="49">
        <f>(CQ54-CM54)</f>
        <v>0</v>
      </c>
      <c r="CQ54" s="49">
        <v>1000</v>
      </c>
      <c r="CR54" s="49">
        <v>220</v>
      </c>
      <c r="CS54" s="49">
        <f t="shared" si="111"/>
        <v>22</v>
      </c>
      <c r="CT54" s="49">
        <f>(CU54-CQ54)</f>
        <v>-500</v>
      </c>
      <c r="CU54" s="49">
        <v>500</v>
      </c>
      <c r="CV54" s="49">
        <v>220</v>
      </c>
      <c r="CW54" s="49">
        <f t="shared" si="14"/>
        <v>44</v>
      </c>
      <c r="CX54" s="49">
        <f>(CY54-CU54)</f>
        <v>-100</v>
      </c>
      <c r="CY54" s="49">
        <v>400</v>
      </c>
      <c r="CZ54" s="851"/>
      <c r="DA54" s="851"/>
      <c r="DB54" s="851">
        <v>220</v>
      </c>
      <c r="DC54" s="851">
        <v>345</v>
      </c>
      <c r="DD54" s="49">
        <f t="shared" si="126"/>
        <v>156.81818181818181</v>
      </c>
      <c r="DE54" s="49">
        <f t="shared" si="127"/>
        <v>34.5</v>
      </c>
      <c r="DF54" s="49">
        <v>1000</v>
      </c>
      <c r="DG54" s="49"/>
      <c r="DH54" s="49">
        <f t="shared" si="20"/>
        <v>0</v>
      </c>
      <c r="DI54" s="49">
        <f>(DJ54-DF54)</f>
        <v>0</v>
      </c>
      <c r="DJ54" s="851">
        <v>1000</v>
      </c>
      <c r="DK54" s="49"/>
      <c r="DL54" s="49">
        <f t="shared" si="22"/>
        <v>0</v>
      </c>
      <c r="DM54" s="49">
        <f>(DN54-DJ54)</f>
        <v>0</v>
      </c>
      <c r="DN54" s="851">
        <v>1000</v>
      </c>
      <c r="DO54" s="49"/>
      <c r="DP54" s="49">
        <f t="shared" si="24"/>
        <v>0</v>
      </c>
      <c r="DQ54" s="49">
        <f>(DR54-DN54)</f>
        <v>0</v>
      </c>
      <c r="DR54" s="851">
        <v>1000</v>
      </c>
      <c r="DS54" s="851">
        <v>6000</v>
      </c>
      <c r="DT54" s="851"/>
      <c r="DU54" s="851"/>
      <c r="DV54" s="49"/>
      <c r="DW54" s="49"/>
      <c r="DX54" s="137"/>
      <c r="DY54" s="851"/>
      <c r="EF54" s="655"/>
      <c r="EG54" s="655"/>
      <c r="EH54" s="655"/>
      <c r="EI54" s="655"/>
      <c r="EJ54" s="655"/>
      <c r="EK54" s="655"/>
      <c r="EL54" s="655"/>
      <c r="EM54" s="655"/>
      <c r="EN54" s="952"/>
      <c r="EO54" s="655"/>
      <c r="EP54" s="655"/>
      <c r="EQ54" s="655"/>
      <c r="ER54" s="655"/>
      <c r="ES54" s="655"/>
      <c r="ET54" s="655"/>
      <c r="EU54" s="655"/>
      <c r="EV54" s="655"/>
      <c r="EY54" s="655"/>
      <c r="EZ54" s="655"/>
      <c r="FA54" s="655"/>
      <c r="FB54" s="655"/>
      <c r="FC54" s="655"/>
      <c r="FD54" s="655"/>
      <c r="FE54" s="655"/>
      <c r="FF54" s="655"/>
      <c r="FG54" s="655"/>
      <c r="FH54" s="655"/>
      <c r="FI54" s="655"/>
      <c r="FJ54" s="655"/>
      <c r="FK54" s="655"/>
      <c r="FL54" s="655"/>
      <c r="FM54" s="655"/>
      <c r="FN54" s="655"/>
      <c r="FO54" s="655"/>
      <c r="FP54" s="655"/>
      <c r="FQ54" s="655"/>
      <c r="FR54" s="655"/>
      <c r="FS54" s="655"/>
      <c r="FT54" s="655"/>
      <c r="FU54" s="655"/>
      <c r="FV54" s="655"/>
      <c r="FW54" s="655"/>
      <c r="FX54" s="655"/>
      <c r="FY54" s="655"/>
      <c r="FZ54" s="655"/>
      <c r="GA54" s="655"/>
      <c r="GB54" s="655"/>
      <c r="GC54" s="655"/>
      <c r="GD54" s="655"/>
      <c r="GE54" s="655"/>
      <c r="GF54" s="655"/>
      <c r="GG54" s="655"/>
      <c r="GH54" s="655"/>
      <c r="GI54" s="655"/>
      <c r="GJ54" s="655"/>
      <c r="GK54" s="655"/>
      <c r="GL54" s="655"/>
      <c r="GM54" s="655"/>
      <c r="GN54" s="655"/>
      <c r="GO54" s="655"/>
      <c r="GP54" s="655"/>
      <c r="GQ54" s="655"/>
      <c r="GR54" s="655"/>
      <c r="GS54" s="655"/>
      <c r="GT54" s="655"/>
      <c r="GU54" s="655"/>
      <c r="GV54" s="655"/>
      <c r="GW54" s="655"/>
      <c r="GX54" s="655"/>
      <c r="GY54" s="655"/>
      <c r="GZ54" s="655"/>
      <c r="HA54" s="655"/>
      <c r="HB54" s="655"/>
      <c r="HC54" s="655"/>
      <c r="HD54" s="655"/>
      <c r="HE54" s="655"/>
      <c r="HF54" s="655"/>
      <c r="HG54" s="655"/>
      <c r="HH54" s="655"/>
      <c r="HI54" s="655"/>
      <c r="HJ54" s="655"/>
      <c r="HK54" s="655"/>
      <c r="HL54" s="655"/>
      <c r="HM54" s="655"/>
      <c r="HN54" s="655"/>
      <c r="HO54" s="655"/>
      <c r="HP54" s="655"/>
      <c r="HQ54" s="655"/>
      <c r="HR54" s="655"/>
      <c r="HS54" s="655"/>
      <c r="HT54" s="655"/>
      <c r="HU54" s="655"/>
      <c r="HV54" s="655"/>
      <c r="HW54" s="655"/>
      <c r="HX54" s="655"/>
      <c r="HY54" s="655"/>
      <c r="HZ54" s="655"/>
      <c r="IA54" s="655"/>
      <c r="IB54" s="655"/>
      <c r="IC54" s="655"/>
    </row>
    <row r="55" spans="1:237" x14ac:dyDescent="0.35">
      <c r="A55" s="646"/>
      <c r="B55" s="646"/>
      <c r="C55" s="665"/>
      <c r="D55" s="646"/>
      <c r="E55" s="646"/>
      <c r="F55" s="646"/>
      <c r="G55" s="646"/>
      <c r="H55" s="646"/>
      <c r="I55" s="646"/>
      <c r="J55" s="646" t="s">
        <v>185</v>
      </c>
      <c r="K55" s="678"/>
      <c r="L55" s="603"/>
      <c r="M55" s="633"/>
      <c r="N55" s="633">
        <v>3223</v>
      </c>
      <c r="O55" s="595" t="s">
        <v>187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614"/>
      <c r="AJ55" s="30"/>
      <c r="AK55" s="30"/>
      <c r="AL55" s="30"/>
      <c r="AM55" s="30"/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/>
      <c r="AT55" s="49"/>
      <c r="AU55" s="49">
        <v>142000</v>
      </c>
      <c r="AV55" s="49">
        <v>142000</v>
      </c>
      <c r="AW55" s="49"/>
      <c r="AX55" s="49"/>
      <c r="AY55" s="49">
        <f>(BB55-AV55)</f>
        <v>13380</v>
      </c>
      <c r="AZ55" s="30"/>
      <c r="BA55" s="30"/>
      <c r="BB55" s="49">
        <v>155380</v>
      </c>
      <c r="BC55" s="49">
        <v>155380</v>
      </c>
      <c r="BD55" s="49">
        <v>126477.83</v>
      </c>
      <c r="BE55" s="49">
        <v>127623.42</v>
      </c>
      <c r="BF55" s="49">
        <v>149414.76</v>
      </c>
      <c r="BG55" s="49">
        <v>139338.38</v>
      </c>
      <c r="BH55" s="49">
        <v>149414.76</v>
      </c>
      <c r="BI55" s="49">
        <f>(BJ55-BH55)</f>
        <v>-11076.380000000005</v>
      </c>
      <c r="BJ55" s="49">
        <v>138338.38</v>
      </c>
      <c r="BK55" s="49">
        <v>91584.57</v>
      </c>
      <c r="BL55" s="49">
        <f t="shared" si="7"/>
        <v>66.203298029079136</v>
      </c>
      <c r="BM55" s="49"/>
      <c r="BN55" s="49"/>
      <c r="BO55" s="49">
        <v>143337.57</v>
      </c>
      <c r="BP55" s="49"/>
      <c r="BQ55" s="49"/>
      <c r="BR55" s="49">
        <f>(BS55-BO55)</f>
        <v>-4337.570000000007</v>
      </c>
      <c r="BS55" s="49">
        <v>139000</v>
      </c>
      <c r="BT55" s="49">
        <v>104143.53</v>
      </c>
      <c r="BU55" s="49">
        <f>(BY55-BO55)</f>
        <v>909.42999999999302</v>
      </c>
      <c r="BV55" s="49">
        <v>139000</v>
      </c>
      <c r="BW55" s="49"/>
      <c r="BX55" s="49"/>
      <c r="BY55" s="49">
        <v>144247</v>
      </c>
      <c r="BZ55" s="49">
        <v>144247</v>
      </c>
      <c r="CA55" s="49">
        <f t="shared" si="8"/>
        <v>103.52280541800471</v>
      </c>
      <c r="CB55" s="49">
        <f t="shared" si="9"/>
        <v>100</v>
      </c>
      <c r="CC55" s="49"/>
      <c r="CD55" s="49"/>
      <c r="CE55" s="49">
        <v>139000</v>
      </c>
      <c r="CF55" s="49">
        <v>40228.92</v>
      </c>
      <c r="CG55" s="49">
        <f t="shared" si="165"/>
        <v>28.941669064748197</v>
      </c>
      <c r="CH55" s="49">
        <f>(CI55-CE55)</f>
        <v>5000</v>
      </c>
      <c r="CI55" s="49">
        <v>144000</v>
      </c>
      <c r="CJ55" s="49"/>
      <c r="CK55" s="49">
        <f t="shared" si="11"/>
        <v>0</v>
      </c>
      <c r="CL55" s="49">
        <f>(CM55-CI55)</f>
        <v>0</v>
      </c>
      <c r="CM55" s="49">
        <v>144000</v>
      </c>
      <c r="CN55" s="49"/>
      <c r="CO55" s="49">
        <f t="shared" si="12"/>
        <v>0</v>
      </c>
      <c r="CP55" s="49">
        <f>(CQ55-CM55)</f>
        <v>0</v>
      </c>
      <c r="CQ55" s="49">
        <v>144000</v>
      </c>
      <c r="CR55" s="49">
        <v>91481.68</v>
      </c>
      <c r="CS55" s="49">
        <f t="shared" si="111"/>
        <v>63.528944444444434</v>
      </c>
      <c r="CT55" s="49">
        <f>(CU55-CQ55)</f>
        <v>500</v>
      </c>
      <c r="CU55" s="49">
        <v>144500</v>
      </c>
      <c r="CV55" s="49">
        <v>91481.68</v>
      </c>
      <c r="CW55" s="49">
        <f t="shared" si="14"/>
        <v>63.309121107266428</v>
      </c>
      <c r="CX55" s="49">
        <f>(CY55-CU55)</f>
        <v>14500</v>
      </c>
      <c r="CY55" s="49">
        <v>159000</v>
      </c>
      <c r="CZ55" s="851"/>
      <c r="DA55" s="851"/>
      <c r="DB55" s="851">
        <v>77442.86</v>
      </c>
      <c r="DC55" s="851">
        <v>18241.650000000001</v>
      </c>
      <c r="DD55" s="49">
        <f t="shared" si="126"/>
        <v>23.554979761852803</v>
      </c>
      <c r="DE55" s="49">
        <f t="shared" si="127"/>
        <v>11.472735849056605</v>
      </c>
      <c r="DF55" s="49">
        <v>139000</v>
      </c>
      <c r="DG55" s="49">
        <v>9118.98</v>
      </c>
      <c r="DH55" s="49">
        <f t="shared" si="20"/>
        <v>6.5604172661870503</v>
      </c>
      <c r="DI55" s="49">
        <f>(DJ55-DF55)</f>
        <v>20000</v>
      </c>
      <c r="DJ55" s="851">
        <v>159000</v>
      </c>
      <c r="DK55" s="49"/>
      <c r="DL55" s="49">
        <f t="shared" si="22"/>
        <v>0</v>
      </c>
      <c r="DM55" s="49">
        <f>(DN55-DJ55)</f>
        <v>0</v>
      </c>
      <c r="DN55" s="851">
        <v>159000</v>
      </c>
      <c r="DO55" s="49"/>
      <c r="DP55" s="49">
        <f t="shared" si="24"/>
        <v>0</v>
      </c>
      <c r="DQ55" s="49">
        <f>(DR55-DN55)</f>
        <v>0</v>
      </c>
      <c r="DR55" s="851">
        <v>159000</v>
      </c>
      <c r="DS55" s="851">
        <v>160000</v>
      </c>
      <c r="DT55" s="851"/>
      <c r="DU55" s="851"/>
      <c r="DV55" s="49"/>
      <c r="DW55" s="49"/>
      <c r="DX55" s="137"/>
      <c r="DY55" s="851"/>
      <c r="EF55" s="655"/>
      <c r="EG55" s="655"/>
      <c r="EH55" s="655"/>
      <c r="EI55" s="655"/>
      <c r="EJ55" s="655"/>
      <c r="EK55" s="655"/>
      <c r="EL55" s="655"/>
      <c r="EM55" s="655"/>
      <c r="EN55" s="952"/>
      <c r="EO55" s="655"/>
      <c r="EP55" s="655"/>
      <c r="EQ55" s="655"/>
      <c r="ER55" s="655"/>
      <c r="ES55" s="655"/>
      <c r="ET55" s="655"/>
      <c r="EU55" s="655"/>
      <c r="EV55" s="655"/>
      <c r="EY55" s="655"/>
      <c r="EZ55" s="655"/>
      <c r="FA55" s="655"/>
      <c r="FB55" s="655"/>
      <c r="FC55" s="655"/>
      <c r="FD55" s="655"/>
      <c r="FE55" s="655"/>
      <c r="FF55" s="655"/>
      <c r="FG55" s="655"/>
      <c r="FH55" s="655"/>
      <c r="FI55" s="655"/>
      <c r="FJ55" s="655"/>
      <c r="FK55" s="655"/>
      <c r="FL55" s="655"/>
      <c r="FM55" s="655"/>
      <c r="FN55" s="655"/>
      <c r="FO55" s="655"/>
      <c r="FP55" s="655"/>
      <c r="FQ55" s="655"/>
      <c r="FR55" s="655"/>
      <c r="FS55" s="655"/>
      <c r="FT55" s="655"/>
      <c r="FU55" s="655"/>
      <c r="FV55" s="655"/>
      <c r="FW55" s="655"/>
      <c r="FX55" s="655"/>
      <c r="FY55" s="655"/>
      <c r="FZ55" s="655"/>
      <c r="GA55" s="655"/>
      <c r="GB55" s="655"/>
      <c r="GC55" s="655"/>
      <c r="GD55" s="655"/>
      <c r="GE55" s="655"/>
      <c r="GF55" s="655"/>
      <c r="GG55" s="655"/>
      <c r="GH55" s="655"/>
      <c r="GI55" s="655"/>
      <c r="GJ55" s="655"/>
      <c r="GK55" s="655"/>
      <c r="GL55" s="655"/>
      <c r="GM55" s="655"/>
      <c r="GN55" s="655"/>
      <c r="GO55" s="655"/>
      <c r="GP55" s="655"/>
      <c r="GQ55" s="655"/>
      <c r="GR55" s="655"/>
      <c r="GS55" s="655"/>
      <c r="GT55" s="655"/>
      <c r="GU55" s="655"/>
      <c r="GV55" s="655"/>
      <c r="GW55" s="655"/>
      <c r="GX55" s="655"/>
      <c r="GY55" s="655"/>
      <c r="GZ55" s="655"/>
      <c r="HA55" s="655"/>
      <c r="HB55" s="655"/>
      <c r="HC55" s="655"/>
      <c r="HD55" s="655"/>
      <c r="HE55" s="655"/>
      <c r="HF55" s="655"/>
      <c r="HG55" s="655"/>
      <c r="HH55" s="655"/>
      <c r="HI55" s="655"/>
      <c r="HJ55" s="655"/>
      <c r="HK55" s="655"/>
      <c r="HL55" s="655"/>
      <c r="HM55" s="655"/>
      <c r="HN55" s="655"/>
      <c r="HO55" s="655"/>
      <c r="HP55" s="655"/>
      <c r="HQ55" s="655"/>
      <c r="HR55" s="655"/>
      <c r="HS55" s="655"/>
      <c r="HT55" s="655"/>
      <c r="HU55" s="655"/>
      <c r="HV55" s="655"/>
      <c r="HW55" s="655"/>
      <c r="HX55" s="655"/>
      <c r="HY55" s="655"/>
      <c r="HZ55" s="655"/>
      <c r="IA55" s="655"/>
      <c r="IB55" s="655"/>
      <c r="IC55" s="655"/>
    </row>
    <row r="56" spans="1:237" x14ac:dyDescent="0.35">
      <c r="A56" s="646"/>
      <c r="B56" s="646"/>
      <c r="C56" s="665"/>
      <c r="D56" s="646"/>
      <c r="E56" s="646"/>
      <c r="F56" s="646"/>
      <c r="G56" s="646"/>
      <c r="H56" s="646"/>
      <c r="I56" s="646"/>
      <c r="J56" s="646" t="s">
        <v>185</v>
      </c>
      <c r="K56" s="678"/>
      <c r="L56" s="603"/>
      <c r="M56" s="633"/>
      <c r="N56" s="633">
        <v>3224</v>
      </c>
      <c r="O56" s="595" t="s">
        <v>173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614"/>
      <c r="AJ56" s="30"/>
      <c r="AK56" s="30"/>
      <c r="AL56" s="30"/>
      <c r="AM56" s="30"/>
      <c r="AN56" s="49">
        <v>0</v>
      </c>
      <c r="AO56" s="49">
        <v>0</v>
      </c>
      <c r="AP56" s="49">
        <v>0</v>
      </c>
      <c r="AQ56" s="49">
        <v>0</v>
      </c>
      <c r="AR56" s="49"/>
      <c r="AS56" s="49"/>
      <c r="AT56" s="49"/>
      <c r="AU56" s="49">
        <v>0</v>
      </c>
      <c r="AV56" s="49">
        <v>0</v>
      </c>
      <c r="AW56" s="49"/>
      <c r="AX56" s="49"/>
      <c r="AY56" s="49"/>
      <c r="AZ56" s="30"/>
      <c r="BA56" s="30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>
        <f t="shared" si="7"/>
        <v>0</v>
      </c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>
        <v>0</v>
      </c>
      <c r="CA56" s="49">
        <f t="shared" si="8"/>
        <v>0</v>
      </c>
      <c r="CB56" s="49">
        <f t="shared" si="9"/>
        <v>0</v>
      </c>
      <c r="CC56" s="49"/>
      <c r="CD56" s="49"/>
      <c r="CE56" s="49">
        <v>0</v>
      </c>
      <c r="CF56" s="49"/>
      <c r="CG56" s="49">
        <f t="shared" si="165"/>
        <v>0</v>
      </c>
      <c r="CH56" s="49"/>
      <c r="CI56" s="49">
        <v>0</v>
      </c>
      <c r="CJ56" s="49"/>
      <c r="CK56" s="49">
        <f t="shared" si="11"/>
        <v>0</v>
      </c>
      <c r="CL56" s="49"/>
      <c r="CM56" s="49">
        <v>0</v>
      </c>
      <c r="CN56" s="49"/>
      <c r="CO56" s="49">
        <f t="shared" si="12"/>
        <v>0</v>
      </c>
      <c r="CP56" s="49"/>
      <c r="CQ56" s="49">
        <v>0</v>
      </c>
      <c r="CR56" s="49">
        <v>304.32</v>
      </c>
      <c r="CS56" s="49">
        <f t="shared" si="111"/>
        <v>0</v>
      </c>
      <c r="CT56" s="49">
        <f>(CU56-CQ56)</f>
        <v>0</v>
      </c>
      <c r="CU56" s="49">
        <v>0</v>
      </c>
      <c r="CV56" s="49">
        <v>304.32</v>
      </c>
      <c r="CW56" s="49">
        <f t="shared" si="14"/>
        <v>0</v>
      </c>
      <c r="CX56" s="49">
        <f>(CY56-CU56)</f>
        <v>600</v>
      </c>
      <c r="CY56" s="49">
        <v>600</v>
      </c>
      <c r="CZ56" s="851"/>
      <c r="DA56" s="851"/>
      <c r="DB56" s="851">
        <v>304.32</v>
      </c>
      <c r="DC56" s="851">
        <v>0</v>
      </c>
      <c r="DD56" s="49">
        <f t="shared" si="126"/>
        <v>0</v>
      </c>
      <c r="DE56" s="49">
        <f t="shared" si="127"/>
        <v>0</v>
      </c>
      <c r="DF56" s="49">
        <v>0</v>
      </c>
      <c r="DG56" s="49"/>
      <c r="DH56" s="49">
        <f t="shared" si="20"/>
        <v>0</v>
      </c>
      <c r="DI56" s="49">
        <f>(DJ56-DF56)</f>
        <v>0</v>
      </c>
      <c r="DJ56" s="851">
        <v>0</v>
      </c>
      <c r="DK56" s="49"/>
      <c r="DL56" s="49">
        <f t="shared" si="22"/>
        <v>0</v>
      </c>
      <c r="DM56" s="49">
        <f>(DN56-DJ56)</f>
        <v>0</v>
      </c>
      <c r="DN56" s="851">
        <v>0</v>
      </c>
      <c r="DO56" s="49"/>
      <c r="DP56" s="49">
        <f t="shared" si="24"/>
        <v>0</v>
      </c>
      <c r="DQ56" s="49">
        <f>(DR56-DN56)</f>
        <v>0</v>
      </c>
      <c r="DR56" s="851">
        <v>0</v>
      </c>
      <c r="DS56" s="851">
        <v>0</v>
      </c>
      <c r="DT56" s="851"/>
      <c r="DU56" s="851"/>
      <c r="DV56" s="49"/>
      <c r="DW56" s="49"/>
      <c r="DX56" s="137"/>
      <c r="DY56" s="851"/>
      <c r="EF56" s="655"/>
      <c r="EG56" s="655"/>
      <c r="EH56" s="655"/>
      <c r="EI56" s="655"/>
      <c r="EJ56" s="655"/>
      <c r="EK56" s="655"/>
      <c r="EL56" s="655"/>
      <c r="EM56" s="655"/>
      <c r="EN56" s="952"/>
      <c r="EO56" s="655"/>
      <c r="EP56" s="655"/>
      <c r="EQ56" s="655"/>
      <c r="ER56" s="655"/>
      <c r="ES56" s="655"/>
      <c r="ET56" s="655"/>
      <c r="EU56" s="655"/>
      <c r="EV56" s="655"/>
      <c r="EY56" s="655"/>
      <c r="EZ56" s="655"/>
      <c r="FA56" s="655"/>
      <c r="FB56" s="655"/>
      <c r="FC56" s="655"/>
      <c r="FD56" s="655"/>
      <c r="FE56" s="655"/>
      <c r="FF56" s="655"/>
      <c r="FG56" s="655"/>
      <c r="FH56" s="655"/>
      <c r="FI56" s="655"/>
      <c r="FJ56" s="655"/>
      <c r="FK56" s="655"/>
      <c r="FL56" s="655"/>
      <c r="FM56" s="655"/>
      <c r="FN56" s="655"/>
      <c r="FO56" s="655"/>
      <c r="FP56" s="655"/>
      <c r="FQ56" s="655"/>
      <c r="FR56" s="655"/>
      <c r="FS56" s="655"/>
      <c r="FT56" s="655"/>
      <c r="FU56" s="655"/>
      <c r="FV56" s="655"/>
      <c r="FW56" s="655"/>
      <c r="FX56" s="655"/>
      <c r="FY56" s="655"/>
      <c r="FZ56" s="655"/>
      <c r="GA56" s="655"/>
      <c r="GB56" s="655"/>
      <c r="GC56" s="655"/>
      <c r="GD56" s="655"/>
      <c r="GE56" s="655"/>
      <c r="GF56" s="655"/>
      <c r="GG56" s="655"/>
      <c r="GH56" s="655"/>
      <c r="GI56" s="655"/>
      <c r="GJ56" s="655"/>
      <c r="GK56" s="655"/>
      <c r="GL56" s="655"/>
      <c r="GM56" s="655"/>
      <c r="GN56" s="655"/>
      <c r="GO56" s="655"/>
      <c r="GP56" s="655"/>
      <c r="GQ56" s="655"/>
      <c r="GR56" s="655"/>
      <c r="GS56" s="655"/>
      <c r="GT56" s="655"/>
      <c r="GU56" s="655"/>
      <c r="GV56" s="655"/>
      <c r="GW56" s="655"/>
      <c r="GX56" s="655"/>
      <c r="GY56" s="655"/>
      <c r="GZ56" s="655"/>
      <c r="HA56" s="655"/>
      <c r="HB56" s="655"/>
      <c r="HC56" s="655"/>
      <c r="HD56" s="655"/>
      <c r="HE56" s="655"/>
      <c r="HF56" s="655"/>
      <c r="HG56" s="655"/>
      <c r="HH56" s="655"/>
      <c r="HI56" s="655"/>
      <c r="HJ56" s="655"/>
      <c r="HK56" s="655"/>
      <c r="HL56" s="655"/>
      <c r="HM56" s="655"/>
      <c r="HN56" s="655"/>
      <c r="HO56" s="655"/>
      <c r="HP56" s="655"/>
      <c r="HQ56" s="655"/>
      <c r="HR56" s="655"/>
      <c r="HS56" s="655"/>
      <c r="HT56" s="655"/>
      <c r="HU56" s="655"/>
      <c r="HV56" s="655"/>
      <c r="HW56" s="655"/>
      <c r="HX56" s="655"/>
      <c r="HY56" s="655"/>
      <c r="HZ56" s="655"/>
      <c r="IA56" s="655"/>
      <c r="IB56" s="655"/>
      <c r="IC56" s="655"/>
    </row>
    <row r="57" spans="1:237" ht="20.100000000000001" customHeight="1" x14ac:dyDescent="0.35">
      <c r="A57" s="646" t="s">
        <v>445</v>
      </c>
      <c r="B57" s="412" t="s">
        <v>684</v>
      </c>
      <c r="C57" s="665" t="s">
        <v>9</v>
      </c>
      <c r="D57" s="646"/>
      <c r="E57" s="646"/>
      <c r="F57" s="646"/>
      <c r="G57" s="646"/>
      <c r="H57" s="646"/>
      <c r="I57" s="646"/>
      <c r="J57" s="646" t="s">
        <v>185</v>
      </c>
      <c r="K57" s="678"/>
      <c r="L57" s="603"/>
      <c r="M57" s="775">
        <v>323</v>
      </c>
      <c r="N57" s="775" t="s">
        <v>166</v>
      </c>
      <c r="O57" s="752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614"/>
      <c r="AJ57" s="30"/>
      <c r="AK57" s="30"/>
      <c r="AL57" s="30"/>
      <c r="AM57" s="30"/>
      <c r="AN57" s="101">
        <f t="shared" ref="AN57:AV57" si="166">SUM(AN58+AN59+AN61+AN62)</f>
        <v>0</v>
      </c>
      <c r="AO57" s="101">
        <f t="shared" si="166"/>
        <v>0</v>
      </c>
      <c r="AP57" s="101">
        <f t="shared" si="166"/>
        <v>0</v>
      </c>
      <c r="AQ57" s="101">
        <f t="shared" si="166"/>
        <v>0</v>
      </c>
      <c r="AR57" s="101">
        <f t="shared" si="166"/>
        <v>0</v>
      </c>
      <c r="AS57" s="101">
        <f t="shared" si="166"/>
        <v>0</v>
      </c>
      <c r="AT57" s="101">
        <f t="shared" si="166"/>
        <v>0</v>
      </c>
      <c r="AU57" s="101">
        <f t="shared" si="166"/>
        <v>284500</v>
      </c>
      <c r="AV57" s="101">
        <f t="shared" si="166"/>
        <v>284500</v>
      </c>
      <c r="AW57" s="101"/>
      <c r="AX57" s="101"/>
      <c r="AY57" s="101">
        <f>SUM(AY58+AY59+AY61+AY62)</f>
        <v>0</v>
      </c>
      <c r="AZ57" s="30"/>
      <c r="BA57" s="30"/>
      <c r="BB57" s="101">
        <f>SUM(BB58+BB59+BB61+BB62)</f>
        <v>284500</v>
      </c>
      <c r="BC57" s="101">
        <f>SUM(BC58+BC59+BC61+BC62)</f>
        <v>284500</v>
      </c>
      <c r="BD57" s="101">
        <f>SUM(BD58+BD59+BD61+BD62)</f>
        <v>217862.17</v>
      </c>
      <c r="BE57" s="101">
        <f>SUM(BE58+BE59+BE61+BE62)</f>
        <v>279732.17</v>
      </c>
      <c r="BF57" s="101">
        <f>SUM(BF58+BF59+BF61+BF62)</f>
        <v>306202.17</v>
      </c>
      <c r="BG57" s="101">
        <f>SUM(BG58:BG65)</f>
        <v>314841.53999999998</v>
      </c>
      <c r="BH57" s="101">
        <f>SUM(BH58:BH65)</f>
        <v>306202.17</v>
      </c>
      <c r="BI57" s="101">
        <f>SUM(BI58+BI59+BI61+BI62+BI63)</f>
        <v>95157.5</v>
      </c>
      <c r="BJ57" s="101">
        <f>SUM(BJ58:BJ65)</f>
        <v>401359.67</v>
      </c>
      <c r="BK57" s="101">
        <f>SUM(BK58+BK59+BK61+BK62+BK63)</f>
        <v>261618.30000000002</v>
      </c>
      <c r="BL57" s="101">
        <f t="shared" si="7"/>
        <v>65.183006553697837</v>
      </c>
      <c r="BM57" s="101"/>
      <c r="BN57" s="101"/>
      <c r="BO57" s="101">
        <f>SUM(BO58:BO65)</f>
        <v>379818.3</v>
      </c>
      <c r="BP57" s="101"/>
      <c r="BQ57" s="101"/>
      <c r="BR57" s="101">
        <f>SUM(BR58+BR59+BR61+BR62+BR63)</f>
        <v>-329818.3</v>
      </c>
      <c r="BS57" s="101">
        <f>SUM(BS58+BS59+BS61+BS62+BS63)</f>
        <v>50000</v>
      </c>
      <c r="BT57" s="101">
        <f>SUM(BT58:BT65)</f>
        <v>301755.62999999995</v>
      </c>
      <c r="BU57" s="101">
        <f>SUM(BU58:BU65)</f>
        <v>7345.490000000018</v>
      </c>
      <c r="BV57" s="101">
        <f>SUM(BV58+BV59+BV61+BV62+BV63)</f>
        <v>50000</v>
      </c>
      <c r="BW57" s="101"/>
      <c r="BX57" s="101"/>
      <c r="BY57" s="101">
        <f>SUM(BY58:BY65)</f>
        <v>387163.79</v>
      </c>
      <c r="BZ57" s="101">
        <f>SUM(BZ58:BZ65)</f>
        <v>387163.79</v>
      </c>
      <c r="CA57" s="101">
        <f t="shared" si="8"/>
        <v>122.97099995127707</v>
      </c>
      <c r="CB57" s="101">
        <f t="shared" si="9"/>
        <v>100</v>
      </c>
      <c r="CC57" s="101">
        <f>SUM(CC58+CC59+CC61+CC62+CC63)</f>
        <v>0</v>
      </c>
      <c r="CD57" s="101">
        <f>SUM(CD58+CD59+CD61+CD62+CD63)</f>
        <v>0</v>
      </c>
      <c r="CE57" s="101">
        <f>SUM(CE58+CE59+CE61+CE62+CE63)</f>
        <v>50000</v>
      </c>
      <c r="CF57" s="101">
        <f>SUM(CF58+CF59+CF61+CF62+CF63)</f>
        <v>5725.56</v>
      </c>
      <c r="CG57" s="101">
        <f t="shared" si="165"/>
        <v>11.451120000000001</v>
      </c>
      <c r="CH57" s="101">
        <f>SUM(CH58:CH65)</f>
        <v>15000</v>
      </c>
      <c r="CI57" s="101">
        <f>SUM(CI58+CI59+CI61+CI62+CI63)</f>
        <v>65000</v>
      </c>
      <c r="CJ57" s="101"/>
      <c r="CK57" s="101">
        <f t="shared" si="11"/>
        <v>0</v>
      </c>
      <c r="CL57" s="101">
        <f>SUM(CL58:CL65)</f>
        <v>0</v>
      </c>
      <c r="CM57" s="101">
        <f>SUM(CM58+CM59+CM61+CM62+CM63)</f>
        <v>65000</v>
      </c>
      <c r="CN57" s="101"/>
      <c r="CO57" s="101">
        <f t="shared" si="12"/>
        <v>0</v>
      </c>
      <c r="CP57" s="101">
        <f>SUM(CP58:CP65)</f>
        <v>0</v>
      </c>
      <c r="CQ57" s="101">
        <f>SUM(CQ58:CQ65)</f>
        <v>65000</v>
      </c>
      <c r="CR57" s="101">
        <f>SUM(CR58:CR65)</f>
        <v>22975.53</v>
      </c>
      <c r="CS57" s="101">
        <f t="shared" si="111"/>
        <v>35.346969230769226</v>
      </c>
      <c r="CT57" s="101">
        <f>SUM(CT58:CT65)</f>
        <v>0</v>
      </c>
      <c r="CU57" s="101">
        <f>SUM(CU58:CU63)</f>
        <v>65000</v>
      </c>
      <c r="CV57" s="101">
        <f>SUM(CV58:CV65)</f>
        <v>22975.53</v>
      </c>
      <c r="CW57" s="101">
        <f t="shared" si="14"/>
        <v>35.346969230769226</v>
      </c>
      <c r="CX57" s="101">
        <f>SUM(CX58:CX65)</f>
        <v>-29646.720000000001</v>
      </c>
      <c r="CY57" s="101">
        <f>SUM(CY58:CY65)</f>
        <v>35353.279999999999</v>
      </c>
      <c r="CZ57" s="114">
        <f>SUM(CZ58+CZ59+CZ61+CZ62+CZ63)</f>
        <v>0</v>
      </c>
      <c r="DA57" s="114">
        <f>SUM(DA58+DA59+DA61+DA62+DA63)</f>
        <v>0</v>
      </c>
      <c r="DB57" s="114">
        <f>SUM(DB58:DB65)</f>
        <v>14257.3</v>
      </c>
      <c r="DC57" s="114">
        <f>SUM(DC58:DC65)</f>
        <v>24666.98</v>
      </c>
      <c r="DD57" s="101">
        <f t="shared" si="126"/>
        <v>173.0129828228346</v>
      </c>
      <c r="DE57" s="101">
        <f t="shared" si="127"/>
        <v>54.42246001103144</v>
      </c>
      <c r="DF57" s="114">
        <f>SUM(DF58:DF65)</f>
        <v>65000</v>
      </c>
      <c r="DG57" s="114">
        <f>SUM(DG58:DG65)</f>
        <v>9511.25</v>
      </c>
      <c r="DH57" s="101">
        <f t="shared" si="20"/>
        <v>14.632692307692308</v>
      </c>
      <c r="DI57" s="114">
        <f>SUM(DI58:DI65)</f>
        <v>-19675</v>
      </c>
      <c r="DJ57" s="114">
        <f>SUM(DJ58:DJ65)</f>
        <v>45325</v>
      </c>
      <c r="DK57" s="114">
        <f>SUM(DK58:DK65)</f>
        <v>0</v>
      </c>
      <c r="DL57" s="101">
        <f t="shared" si="22"/>
        <v>0</v>
      </c>
      <c r="DM57" s="114">
        <f>SUM(DM58:DM65)</f>
        <v>0</v>
      </c>
      <c r="DN57" s="114">
        <f>SUM(DN58:DN65)</f>
        <v>45325</v>
      </c>
      <c r="DO57" s="114">
        <f>SUM(DO58:DO65)</f>
        <v>0</v>
      </c>
      <c r="DP57" s="101">
        <f t="shared" si="24"/>
        <v>0</v>
      </c>
      <c r="DQ57" s="114">
        <f>SUM(DQ58:DQ65)</f>
        <v>0</v>
      </c>
      <c r="DR57" s="114">
        <f>SUM(DR58:DR65)</f>
        <v>45325</v>
      </c>
      <c r="DS57" s="114">
        <f t="shared" ref="DS57:DU57" si="167">SUM(DS58:DS65)</f>
        <v>47500</v>
      </c>
      <c r="DT57" s="114">
        <f t="shared" si="167"/>
        <v>0</v>
      </c>
      <c r="DU57" s="114">
        <f t="shared" si="167"/>
        <v>0</v>
      </c>
      <c r="DV57" s="106"/>
      <c r="DW57" s="106"/>
      <c r="DX57" s="137"/>
      <c r="DY57" s="138"/>
      <c r="EF57" s="655"/>
      <c r="EG57" s="655"/>
      <c r="EH57" s="655"/>
      <c r="EI57" s="655"/>
      <c r="EJ57" s="655"/>
      <c r="EK57" s="655"/>
      <c r="EL57" s="655"/>
      <c r="EM57" s="655"/>
      <c r="EN57" s="952"/>
      <c r="EO57" s="655"/>
      <c r="EP57" s="655"/>
      <c r="EQ57" s="655"/>
      <c r="ER57" s="655"/>
      <c r="ES57" s="655"/>
      <c r="ET57" s="655"/>
      <c r="EU57" s="655"/>
      <c r="EV57" s="655"/>
      <c r="EY57" s="655"/>
      <c r="EZ57" s="655"/>
      <c r="FA57" s="655"/>
      <c r="FB57" s="655"/>
      <c r="FC57" s="655"/>
      <c r="FD57" s="655"/>
      <c r="FE57" s="655"/>
      <c r="FF57" s="655"/>
      <c r="FG57" s="655"/>
      <c r="FH57" s="655"/>
      <c r="FI57" s="655"/>
      <c r="FJ57" s="655"/>
      <c r="FK57" s="655"/>
      <c r="FL57" s="655"/>
      <c r="FM57" s="655"/>
      <c r="FN57" s="655"/>
      <c r="FO57" s="655"/>
      <c r="FP57" s="655"/>
      <c r="FQ57" s="655"/>
      <c r="FR57" s="655"/>
      <c r="FS57" s="655"/>
      <c r="FT57" s="655"/>
      <c r="FU57" s="655"/>
      <c r="FV57" s="655"/>
      <c r="FW57" s="655"/>
      <c r="FX57" s="655"/>
      <c r="FY57" s="655"/>
      <c r="FZ57" s="655"/>
      <c r="GA57" s="655"/>
      <c r="GB57" s="655"/>
      <c r="GC57" s="655"/>
      <c r="GD57" s="655"/>
      <c r="GE57" s="655"/>
      <c r="GF57" s="655"/>
      <c r="GG57" s="655"/>
      <c r="GH57" s="655"/>
      <c r="GI57" s="655"/>
      <c r="GJ57" s="655"/>
      <c r="GK57" s="655"/>
      <c r="GL57" s="655"/>
      <c r="GM57" s="655"/>
      <c r="GN57" s="655"/>
      <c r="GO57" s="655"/>
      <c r="GP57" s="655"/>
      <c r="GQ57" s="655"/>
      <c r="GR57" s="655"/>
      <c r="GS57" s="655"/>
      <c r="GT57" s="655"/>
      <c r="GU57" s="655"/>
      <c r="GV57" s="655"/>
      <c r="GW57" s="655"/>
      <c r="GX57" s="655"/>
      <c r="GY57" s="655"/>
      <c r="GZ57" s="655"/>
      <c r="HA57" s="655"/>
      <c r="HB57" s="655"/>
      <c r="HC57" s="655"/>
      <c r="HD57" s="655"/>
      <c r="HE57" s="655"/>
      <c r="HF57" s="655"/>
      <c r="HG57" s="655"/>
      <c r="HH57" s="655"/>
      <c r="HI57" s="655"/>
      <c r="HJ57" s="655"/>
      <c r="HK57" s="655"/>
      <c r="HL57" s="655"/>
      <c r="HM57" s="655"/>
      <c r="HN57" s="655"/>
      <c r="HO57" s="655"/>
      <c r="HP57" s="655"/>
      <c r="HQ57" s="655"/>
      <c r="HR57" s="655"/>
      <c r="HS57" s="655"/>
      <c r="HT57" s="655"/>
      <c r="HU57" s="655"/>
      <c r="HV57" s="655"/>
      <c r="HW57" s="655"/>
      <c r="HX57" s="655"/>
      <c r="HY57" s="655"/>
      <c r="HZ57" s="655"/>
      <c r="IA57" s="655"/>
      <c r="IB57" s="655"/>
      <c r="IC57" s="655"/>
    </row>
    <row r="58" spans="1:237" ht="20.100000000000001" customHeight="1" x14ac:dyDescent="0.35">
      <c r="A58" s="646"/>
      <c r="B58" s="646"/>
      <c r="C58" s="665"/>
      <c r="D58" s="646"/>
      <c r="E58" s="646"/>
      <c r="F58" s="646"/>
      <c r="G58" s="646"/>
      <c r="H58" s="646"/>
      <c r="I58" s="646"/>
      <c r="J58" s="646" t="s">
        <v>185</v>
      </c>
      <c r="K58" s="678"/>
      <c r="L58" s="603"/>
      <c r="M58" s="633"/>
      <c r="N58" s="633">
        <v>3231</v>
      </c>
      <c r="O58" s="595" t="s">
        <v>167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614"/>
      <c r="AJ58" s="30"/>
      <c r="AK58" s="30"/>
      <c r="AL58" s="30"/>
      <c r="AM58" s="30"/>
      <c r="AN58" s="49">
        <v>0</v>
      </c>
      <c r="AO58" s="49">
        <v>0</v>
      </c>
      <c r="AP58" s="49">
        <v>0</v>
      </c>
      <c r="AQ58" s="49">
        <v>0</v>
      </c>
      <c r="AR58" s="49">
        <v>0</v>
      </c>
      <c r="AS58" s="49"/>
      <c r="AT58" s="49"/>
      <c r="AU58" s="49">
        <v>255000</v>
      </c>
      <c r="AV58" s="49">
        <v>255000</v>
      </c>
      <c r="AW58" s="49"/>
      <c r="AX58" s="49"/>
      <c r="AY58" s="49">
        <f>(BB58-AV58)</f>
        <v>0</v>
      </c>
      <c r="AZ58" s="30"/>
      <c r="BA58" s="30"/>
      <c r="BB58" s="49">
        <v>255000</v>
      </c>
      <c r="BC58" s="49">
        <v>255000</v>
      </c>
      <c r="BD58" s="49">
        <v>199875</v>
      </c>
      <c r="BE58" s="49">
        <v>261625</v>
      </c>
      <c r="BF58" s="49">
        <v>295000</v>
      </c>
      <c r="BG58" s="49">
        <v>295481.87</v>
      </c>
      <c r="BH58" s="49">
        <v>295000</v>
      </c>
      <c r="BI58" s="49">
        <f>(BJ58-BH58)</f>
        <v>89000</v>
      </c>
      <c r="BJ58" s="49">
        <v>384000</v>
      </c>
      <c r="BK58" s="49">
        <v>232238.13</v>
      </c>
      <c r="BL58" s="49">
        <f t="shared" si="7"/>
        <v>60.478679687500005</v>
      </c>
      <c r="BM58" s="49"/>
      <c r="BN58" s="49"/>
      <c r="BO58" s="49">
        <v>358693.3</v>
      </c>
      <c r="BP58" s="49"/>
      <c r="BQ58" s="49"/>
      <c r="BR58" s="49">
        <f>(BS58-BO58)</f>
        <v>-308693.3</v>
      </c>
      <c r="BS58" s="49">
        <v>50000</v>
      </c>
      <c r="BT58" s="49">
        <v>265238.56</v>
      </c>
      <c r="BU58" s="49">
        <f t="shared" ref="BU58:BU65" si="168">(BY58-BO58)</f>
        <v>-22655.299999999988</v>
      </c>
      <c r="BV58" s="49">
        <v>50000</v>
      </c>
      <c r="BW58" s="49"/>
      <c r="BX58" s="49"/>
      <c r="BY58" s="49">
        <v>336038</v>
      </c>
      <c r="BZ58" s="49">
        <v>336038.49</v>
      </c>
      <c r="CA58" s="49">
        <f t="shared" si="8"/>
        <v>113.72558661551722</v>
      </c>
      <c r="CB58" s="49">
        <f t="shared" si="9"/>
        <v>100.00014581684214</v>
      </c>
      <c r="CC58" s="49"/>
      <c r="CD58" s="49"/>
      <c r="CE58" s="49">
        <v>50000</v>
      </c>
      <c r="CF58" s="49">
        <v>2118.6</v>
      </c>
      <c r="CG58" s="49">
        <f t="shared" si="165"/>
        <v>4.2371999999999996</v>
      </c>
      <c r="CH58" s="49">
        <f t="shared" ref="CH58:CH63" si="169">(CI58-CE58)</f>
        <v>10000</v>
      </c>
      <c r="CI58" s="49">
        <v>60000</v>
      </c>
      <c r="CJ58" s="49"/>
      <c r="CK58" s="49">
        <f t="shared" si="11"/>
        <v>0</v>
      </c>
      <c r="CL58" s="49">
        <f t="shared" ref="CL58:CL63" si="170">(CM58-CI58)</f>
        <v>0</v>
      </c>
      <c r="CM58" s="49">
        <v>60000</v>
      </c>
      <c r="CN58" s="49"/>
      <c r="CO58" s="49">
        <f t="shared" si="12"/>
        <v>0</v>
      </c>
      <c r="CP58" s="49">
        <f t="shared" ref="CP58:CP63" si="171">(CQ58-CM58)</f>
        <v>0</v>
      </c>
      <c r="CQ58" s="49">
        <v>60000</v>
      </c>
      <c r="CR58" s="49">
        <v>6141.55</v>
      </c>
      <c r="CS58" s="49">
        <f t="shared" si="111"/>
        <v>10.235916666666666</v>
      </c>
      <c r="CT58" s="49">
        <f t="shared" ref="CT58:CT65" si="172">(CU58-CQ58)</f>
        <v>-1500</v>
      </c>
      <c r="CU58" s="49">
        <v>58500</v>
      </c>
      <c r="CV58" s="49">
        <v>6141.55</v>
      </c>
      <c r="CW58" s="49">
        <f t="shared" si="14"/>
        <v>10.498376068376068</v>
      </c>
      <c r="CX58" s="49">
        <f t="shared" ref="CX58:CX65" si="173">(CY58-CU58)</f>
        <v>-46500</v>
      </c>
      <c r="CY58" s="49">
        <v>12000</v>
      </c>
      <c r="CZ58" s="851"/>
      <c r="DA58" s="851"/>
      <c r="DB58" s="851">
        <v>4844.09</v>
      </c>
      <c r="DC58" s="851">
        <v>9644.2999999999993</v>
      </c>
      <c r="DD58" s="49">
        <f t="shared" si="126"/>
        <v>199.09415390713215</v>
      </c>
      <c r="DE58" s="49">
        <f t="shared" si="127"/>
        <v>74.18692307692308</v>
      </c>
      <c r="DF58" s="49">
        <v>58500</v>
      </c>
      <c r="DG58" s="49">
        <v>5037.5</v>
      </c>
      <c r="DH58" s="49">
        <f t="shared" si="20"/>
        <v>8.6111111111111107</v>
      </c>
      <c r="DI58" s="49">
        <f t="shared" ref="DI58:DI65" si="174">(DJ58-DF58)</f>
        <v>-45500</v>
      </c>
      <c r="DJ58" s="851">
        <v>13000</v>
      </c>
      <c r="DK58" s="49"/>
      <c r="DL58" s="49">
        <f t="shared" si="22"/>
        <v>0</v>
      </c>
      <c r="DM58" s="49">
        <f t="shared" ref="DM58:DM65" si="175">(DN58-DJ58)</f>
        <v>0</v>
      </c>
      <c r="DN58" s="851">
        <v>13000</v>
      </c>
      <c r="DO58" s="49"/>
      <c r="DP58" s="49">
        <f t="shared" si="24"/>
        <v>0</v>
      </c>
      <c r="DQ58" s="49">
        <f t="shared" ref="DQ58:DQ65" si="176">(DR58-DN58)</f>
        <v>2000</v>
      </c>
      <c r="DR58" s="851">
        <v>15000</v>
      </c>
      <c r="DS58" s="851">
        <v>13000</v>
      </c>
      <c r="DT58" s="851"/>
      <c r="DU58" s="851"/>
      <c r="DV58" s="49"/>
      <c r="DW58" s="49"/>
      <c r="DX58" s="137"/>
      <c r="DY58" s="851"/>
      <c r="EF58" s="655"/>
      <c r="EG58" s="655"/>
      <c r="EH58" s="655"/>
      <c r="EI58" s="655"/>
      <c r="EJ58" s="655"/>
      <c r="EK58" s="655"/>
      <c r="EL58" s="655"/>
      <c r="EM58" s="655"/>
      <c r="EN58" s="952"/>
      <c r="EO58" s="655"/>
      <c r="EP58" s="655"/>
      <c r="EQ58" s="655"/>
      <c r="ER58" s="655"/>
      <c r="ES58" s="655"/>
      <c r="ET58" s="655"/>
      <c r="EU58" s="655"/>
      <c r="EV58" s="655"/>
      <c r="EY58" s="655"/>
      <c r="EZ58" s="655"/>
      <c r="FA58" s="655"/>
      <c r="FB58" s="655"/>
      <c r="FC58" s="655"/>
      <c r="FD58" s="655"/>
      <c r="FE58" s="655"/>
      <c r="FF58" s="655"/>
      <c r="FG58" s="655"/>
      <c r="FH58" s="655"/>
      <c r="FI58" s="655"/>
      <c r="FJ58" s="655"/>
      <c r="FK58" s="655"/>
      <c r="FL58" s="655"/>
      <c r="FM58" s="655"/>
      <c r="FN58" s="655"/>
      <c r="FO58" s="655"/>
      <c r="FP58" s="655"/>
      <c r="FQ58" s="655"/>
      <c r="FR58" s="655"/>
      <c r="FS58" s="655"/>
      <c r="FT58" s="655"/>
      <c r="FU58" s="655"/>
      <c r="FV58" s="655"/>
      <c r="FW58" s="655"/>
      <c r="FX58" s="655"/>
      <c r="FY58" s="655"/>
      <c r="FZ58" s="655"/>
      <c r="GA58" s="655"/>
      <c r="GB58" s="655"/>
      <c r="GC58" s="655"/>
      <c r="GD58" s="655"/>
      <c r="GE58" s="655"/>
      <c r="GF58" s="655"/>
      <c r="GG58" s="655"/>
      <c r="GH58" s="655"/>
      <c r="GI58" s="655"/>
      <c r="GJ58" s="655"/>
      <c r="GK58" s="655"/>
      <c r="GL58" s="655"/>
      <c r="GM58" s="655"/>
      <c r="GN58" s="655"/>
      <c r="GO58" s="655"/>
      <c r="GP58" s="655"/>
      <c r="GQ58" s="655"/>
      <c r="GR58" s="655"/>
      <c r="GS58" s="655"/>
      <c r="GT58" s="655"/>
      <c r="GU58" s="655"/>
      <c r="GV58" s="655"/>
      <c r="GW58" s="655"/>
      <c r="GX58" s="655"/>
      <c r="GY58" s="655"/>
      <c r="GZ58" s="655"/>
      <c r="HA58" s="655"/>
      <c r="HB58" s="655"/>
      <c r="HC58" s="655"/>
      <c r="HD58" s="655"/>
      <c r="HE58" s="655"/>
      <c r="HF58" s="655"/>
      <c r="HG58" s="655"/>
      <c r="HH58" s="655"/>
      <c r="HI58" s="655"/>
      <c r="HJ58" s="655"/>
      <c r="HK58" s="655"/>
      <c r="HL58" s="655"/>
      <c r="HM58" s="655"/>
      <c r="HN58" s="655"/>
      <c r="HO58" s="655"/>
      <c r="HP58" s="655"/>
      <c r="HQ58" s="655"/>
      <c r="HR58" s="655"/>
      <c r="HS58" s="655"/>
      <c r="HT58" s="655"/>
      <c r="HU58" s="655"/>
      <c r="HV58" s="655"/>
      <c r="HW58" s="655"/>
      <c r="HX58" s="655"/>
      <c r="HY58" s="655"/>
      <c r="HZ58" s="655"/>
      <c r="IA58" s="655"/>
      <c r="IB58" s="655"/>
      <c r="IC58" s="655"/>
    </row>
    <row r="59" spans="1:237" ht="20.100000000000001" customHeight="1" x14ac:dyDescent="0.35">
      <c r="A59" s="646"/>
      <c r="B59" s="646"/>
      <c r="C59" s="665"/>
      <c r="D59" s="646"/>
      <c r="E59" s="646"/>
      <c r="F59" s="646"/>
      <c r="G59" s="646"/>
      <c r="H59" s="646"/>
      <c r="I59" s="646"/>
      <c r="J59" s="646" t="s">
        <v>185</v>
      </c>
      <c r="K59" s="678"/>
      <c r="L59" s="603"/>
      <c r="M59" s="633"/>
      <c r="N59" s="633">
        <v>3232</v>
      </c>
      <c r="O59" s="615" t="s">
        <v>33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614"/>
      <c r="AJ59" s="30"/>
      <c r="AK59" s="30"/>
      <c r="AL59" s="30"/>
      <c r="AM59" s="30"/>
      <c r="AN59" s="49">
        <v>0</v>
      </c>
      <c r="AO59" s="49">
        <v>0</v>
      </c>
      <c r="AP59" s="49">
        <v>0</v>
      </c>
      <c r="AQ59" s="49">
        <v>0</v>
      </c>
      <c r="AR59" s="49">
        <v>0</v>
      </c>
      <c r="AS59" s="49"/>
      <c r="AT59" s="49"/>
      <c r="AU59" s="49">
        <v>15500</v>
      </c>
      <c r="AV59" s="49">
        <v>15500</v>
      </c>
      <c r="AW59" s="49"/>
      <c r="AX59" s="49"/>
      <c r="AY59" s="49">
        <f>(BB59-AV59)</f>
        <v>0</v>
      </c>
      <c r="AZ59" s="30"/>
      <c r="BA59" s="30"/>
      <c r="BB59" s="49">
        <v>15500</v>
      </c>
      <c r="BC59" s="49">
        <v>15500</v>
      </c>
      <c r="BD59" s="49">
        <v>3917.5</v>
      </c>
      <c r="BE59" s="49">
        <v>3917.5</v>
      </c>
      <c r="BF59" s="49">
        <v>5000</v>
      </c>
      <c r="BG59" s="49">
        <v>3917.5</v>
      </c>
      <c r="BH59" s="49">
        <v>5000</v>
      </c>
      <c r="BI59" s="49">
        <f>(BJ59-BH59)</f>
        <v>-1082.5</v>
      </c>
      <c r="BJ59" s="49">
        <v>3917.5</v>
      </c>
      <c r="BK59" s="49">
        <v>3783.75</v>
      </c>
      <c r="BL59" s="49">
        <f t="shared" si="7"/>
        <v>96.585832801531595</v>
      </c>
      <c r="BM59" s="49"/>
      <c r="BN59" s="49"/>
      <c r="BO59" s="49">
        <v>5000</v>
      </c>
      <c r="BP59" s="49"/>
      <c r="BQ59" s="49"/>
      <c r="BR59" s="49">
        <f>(BS59-BO59)</f>
        <v>-5000</v>
      </c>
      <c r="BS59" s="49">
        <v>0</v>
      </c>
      <c r="BT59" s="49">
        <v>7586.35</v>
      </c>
      <c r="BU59" s="49">
        <f t="shared" si="168"/>
        <v>5724.01</v>
      </c>
      <c r="BV59" s="49">
        <v>0</v>
      </c>
      <c r="BW59" s="49"/>
      <c r="BX59" s="49"/>
      <c r="BY59" s="49">
        <v>10724.01</v>
      </c>
      <c r="BZ59" s="49">
        <v>8478.8700000000008</v>
      </c>
      <c r="CA59" s="49">
        <f t="shared" si="8"/>
        <v>216.43573707721765</v>
      </c>
      <c r="CB59" s="49">
        <f t="shared" si="9"/>
        <v>79.064361185787789</v>
      </c>
      <c r="CC59" s="49"/>
      <c r="CD59" s="49"/>
      <c r="CE59" s="49">
        <v>0</v>
      </c>
      <c r="CF59" s="49">
        <v>3381.25</v>
      </c>
      <c r="CG59" s="49">
        <f t="shared" si="165"/>
        <v>0</v>
      </c>
      <c r="CH59" s="49">
        <f t="shared" si="169"/>
        <v>4000</v>
      </c>
      <c r="CI59" s="49">
        <v>4000</v>
      </c>
      <c r="CJ59" s="49"/>
      <c r="CK59" s="49">
        <f t="shared" si="11"/>
        <v>0</v>
      </c>
      <c r="CL59" s="49">
        <f t="shared" si="170"/>
        <v>0</v>
      </c>
      <c r="CM59" s="49">
        <v>4000</v>
      </c>
      <c r="CN59" s="49"/>
      <c r="CO59" s="49">
        <f t="shared" si="12"/>
        <v>0</v>
      </c>
      <c r="CP59" s="49">
        <f t="shared" si="171"/>
        <v>0</v>
      </c>
      <c r="CQ59" s="49">
        <v>4000</v>
      </c>
      <c r="CR59" s="49">
        <v>5408.11</v>
      </c>
      <c r="CS59" s="49">
        <f t="shared" si="111"/>
        <v>135.20274999999998</v>
      </c>
      <c r="CT59" s="49">
        <f t="shared" si="172"/>
        <v>-1000</v>
      </c>
      <c r="CU59" s="49">
        <v>3000</v>
      </c>
      <c r="CV59" s="49">
        <v>5408.11</v>
      </c>
      <c r="CW59" s="49">
        <f t="shared" si="14"/>
        <v>180.27033333333333</v>
      </c>
      <c r="CX59" s="49">
        <f t="shared" si="173"/>
        <v>4500</v>
      </c>
      <c r="CY59" s="49">
        <v>7500</v>
      </c>
      <c r="CZ59" s="851"/>
      <c r="DA59" s="851"/>
      <c r="DB59" s="851">
        <v>3381.25</v>
      </c>
      <c r="DC59" s="851">
        <v>6040.18</v>
      </c>
      <c r="DD59" s="49">
        <f t="shared" si="126"/>
        <v>178.63748613678374</v>
      </c>
      <c r="DE59" s="49">
        <f t="shared" si="127"/>
        <v>54.910727272727279</v>
      </c>
      <c r="DF59" s="49">
        <v>3000</v>
      </c>
      <c r="DG59" s="49">
        <v>4473.75</v>
      </c>
      <c r="DH59" s="49">
        <f t="shared" si="20"/>
        <v>149.125</v>
      </c>
      <c r="DI59" s="49">
        <f t="shared" si="174"/>
        <v>8000</v>
      </c>
      <c r="DJ59" s="851">
        <v>11000</v>
      </c>
      <c r="DK59" s="49"/>
      <c r="DL59" s="49">
        <f t="shared" si="22"/>
        <v>0</v>
      </c>
      <c r="DM59" s="49">
        <f t="shared" si="175"/>
        <v>0</v>
      </c>
      <c r="DN59" s="851">
        <v>11000</v>
      </c>
      <c r="DO59" s="49"/>
      <c r="DP59" s="49">
        <f t="shared" si="24"/>
        <v>0</v>
      </c>
      <c r="DQ59" s="49">
        <f t="shared" si="176"/>
        <v>1000</v>
      </c>
      <c r="DR59" s="851">
        <v>12000</v>
      </c>
      <c r="DS59" s="851">
        <v>15000</v>
      </c>
      <c r="DT59" s="851"/>
      <c r="DU59" s="851"/>
      <c r="DV59" s="49"/>
      <c r="DW59" s="49"/>
      <c r="DX59" s="137"/>
      <c r="DY59" s="851"/>
      <c r="EF59" s="655"/>
      <c r="EG59" s="655"/>
      <c r="EH59" s="655"/>
      <c r="EI59" s="655"/>
      <c r="EJ59" s="655"/>
      <c r="EK59" s="655"/>
      <c r="EL59" s="655"/>
      <c r="EM59" s="655"/>
      <c r="EN59" s="952"/>
      <c r="EO59" s="655"/>
      <c r="EP59" s="655"/>
      <c r="EQ59" s="655"/>
      <c r="ER59" s="655"/>
      <c r="ES59" s="655"/>
      <c r="ET59" s="655"/>
      <c r="EU59" s="655"/>
      <c r="EV59" s="655"/>
      <c r="EY59" s="655"/>
      <c r="EZ59" s="655"/>
      <c r="FA59" s="655"/>
      <c r="FB59" s="655"/>
      <c r="FC59" s="655"/>
      <c r="FD59" s="655"/>
      <c r="FE59" s="655"/>
      <c r="FF59" s="655"/>
      <c r="FG59" s="655"/>
      <c r="FH59" s="655"/>
      <c r="FI59" s="655"/>
      <c r="FJ59" s="655"/>
      <c r="FK59" s="655"/>
      <c r="FL59" s="655"/>
      <c r="FM59" s="655"/>
      <c r="FN59" s="655"/>
      <c r="FO59" s="655"/>
      <c r="FP59" s="655"/>
      <c r="FQ59" s="655"/>
      <c r="FR59" s="655"/>
      <c r="FS59" s="655"/>
      <c r="FT59" s="655"/>
      <c r="FU59" s="655"/>
      <c r="FV59" s="655"/>
      <c r="FW59" s="655"/>
      <c r="FX59" s="655"/>
      <c r="FY59" s="655"/>
      <c r="FZ59" s="655"/>
      <c r="GA59" s="655"/>
      <c r="GB59" s="655"/>
      <c r="GC59" s="655"/>
      <c r="GD59" s="655"/>
      <c r="GE59" s="655"/>
      <c r="GF59" s="655"/>
      <c r="GG59" s="655"/>
      <c r="GH59" s="655"/>
      <c r="GI59" s="655"/>
      <c r="GJ59" s="655"/>
      <c r="GK59" s="655"/>
      <c r="GL59" s="655"/>
      <c r="GM59" s="655"/>
      <c r="GN59" s="655"/>
      <c r="GO59" s="655"/>
      <c r="GP59" s="655"/>
      <c r="GQ59" s="655"/>
      <c r="GR59" s="655"/>
      <c r="GS59" s="655"/>
      <c r="GT59" s="655"/>
      <c r="GU59" s="655"/>
      <c r="GV59" s="655"/>
      <c r="GW59" s="655"/>
      <c r="GX59" s="655"/>
      <c r="GY59" s="655"/>
      <c r="GZ59" s="655"/>
      <c r="HA59" s="655"/>
      <c r="HB59" s="655"/>
      <c r="HC59" s="655"/>
      <c r="HD59" s="655"/>
      <c r="HE59" s="655"/>
      <c r="HF59" s="655"/>
      <c r="HG59" s="655"/>
      <c r="HH59" s="655"/>
      <c r="HI59" s="655"/>
      <c r="HJ59" s="655"/>
      <c r="HK59" s="655"/>
      <c r="HL59" s="655"/>
      <c r="HM59" s="655"/>
      <c r="HN59" s="655"/>
      <c r="HO59" s="655"/>
      <c r="HP59" s="655"/>
      <c r="HQ59" s="655"/>
      <c r="HR59" s="655"/>
      <c r="HS59" s="655"/>
      <c r="HT59" s="655"/>
      <c r="HU59" s="655"/>
      <c r="HV59" s="655"/>
      <c r="HW59" s="655"/>
      <c r="HX59" s="655"/>
      <c r="HY59" s="655"/>
      <c r="HZ59" s="655"/>
      <c r="IA59" s="655"/>
      <c r="IB59" s="655"/>
      <c r="IC59" s="655"/>
    </row>
    <row r="60" spans="1:237" ht="20.100000000000001" customHeight="1" x14ac:dyDescent="0.35">
      <c r="A60" s="646"/>
      <c r="B60" s="646"/>
      <c r="C60" s="665"/>
      <c r="D60" s="646"/>
      <c r="E60" s="646"/>
      <c r="F60" s="646"/>
      <c r="G60" s="646"/>
      <c r="H60" s="646"/>
      <c r="I60" s="646"/>
      <c r="J60" s="646" t="s">
        <v>185</v>
      </c>
      <c r="K60" s="678"/>
      <c r="L60" s="603"/>
      <c r="M60" s="633"/>
      <c r="N60" s="633">
        <v>3234</v>
      </c>
      <c r="O60" s="615" t="s">
        <v>35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614"/>
      <c r="AJ60" s="30"/>
      <c r="AK60" s="30"/>
      <c r="AL60" s="30"/>
      <c r="AM60" s="30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30"/>
      <c r="BA60" s="30"/>
      <c r="BB60" s="49"/>
      <c r="BC60" s="49"/>
      <c r="BD60" s="49"/>
      <c r="BE60" s="49"/>
      <c r="BF60" s="49"/>
      <c r="BG60" s="49">
        <v>0</v>
      </c>
      <c r="BH60" s="49">
        <v>0</v>
      </c>
      <c r="BI60" s="49"/>
      <c r="BJ60" s="49">
        <v>0</v>
      </c>
      <c r="BK60" s="49"/>
      <c r="BL60" s="49"/>
      <c r="BM60" s="49"/>
      <c r="BN60" s="49"/>
      <c r="BO60" s="49">
        <v>0</v>
      </c>
      <c r="BP60" s="49"/>
      <c r="BQ60" s="49"/>
      <c r="BR60" s="49"/>
      <c r="BS60" s="49"/>
      <c r="BT60" s="49">
        <v>2025</v>
      </c>
      <c r="BU60" s="49">
        <f t="shared" si="168"/>
        <v>595.79</v>
      </c>
      <c r="BV60" s="49"/>
      <c r="BW60" s="49"/>
      <c r="BX60" s="49"/>
      <c r="BY60" s="49">
        <v>595.79</v>
      </c>
      <c r="BZ60" s="49">
        <v>2025</v>
      </c>
      <c r="CA60" s="49">
        <f t="shared" si="8"/>
        <v>0</v>
      </c>
      <c r="CB60" s="49">
        <f t="shared" si="9"/>
        <v>339.88485875895873</v>
      </c>
      <c r="CC60" s="49"/>
      <c r="CD60" s="49"/>
      <c r="CE60" s="49">
        <v>0</v>
      </c>
      <c r="CF60" s="49">
        <v>0</v>
      </c>
      <c r="CG60" s="49">
        <f t="shared" si="165"/>
        <v>0</v>
      </c>
      <c r="CH60" s="49">
        <f t="shared" si="169"/>
        <v>0</v>
      </c>
      <c r="CI60" s="49">
        <v>0</v>
      </c>
      <c r="CJ60" s="49"/>
      <c r="CK60" s="49">
        <f t="shared" si="11"/>
        <v>0</v>
      </c>
      <c r="CL60" s="49">
        <f t="shared" si="170"/>
        <v>0</v>
      </c>
      <c r="CM60" s="49">
        <v>0</v>
      </c>
      <c r="CN60" s="49"/>
      <c r="CO60" s="49">
        <f t="shared" si="12"/>
        <v>0</v>
      </c>
      <c r="CP60" s="49">
        <f t="shared" si="171"/>
        <v>0</v>
      </c>
      <c r="CQ60" s="49">
        <v>0</v>
      </c>
      <c r="CR60" s="49">
        <v>2040.63</v>
      </c>
      <c r="CS60" s="49">
        <f t="shared" si="111"/>
        <v>0</v>
      </c>
      <c r="CT60" s="49">
        <f t="shared" si="172"/>
        <v>0</v>
      </c>
      <c r="CU60" s="49">
        <v>0</v>
      </c>
      <c r="CV60" s="49">
        <v>2040.63</v>
      </c>
      <c r="CW60" s="49">
        <f t="shared" si="14"/>
        <v>0</v>
      </c>
      <c r="CX60" s="49">
        <f t="shared" si="173"/>
        <v>2500</v>
      </c>
      <c r="CY60" s="49">
        <v>2500</v>
      </c>
      <c r="CZ60" s="851"/>
      <c r="DA60" s="851"/>
      <c r="DB60" s="851">
        <v>0</v>
      </c>
      <c r="DC60" s="851">
        <v>0</v>
      </c>
      <c r="DD60" s="49">
        <f t="shared" si="126"/>
        <v>0</v>
      </c>
      <c r="DE60" s="49">
        <f t="shared" si="127"/>
        <v>0</v>
      </c>
      <c r="DF60" s="49">
        <v>0</v>
      </c>
      <c r="DG60" s="49"/>
      <c r="DH60" s="49">
        <f t="shared" si="20"/>
        <v>0</v>
      </c>
      <c r="DI60" s="49">
        <f t="shared" si="174"/>
        <v>2500</v>
      </c>
      <c r="DJ60" s="851">
        <v>2500</v>
      </c>
      <c r="DK60" s="49"/>
      <c r="DL60" s="49">
        <f t="shared" si="22"/>
        <v>0</v>
      </c>
      <c r="DM60" s="49">
        <f t="shared" si="175"/>
        <v>0</v>
      </c>
      <c r="DN60" s="851">
        <v>2500</v>
      </c>
      <c r="DO60" s="49"/>
      <c r="DP60" s="49">
        <f t="shared" si="24"/>
        <v>0</v>
      </c>
      <c r="DQ60" s="49">
        <f t="shared" si="176"/>
        <v>-1500</v>
      </c>
      <c r="DR60" s="851">
        <v>1000</v>
      </c>
      <c r="DS60" s="851">
        <v>1000</v>
      </c>
      <c r="DT60" s="851"/>
      <c r="DU60" s="851"/>
      <c r="DV60" s="49"/>
      <c r="DW60" s="49"/>
      <c r="DX60" s="137"/>
      <c r="DY60" s="851"/>
      <c r="EF60" s="655"/>
      <c r="EG60" s="655"/>
      <c r="EH60" s="655"/>
      <c r="EI60" s="655"/>
      <c r="EJ60" s="655"/>
      <c r="EK60" s="655"/>
      <c r="EL60" s="655"/>
      <c r="EM60" s="655"/>
      <c r="EN60" s="952"/>
      <c r="EO60" s="655"/>
      <c r="EP60" s="655"/>
      <c r="EQ60" s="655"/>
      <c r="ER60" s="655"/>
      <c r="ES60" s="655"/>
      <c r="ET60" s="655"/>
      <c r="EU60" s="655"/>
      <c r="EV60" s="655"/>
      <c r="EY60" s="655"/>
      <c r="EZ60" s="655"/>
      <c r="FA60" s="655"/>
      <c r="FB60" s="655"/>
      <c r="FC60" s="655"/>
      <c r="FD60" s="655"/>
      <c r="FE60" s="655"/>
      <c r="FF60" s="655"/>
      <c r="FG60" s="655"/>
      <c r="FH60" s="655"/>
      <c r="FI60" s="655"/>
      <c r="FJ60" s="655"/>
      <c r="FK60" s="655"/>
      <c r="FL60" s="655"/>
      <c r="FM60" s="655"/>
      <c r="FN60" s="655"/>
      <c r="FO60" s="655"/>
      <c r="FP60" s="655"/>
      <c r="FQ60" s="655"/>
      <c r="FR60" s="655"/>
      <c r="FS60" s="655"/>
      <c r="FT60" s="655"/>
      <c r="FU60" s="655"/>
      <c r="FV60" s="655"/>
      <c r="FW60" s="655"/>
      <c r="FX60" s="655"/>
      <c r="FY60" s="655"/>
      <c r="FZ60" s="655"/>
      <c r="GA60" s="655"/>
      <c r="GB60" s="655"/>
      <c r="GC60" s="655"/>
      <c r="GD60" s="655"/>
      <c r="GE60" s="655"/>
      <c r="GF60" s="655"/>
      <c r="GG60" s="655"/>
      <c r="GH60" s="655"/>
      <c r="GI60" s="655"/>
      <c r="GJ60" s="655"/>
      <c r="GK60" s="655"/>
      <c r="GL60" s="655"/>
      <c r="GM60" s="655"/>
      <c r="GN60" s="655"/>
      <c r="GO60" s="655"/>
      <c r="GP60" s="655"/>
      <c r="GQ60" s="655"/>
      <c r="GR60" s="655"/>
      <c r="GS60" s="655"/>
      <c r="GT60" s="655"/>
      <c r="GU60" s="655"/>
      <c r="GV60" s="655"/>
      <c r="GW60" s="655"/>
      <c r="GX60" s="655"/>
      <c r="GY60" s="655"/>
      <c r="GZ60" s="655"/>
      <c r="HA60" s="655"/>
      <c r="HB60" s="655"/>
      <c r="HC60" s="655"/>
      <c r="HD60" s="655"/>
      <c r="HE60" s="655"/>
      <c r="HF60" s="655"/>
      <c r="HG60" s="655"/>
      <c r="HH60" s="655"/>
      <c r="HI60" s="655"/>
      <c r="HJ60" s="655"/>
      <c r="HK60" s="655"/>
      <c r="HL60" s="655"/>
      <c r="HM60" s="655"/>
      <c r="HN60" s="655"/>
      <c r="HO60" s="655"/>
      <c r="HP60" s="655"/>
      <c r="HQ60" s="655"/>
      <c r="HR60" s="655"/>
      <c r="HS60" s="655"/>
      <c r="HT60" s="655"/>
      <c r="HU60" s="655"/>
      <c r="HV60" s="655"/>
      <c r="HW60" s="655"/>
      <c r="HX60" s="655"/>
      <c r="HY60" s="655"/>
      <c r="HZ60" s="655"/>
      <c r="IA60" s="655"/>
      <c r="IB60" s="655"/>
      <c r="IC60" s="655"/>
    </row>
    <row r="61" spans="1:237" ht="20.100000000000001" hidden="1" customHeight="1" x14ac:dyDescent="0.35">
      <c r="A61" s="646"/>
      <c r="B61" s="646"/>
      <c r="C61" s="665"/>
      <c r="D61" s="646"/>
      <c r="E61" s="646"/>
      <c r="F61" s="646"/>
      <c r="G61" s="646"/>
      <c r="H61" s="646"/>
      <c r="I61" s="646"/>
      <c r="J61" s="646" t="s">
        <v>185</v>
      </c>
      <c r="K61" s="678"/>
      <c r="L61" s="603"/>
      <c r="M61" s="633"/>
      <c r="N61" s="633">
        <v>3235</v>
      </c>
      <c r="O61" s="595" t="s">
        <v>36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614"/>
      <c r="AJ61" s="30"/>
      <c r="AK61" s="30"/>
      <c r="AL61" s="30"/>
      <c r="AM61" s="30"/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/>
      <c r="AT61" s="49"/>
      <c r="AU61" s="49">
        <v>0</v>
      </c>
      <c r="AV61" s="49">
        <v>0</v>
      </c>
      <c r="AW61" s="49"/>
      <c r="AX61" s="49"/>
      <c r="AY61" s="49">
        <f>(BB61-AV61)</f>
        <v>0</v>
      </c>
      <c r="AZ61" s="30"/>
      <c r="BA61" s="30"/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f>(BJ61-BH61)</f>
        <v>0</v>
      </c>
      <c r="BJ61" s="49">
        <v>0</v>
      </c>
      <c r="BK61" s="49">
        <v>2025</v>
      </c>
      <c r="BL61" s="49">
        <f t="shared" si="7"/>
        <v>0</v>
      </c>
      <c r="BM61" s="49"/>
      <c r="BN61" s="49"/>
      <c r="BO61" s="49">
        <v>0</v>
      </c>
      <c r="BP61" s="49"/>
      <c r="BQ61" s="49"/>
      <c r="BR61" s="49">
        <f>(BS61-BO61)</f>
        <v>0</v>
      </c>
      <c r="BS61" s="49">
        <v>0</v>
      </c>
      <c r="BT61" s="49">
        <v>0</v>
      </c>
      <c r="BU61" s="49">
        <f t="shared" si="168"/>
        <v>0</v>
      </c>
      <c r="BV61" s="49">
        <v>0</v>
      </c>
      <c r="BW61" s="49"/>
      <c r="BX61" s="49"/>
      <c r="BY61" s="49">
        <v>0</v>
      </c>
      <c r="BZ61" s="49">
        <v>0</v>
      </c>
      <c r="CA61" s="49">
        <f t="shared" si="8"/>
        <v>0</v>
      </c>
      <c r="CB61" s="49">
        <f t="shared" si="9"/>
        <v>0</v>
      </c>
      <c r="CC61" s="49"/>
      <c r="CD61" s="49"/>
      <c r="CE61" s="49">
        <v>0</v>
      </c>
      <c r="CF61" s="49">
        <v>0</v>
      </c>
      <c r="CG61" s="49">
        <f t="shared" si="165"/>
        <v>0</v>
      </c>
      <c r="CH61" s="49">
        <f t="shared" si="169"/>
        <v>0</v>
      </c>
      <c r="CI61" s="49">
        <v>0</v>
      </c>
      <c r="CJ61" s="49"/>
      <c r="CK61" s="49">
        <f t="shared" si="11"/>
        <v>0</v>
      </c>
      <c r="CL61" s="49">
        <f t="shared" si="170"/>
        <v>0</v>
      </c>
      <c r="CM61" s="49">
        <v>0</v>
      </c>
      <c r="CN61" s="49"/>
      <c r="CO61" s="49">
        <f t="shared" si="12"/>
        <v>0</v>
      </c>
      <c r="CP61" s="49">
        <f t="shared" si="171"/>
        <v>0</v>
      </c>
      <c r="CQ61" s="49">
        <v>0</v>
      </c>
      <c r="CR61" s="49"/>
      <c r="CS61" s="49">
        <f t="shared" si="111"/>
        <v>0</v>
      </c>
      <c r="CT61" s="49">
        <f t="shared" si="172"/>
        <v>0</v>
      </c>
      <c r="CU61" s="49">
        <v>0</v>
      </c>
      <c r="CV61" s="49"/>
      <c r="CW61" s="49">
        <f t="shared" si="14"/>
        <v>0</v>
      </c>
      <c r="CX61" s="49">
        <f t="shared" si="173"/>
        <v>0</v>
      </c>
      <c r="CY61" s="49"/>
      <c r="CZ61" s="851"/>
      <c r="DA61" s="851"/>
      <c r="DB61" s="851">
        <v>0</v>
      </c>
      <c r="DC61" s="851">
        <v>0</v>
      </c>
      <c r="DD61" s="49">
        <f t="shared" si="126"/>
        <v>0</v>
      </c>
      <c r="DE61" s="49">
        <f t="shared" si="127"/>
        <v>0</v>
      </c>
      <c r="DF61" s="49">
        <v>0</v>
      </c>
      <c r="DG61" s="49"/>
      <c r="DH61" s="49">
        <f t="shared" si="20"/>
        <v>0</v>
      </c>
      <c r="DI61" s="49">
        <f t="shared" si="174"/>
        <v>0</v>
      </c>
      <c r="DJ61" s="851"/>
      <c r="DK61" s="49"/>
      <c r="DL61" s="49">
        <f t="shared" si="22"/>
        <v>0</v>
      </c>
      <c r="DM61" s="49">
        <f t="shared" si="175"/>
        <v>0</v>
      </c>
      <c r="DN61" s="851"/>
      <c r="DO61" s="49"/>
      <c r="DP61" s="49">
        <f t="shared" si="24"/>
        <v>0</v>
      </c>
      <c r="DQ61" s="49">
        <f t="shared" si="176"/>
        <v>0</v>
      </c>
      <c r="DR61" s="851"/>
      <c r="DS61" s="851"/>
      <c r="DT61" s="851"/>
      <c r="DU61" s="851"/>
      <c r="DV61" s="49"/>
      <c r="DW61" s="49"/>
      <c r="DX61" s="137"/>
      <c r="DY61" s="851"/>
      <c r="EF61" s="655"/>
      <c r="EG61" s="655"/>
      <c r="EH61" s="655"/>
      <c r="EI61" s="655"/>
      <c r="EJ61" s="655"/>
      <c r="EK61" s="655"/>
      <c r="EL61" s="655"/>
      <c r="EM61" s="655"/>
      <c r="EN61" s="952"/>
      <c r="EO61" s="655"/>
      <c r="EP61" s="655"/>
      <c r="EQ61" s="655"/>
      <c r="ER61" s="655"/>
      <c r="ES61" s="655"/>
      <c r="ET61" s="655"/>
      <c r="EU61" s="655"/>
      <c r="EV61" s="655"/>
      <c r="EY61" s="655"/>
      <c r="EZ61" s="655"/>
      <c r="FA61" s="655"/>
      <c r="FB61" s="655"/>
      <c r="FC61" s="655"/>
      <c r="FD61" s="655"/>
      <c r="FE61" s="655"/>
      <c r="FF61" s="655"/>
      <c r="FG61" s="655"/>
      <c r="FH61" s="655"/>
      <c r="FI61" s="655"/>
      <c r="FJ61" s="655"/>
      <c r="FK61" s="655"/>
      <c r="FL61" s="655"/>
      <c r="FM61" s="655"/>
      <c r="FN61" s="655"/>
      <c r="FO61" s="655"/>
      <c r="FP61" s="655"/>
      <c r="FQ61" s="655"/>
      <c r="FR61" s="655"/>
      <c r="FS61" s="655"/>
      <c r="FT61" s="655"/>
      <c r="FU61" s="655"/>
      <c r="FV61" s="655"/>
      <c r="FW61" s="655"/>
      <c r="FX61" s="655"/>
      <c r="FY61" s="655"/>
      <c r="FZ61" s="655"/>
      <c r="GA61" s="655"/>
      <c r="GB61" s="655"/>
      <c r="GC61" s="655"/>
      <c r="GD61" s="655"/>
      <c r="GE61" s="655"/>
      <c r="GF61" s="655"/>
      <c r="GG61" s="655"/>
      <c r="GH61" s="655"/>
      <c r="GI61" s="655"/>
      <c r="GJ61" s="655"/>
      <c r="GK61" s="655"/>
      <c r="GL61" s="655"/>
      <c r="GM61" s="655"/>
      <c r="GN61" s="655"/>
      <c r="GO61" s="655"/>
      <c r="GP61" s="655"/>
      <c r="GQ61" s="655"/>
      <c r="GR61" s="655"/>
      <c r="GS61" s="655"/>
      <c r="GT61" s="655"/>
      <c r="GU61" s="655"/>
      <c r="GV61" s="655"/>
      <c r="GW61" s="655"/>
      <c r="GX61" s="655"/>
      <c r="GY61" s="655"/>
      <c r="GZ61" s="655"/>
      <c r="HA61" s="655"/>
      <c r="HB61" s="655"/>
      <c r="HC61" s="655"/>
      <c r="HD61" s="655"/>
      <c r="HE61" s="655"/>
      <c r="HF61" s="655"/>
      <c r="HG61" s="655"/>
      <c r="HH61" s="655"/>
      <c r="HI61" s="655"/>
      <c r="HJ61" s="655"/>
      <c r="HK61" s="655"/>
      <c r="HL61" s="655"/>
      <c r="HM61" s="655"/>
      <c r="HN61" s="655"/>
      <c r="HO61" s="655"/>
      <c r="HP61" s="655"/>
      <c r="HQ61" s="655"/>
      <c r="HR61" s="655"/>
      <c r="HS61" s="655"/>
      <c r="HT61" s="655"/>
      <c r="HU61" s="655"/>
      <c r="HV61" s="655"/>
      <c r="HW61" s="655"/>
      <c r="HX61" s="655"/>
      <c r="HY61" s="655"/>
      <c r="HZ61" s="655"/>
      <c r="IA61" s="655"/>
      <c r="IB61" s="655"/>
      <c r="IC61" s="655"/>
    </row>
    <row r="62" spans="1:237" ht="20.100000000000001" customHeight="1" x14ac:dyDescent="0.35">
      <c r="A62" s="659"/>
      <c r="B62" s="646"/>
      <c r="C62" s="665"/>
      <c r="D62" s="646"/>
      <c r="E62" s="646"/>
      <c r="F62" s="646"/>
      <c r="G62" s="646"/>
      <c r="H62" s="646"/>
      <c r="I62" s="646"/>
      <c r="J62" s="646" t="s">
        <v>185</v>
      </c>
      <c r="K62" s="678"/>
      <c r="L62" s="603"/>
      <c r="M62" s="633"/>
      <c r="N62" s="633">
        <v>3236</v>
      </c>
      <c r="O62" s="595" t="s">
        <v>168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614"/>
      <c r="AJ62" s="30"/>
      <c r="AK62" s="30"/>
      <c r="AL62" s="30"/>
      <c r="AM62" s="30"/>
      <c r="AN62" s="49">
        <v>0</v>
      </c>
      <c r="AO62" s="49">
        <v>0</v>
      </c>
      <c r="AP62" s="49">
        <v>0</v>
      </c>
      <c r="AQ62" s="49">
        <v>0</v>
      </c>
      <c r="AR62" s="49">
        <v>0</v>
      </c>
      <c r="AS62" s="49"/>
      <c r="AT62" s="49"/>
      <c r="AU62" s="49">
        <v>14000</v>
      </c>
      <c r="AV62" s="49">
        <v>14000</v>
      </c>
      <c r="AW62" s="49"/>
      <c r="AX62" s="49"/>
      <c r="AY62" s="49">
        <f>(BB62-AV62)</f>
        <v>0</v>
      </c>
      <c r="AZ62" s="30"/>
      <c r="BA62" s="30"/>
      <c r="BB62" s="49">
        <v>14000</v>
      </c>
      <c r="BC62" s="49">
        <v>14000</v>
      </c>
      <c r="BD62" s="49">
        <v>14069.67</v>
      </c>
      <c r="BE62" s="49">
        <v>14189.67</v>
      </c>
      <c r="BF62" s="49">
        <v>6202.17</v>
      </c>
      <c r="BG62" s="49">
        <v>13442.17</v>
      </c>
      <c r="BH62" s="49">
        <v>6202.17</v>
      </c>
      <c r="BI62" s="49">
        <f>(BJ62-BH62)</f>
        <v>7240</v>
      </c>
      <c r="BJ62" s="49">
        <v>13442.17</v>
      </c>
      <c r="BK62" s="49">
        <v>9866.42</v>
      </c>
      <c r="BL62" s="49">
        <f t="shared" si="7"/>
        <v>73.399012213057858</v>
      </c>
      <c r="BM62" s="49"/>
      <c r="BN62" s="49"/>
      <c r="BO62" s="49">
        <v>14000</v>
      </c>
      <c r="BP62" s="49"/>
      <c r="BQ62" s="49"/>
      <c r="BR62" s="49">
        <f>(BS62-BO62)</f>
        <v>-14000</v>
      </c>
      <c r="BS62" s="49">
        <v>0</v>
      </c>
      <c r="BT62" s="49">
        <v>11802.62</v>
      </c>
      <c r="BU62" s="49">
        <f t="shared" si="168"/>
        <v>-2197.3799999999992</v>
      </c>
      <c r="BV62" s="49">
        <v>0</v>
      </c>
      <c r="BW62" s="49"/>
      <c r="BX62" s="49"/>
      <c r="BY62" s="49">
        <v>11802.62</v>
      </c>
      <c r="BZ62" s="49">
        <v>12018.33</v>
      </c>
      <c r="CA62" s="49">
        <f t="shared" si="8"/>
        <v>89.407662602094746</v>
      </c>
      <c r="CB62" s="49">
        <f t="shared" si="9"/>
        <v>101.82764504830281</v>
      </c>
      <c r="CC62" s="49"/>
      <c r="CD62" s="49"/>
      <c r="CE62" s="49">
        <v>0</v>
      </c>
      <c r="CF62" s="49">
        <v>225.71</v>
      </c>
      <c r="CG62" s="49">
        <f t="shared" si="165"/>
        <v>0</v>
      </c>
      <c r="CH62" s="49">
        <f t="shared" si="169"/>
        <v>1000</v>
      </c>
      <c r="CI62" s="49">
        <v>1000</v>
      </c>
      <c r="CJ62" s="49"/>
      <c r="CK62" s="49">
        <f t="shared" si="11"/>
        <v>0</v>
      </c>
      <c r="CL62" s="49">
        <f t="shared" si="170"/>
        <v>0</v>
      </c>
      <c r="CM62" s="49">
        <v>1000</v>
      </c>
      <c r="CN62" s="49"/>
      <c r="CO62" s="49">
        <f t="shared" si="12"/>
        <v>0</v>
      </c>
      <c r="CP62" s="49">
        <f t="shared" si="171"/>
        <v>0</v>
      </c>
      <c r="CQ62" s="49">
        <v>1000</v>
      </c>
      <c r="CR62" s="49">
        <v>6031.96</v>
      </c>
      <c r="CS62" s="49">
        <f t="shared" si="111"/>
        <v>603.19600000000003</v>
      </c>
      <c r="CT62" s="49">
        <f t="shared" si="172"/>
        <v>0</v>
      </c>
      <c r="CU62" s="49">
        <v>1000</v>
      </c>
      <c r="CV62" s="49">
        <v>6031.96</v>
      </c>
      <c r="CW62" s="49">
        <f t="shared" si="14"/>
        <v>603.19600000000003</v>
      </c>
      <c r="CX62" s="49">
        <f t="shared" si="173"/>
        <v>9000</v>
      </c>
      <c r="CY62" s="49">
        <v>10000</v>
      </c>
      <c r="CZ62" s="851"/>
      <c r="DA62" s="851"/>
      <c r="DB62" s="851">
        <v>6031.96</v>
      </c>
      <c r="DC62" s="851">
        <v>6932.5</v>
      </c>
      <c r="DD62" s="49">
        <f t="shared" si="126"/>
        <v>114.92947565965292</v>
      </c>
      <c r="DE62" s="49">
        <f t="shared" si="127"/>
        <v>57.770833333333336</v>
      </c>
      <c r="DF62" s="49">
        <v>1000</v>
      </c>
      <c r="DG62" s="49"/>
      <c r="DH62" s="49">
        <f t="shared" si="20"/>
        <v>0</v>
      </c>
      <c r="DI62" s="49">
        <f t="shared" si="174"/>
        <v>11000</v>
      </c>
      <c r="DJ62" s="851">
        <v>12000</v>
      </c>
      <c r="DK62" s="49"/>
      <c r="DL62" s="49">
        <f t="shared" si="22"/>
        <v>0</v>
      </c>
      <c r="DM62" s="49">
        <f t="shared" si="175"/>
        <v>0</v>
      </c>
      <c r="DN62" s="851">
        <v>12000</v>
      </c>
      <c r="DO62" s="49"/>
      <c r="DP62" s="49">
        <f t="shared" si="24"/>
        <v>0</v>
      </c>
      <c r="DQ62" s="49">
        <f t="shared" si="176"/>
        <v>-2000</v>
      </c>
      <c r="DR62" s="851">
        <v>10000</v>
      </c>
      <c r="DS62" s="851">
        <v>9500</v>
      </c>
      <c r="DT62" s="851"/>
      <c r="DU62" s="851"/>
      <c r="DV62" s="49"/>
      <c r="DW62" s="49"/>
      <c r="DX62" s="137"/>
      <c r="DY62" s="851"/>
      <c r="EF62" s="655"/>
      <c r="EG62" s="655"/>
      <c r="EH62" s="655"/>
      <c r="EI62" s="655"/>
      <c r="EJ62" s="655"/>
      <c r="EK62" s="655"/>
      <c r="EL62" s="655"/>
      <c r="EM62" s="655"/>
      <c r="EN62" s="952"/>
      <c r="EO62" s="655"/>
      <c r="EP62" s="655"/>
      <c r="EQ62" s="655"/>
      <c r="ER62" s="655"/>
      <c r="ES62" s="655"/>
      <c r="ET62" s="655"/>
      <c r="EU62" s="655"/>
      <c r="EV62" s="655"/>
      <c r="EY62" s="655"/>
      <c r="EZ62" s="655"/>
      <c r="FA62" s="655"/>
      <c r="FB62" s="655"/>
      <c r="FC62" s="655"/>
      <c r="FD62" s="655"/>
      <c r="FE62" s="655"/>
      <c r="FF62" s="655"/>
      <c r="FG62" s="655"/>
      <c r="FH62" s="655"/>
      <c r="FI62" s="655"/>
      <c r="FJ62" s="655"/>
      <c r="FK62" s="655"/>
      <c r="FL62" s="655"/>
      <c r="FM62" s="655"/>
      <c r="FN62" s="655"/>
      <c r="FO62" s="655"/>
      <c r="FP62" s="655"/>
      <c r="FQ62" s="655"/>
      <c r="FR62" s="655"/>
      <c r="FS62" s="655"/>
      <c r="FT62" s="655"/>
      <c r="FU62" s="655"/>
      <c r="FV62" s="655"/>
      <c r="FW62" s="655"/>
      <c r="FX62" s="655"/>
      <c r="FY62" s="655"/>
      <c r="FZ62" s="655"/>
      <c r="GA62" s="655"/>
      <c r="GB62" s="655"/>
      <c r="GC62" s="655"/>
      <c r="GD62" s="655"/>
      <c r="GE62" s="655"/>
      <c r="GF62" s="655"/>
      <c r="GG62" s="655"/>
      <c r="GH62" s="655"/>
      <c r="GI62" s="655"/>
      <c r="GJ62" s="655"/>
      <c r="GK62" s="655"/>
      <c r="GL62" s="655"/>
      <c r="GM62" s="655"/>
      <c r="GN62" s="655"/>
      <c r="GO62" s="655"/>
      <c r="GP62" s="655"/>
      <c r="GQ62" s="655"/>
      <c r="GR62" s="655"/>
      <c r="GS62" s="655"/>
      <c r="GT62" s="655"/>
      <c r="GU62" s="655"/>
      <c r="GV62" s="655"/>
      <c r="GW62" s="655"/>
      <c r="GX62" s="655"/>
      <c r="GY62" s="655"/>
      <c r="GZ62" s="655"/>
      <c r="HA62" s="655"/>
      <c r="HB62" s="655"/>
      <c r="HC62" s="655"/>
      <c r="HD62" s="655"/>
      <c r="HE62" s="655"/>
      <c r="HF62" s="655"/>
      <c r="HG62" s="655"/>
      <c r="HH62" s="655"/>
      <c r="HI62" s="655"/>
      <c r="HJ62" s="655"/>
      <c r="HK62" s="655"/>
      <c r="HL62" s="655"/>
      <c r="HM62" s="655"/>
      <c r="HN62" s="655"/>
      <c r="HO62" s="655"/>
      <c r="HP62" s="655"/>
      <c r="HQ62" s="655"/>
      <c r="HR62" s="655"/>
      <c r="HS62" s="655"/>
      <c r="HT62" s="655"/>
      <c r="HU62" s="655"/>
      <c r="HV62" s="655"/>
      <c r="HW62" s="655"/>
      <c r="HX62" s="655"/>
      <c r="HY62" s="655"/>
      <c r="HZ62" s="655"/>
      <c r="IA62" s="655"/>
      <c r="IB62" s="655"/>
      <c r="IC62" s="655"/>
    </row>
    <row r="63" spans="1:237" ht="20.100000000000001" customHeight="1" x14ac:dyDescent="0.35">
      <c r="A63" s="659"/>
      <c r="B63" s="646"/>
      <c r="C63" s="665"/>
      <c r="D63" s="646"/>
      <c r="E63" s="646"/>
      <c r="F63" s="646"/>
      <c r="G63" s="646"/>
      <c r="H63" s="646"/>
      <c r="I63" s="646"/>
      <c r="J63" s="646" t="s">
        <v>185</v>
      </c>
      <c r="K63" s="678"/>
      <c r="L63" s="603"/>
      <c r="M63" s="633"/>
      <c r="N63" s="633">
        <v>3237</v>
      </c>
      <c r="O63" s="595" t="s">
        <v>617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614"/>
      <c r="AJ63" s="30"/>
      <c r="AK63" s="30"/>
      <c r="AL63" s="30"/>
      <c r="AM63" s="30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30"/>
      <c r="BA63" s="30"/>
      <c r="BB63" s="49"/>
      <c r="BC63" s="49"/>
      <c r="BD63" s="49"/>
      <c r="BE63" s="49"/>
      <c r="BF63" s="49"/>
      <c r="BG63" s="49">
        <v>2000</v>
      </c>
      <c r="BH63" s="49">
        <v>0</v>
      </c>
      <c r="BI63" s="49">
        <f>(BJ63-BH63)</f>
        <v>0</v>
      </c>
      <c r="BJ63" s="49">
        <v>0</v>
      </c>
      <c r="BK63" s="49">
        <v>13705</v>
      </c>
      <c r="BL63" s="49">
        <f t="shared" si="7"/>
        <v>0</v>
      </c>
      <c r="BM63" s="49"/>
      <c r="BN63" s="49"/>
      <c r="BO63" s="49">
        <v>2125</v>
      </c>
      <c r="BP63" s="49"/>
      <c r="BQ63" s="49"/>
      <c r="BR63" s="49">
        <f>(BS63-BO63)</f>
        <v>-2125</v>
      </c>
      <c r="BS63" s="49">
        <v>0</v>
      </c>
      <c r="BT63" s="49">
        <v>13705</v>
      </c>
      <c r="BU63" s="49">
        <f t="shared" si="168"/>
        <v>11580.37</v>
      </c>
      <c r="BV63" s="49">
        <v>0</v>
      </c>
      <c r="BW63" s="49"/>
      <c r="BX63" s="49"/>
      <c r="BY63" s="49">
        <v>13705.37</v>
      </c>
      <c r="BZ63" s="49">
        <v>13705</v>
      </c>
      <c r="CA63" s="49">
        <f t="shared" si="8"/>
        <v>685.25</v>
      </c>
      <c r="CB63" s="49">
        <f t="shared" si="9"/>
        <v>99.997300328265482</v>
      </c>
      <c r="CC63" s="49"/>
      <c r="CD63" s="49"/>
      <c r="CE63" s="49">
        <v>0</v>
      </c>
      <c r="CF63" s="49"/>
      <c r="CG63" s="49">
        <f t="shared" si="165"/>
        <v>0</v>
      </c>
      <c r="CH63" s="49">
        <f t="shared" si="169"/>
        <v>0</v>
      </c>
      <c r="CI63" s="49">
        <v>0</v>
      </c>
      <c r="CJ63" s="49"/>
      <c r="CK63" s="49">
        <f t="shared" si="11"/>
        <v>0</v>
      </c>
      <c r="CL63" s="49">
        <f t="shared" si="170"/>
        <v>0</v>
      </c>
      <c r="CM63" s="49">
        <v>0</v>
      </c>
      <c r="CN63" s="49"/>
      <c r="CO63" s="49">
        <f t="shared" si="12"/>
        <v>0</v>
      </c>
      <c r="CP63" s="49">
        <f t="shared" si="171"/>
        <v>0</v>
      </c>
      <c r="CQ63" s="49">
        <v>0</v>
      </c>
      <c r="CR63" s="49">
        <v>0</v>
      </c>
      <c r="CS63" s="49">
        <f t="shared" si="111"/>
        <v>0</v>
      </c>
      <c r="CT63" s="49">
        <f t="shared" si="172"/>
        <v>2500</v>
      </c>
      <c r="CU63" s="49">
        <v>2500</v>
      </c>
      <c r="CV63" s="49">
        <v>0</v>
      </c>
      <c r="CW63" s="49">
        <f t="shared" si="14"/>
        <v>0</v>
      </c>
      <c r="CX63" s="49">
        <f t="shared" si="173"/>
        <v>-2500</v>
      </c>
      <c r="CY63" s="49">
        <v>0</v>
      </c>
      <c r="CZ63" s="851"/>
      <c r="DA63" s="851"/>
      <c r="DB63" s="851">
        <v>0</v>
      </c>
      <c r="DC63" s="851">
        <v>2050</v>
      </c>
      <c r="DD63" s="49">
        <f t="shared" si="126"/>
        <v>0</v>
      </c>
      <c r="DE63" s="49">
        <f t="shared" si="127"/>
        <v>53.594771241830067</v>
      </c>
      <c r="DF63" s="49">
        <v>2500</v>
      </c>
      <c r="DG63" s="49"/>
      <c r="DH63" s="49">
        <f t="shared" si="20"/>
        <v>0</v>
      </c>
      <c r="DI63" s="49">
        <f t="shared" si="174"/>
        <v>1325</v>
      </c>
      <c r="DJ63" s="851">
        <v>3825</v>
      </c>
      <c r="DK63" s="49"/>
      <c r="DL63" s="49">
        <f t="shared" si="22"/>
        <v>0</v>
      </c>
      <c r="DM63" s="49">
        <f t="shared" si="175"/>
        <v>0</v>
      </c>
      <c r="DN63" s="851">
        <v>3825</v>
      </c>
      <c r="DO63" s="49"/>
      <c r="DP63" s="49">
        <f t="shared" si="24"/>
        <v>0</v>
      </c>
      <c r="DQ63" s="49">
        <f t="shared" si="176"/>
        <v>0</v>
      </c>
      <c r="DR63" s="851">
        <v>3825</v>
      </c>
      <c r="DS63" s="851">
        <v>2500</v>
      </c>
      <c r="DT63" s="851"/>
      <c r="DU63" s="851"/>
      <c r="DV63" s="49"/>
      <c r="DW63" s="49"/>
      <c r="DX63" s="137"/>
      <c r="DY63" s="851"/>
      <c r="EF63" s="655"/>
      <c r="EG63" s="655"/>
      <c r="EH63" s="655"/>
      <c r="EI63" s="655"/>
      <c r="EJ63" s="655"/>
      <c r="EK63" s="655"/>
      <c r="EL63" s="655"/>
      <c r="EM63" s="655"/>
      <c r="EN63" s="952"/>
      <c r="EO63" s="655"/>
      <c r="EP63" s="655"/>
      <c r="EQ63" s="655"/>
      <c r="ER63" s="655"/>
      <c r="ES63" s="655"/>
      <c r="ET63" s="655"/>
      <c r="EU63" s="655"/>
      <c r="EV63" s="655"/>
      <c r="EY63" s="655"/>
      <c r="EZ63" s="655"/>
      <c r="FA63" s="655"/>
      <c r="FB63" s="655"/>
      <c r="FC63" s="655"/>
      <c r="FD63" s="655"/>
      <c r="FE63" s="655"/>
      <c r="FF63" s="655"/>
      <c r="FG63" s="655"/>
      <c r="FH63" s="655"/>
      <c r="FI63" s="655"/>
      <c r="FJ63" s="655"/>
      <c r="FK63" s="655"/>
      <c r="FL63" s="655"/>
      <c r="FM63" s="655"/>
      <c r="FN63" s="655"/>
      <c r="FO63" s="655"/>
      <c r="FP63" s="655"/>
      <c r="FQ63" s="655"/>
      <c r="FR63" s="655"/>
      <c r="FS63" s="655"/>
      <c r="FT63" s="655"/>
      <c r="FU63" s="655"/>
      <c r="FV63" s="655"/>
      <c r="FW63" s="655"/>
      <c r="FX63" s="655"/>
      <c r="FY63" s="655"/>
      <c r="FZ63" s="655"/>
      <c r="GA63" s="655"/>
      <c r="GB63" s="655"/>
      <c r="GC63" s="655"/>
      <c r="GD63" s="655"/>
      <c r="GE63" s="655"/>
      <c r="GF63" s="655"/>
      <c r="GG63" s="655"/>
      <c r="GH63" s="655"/>
      <c r="GI63" s="655"/>
      <c r="GJ63" s="655"/>
      <c r="GK63" s="655"/>
      <c r="GL63" s="655"/>
      <c r="GM63" s="655"/>
      <c r="GN63" s="655"/>
      <c r="GO63" s="655"/>
      <c r="GP63" s="655"/>
      <c r="GQ63" s="655"/>
      <c r="GR63" s="655"/>
      <c r="GS63" s="655"/>
      <c r="GT63" s="655"/>
      <c r="GU63" s="655"/>
      <c r="GV63" s="655"/>
      <c r="GW63" s="655"/>
      <c r="GX63" s="655"/>
      <c r="GY63" s="655"/>
      <c r="GZ63" s="655"/>
      <c r="HA63" s="655"/>
      <c r="HB63" s="655"/>
      <c r="HC63" s="655"/>
      <c r="HD63" s="655"/>
      <c r="HE63" s="655"/>
      <c r="HF63" s="655"/>
      <c r="HG63" s="655"/>
      <c r="HH63" s="655"/>
      <c r="HI63" s="655"/>
      <c r="HJ63" s="655"/>
      <c r="HK63" s="655"/>
      <c r="HL63" s="655"/>
      <c r="HM63" s="655"/>
      <c r="HN63" s="655"/>
      <c r="HO63" s="655"/>
      <c r="HP63" s="655"/>
      <c r="HQ63" s="655"/>
      <c r="HR63" s="655"/>
      <c r="HS63" s="655"/>
      <c r="HT63" s="655"/>
      <c r="HU63" s="655"/>
      <c r="HV63" s="655"/>
      <c r="HW63" s="655"/>
      <c r="HX63" s="655"/>
      <c r="HY63" s="655"/>
      <c r="HZ63" s="655"/>
      <c r="IA63" s="655"/>
      <c r="IB63" s="655"/>
      <c r="IC63" s="655"/>
    </row>
    <row r="64" spans="1:237" ht="20.100000000000001" customHeight="1" x14ac:dyDescent="0.35">
      <c r="A64" s="646"/>
      <c r="B64" s="646"/>
      <c r="C64" s="665"/>
      <c r="D64" s="646"/>
      <c r="E64" s="646"/>
      <c r="F64" s="646"/>
      <c r="G64" s="646"/>
      <c r="H64" s="646"/>
      <c r="I64" s="646"/>
      <c r="J64" s="646" t="s">
        <v>185</v>
      </c>
      <c r="K64" s="678"/>
      <c r="L64" s="603"/>
      <c r="M64" s="633"/>
      <c r="N64" s="633">
        <v>3238</v>
      </c>
      <c r="O64" s="595" t="s">
        <v>39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614"/>
      <c r="AJ64" s="30"/>
      <c r="AK64" s="30"/>
      <c r="AL64" s="30"/>
      <c r="AM64" s="30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30"/>
      <c r="BA64" s="30"/>
      <c r="BB64" s="49"/>
      <c r="BC64" s="49"/>
      <c r="BD64" s="49"/>
      <c r="BE64" s="49"/>
      <c r="BF64" s="49"/>
      <c r="BG64" s="49">
        <v>0</v>
      </c>
      <c r="BH64" s="49">
        <v>0</v>
      </c>
      <c r="BI64" s="49">
        <f>(BJ64-BH64)</f>
        <v>0</v>
      </c>
      <c r="BJ64" s="49">
        <v>0</v>
      </c>
      <c r="BK64" s="49"/>
      <c r="BL64" s="49"/>
      <c r="BM64" s="49"/>
      <c r="BN64" s="49"/>
      <c r="BO64" s="49">
        <v>0</v>
      </c>
      <c r="BP64" s="49"/>
      <c r="BQ64" s="49"/>
      <c r="BR64" s="49"/>
      <c r="BS64" s="49"/>
      <c r="BT64" s="49">
        <v>0</v>
      </c>
      <c r="BU64" s="49">
        <f t="shared" si="168"/>
        <v>12875</v>
      </c>
      <c r="BV64" s="49"/>
      <c r="BW64" s="49"/>
      <c r="BX64" s="49"/>
      <c r="BY64" s="49">
        <v>12875</v>
      </c>
      <c r="BZ64" s="49">
        <v>13500</v>
      </c>
      <c r="CA64" s="49">
        <f t="shared" si="8"/>
        <v>0</v>
      </c>
      <c r="CB64" s="49">
        <f t="shared" si="9"/>
        <v>104.85436893203884</v>
      </c>
      <c r="CC64" s="49"/>
      <c r="CD64" s="49"/>
      <c r="CE64" s="49">
        <v>0</v>
      </c>
      <c r="CF64" s="49">
        <v>0</v>
      </c>
      <c r="CG64" s="49">
        <v>0</v>
      </c>
      <c r="CH64" s="49">
        <v>0</v>
      </c>
      <c r="CI64" s="49">
        <v>0</v>
      </c>
      <c r="CJ64" s="49">
        <v>0</v>
      </c>
      <c r="CK64" s="49">
        <v>0</v>
      </c>
      <c r="CL64" s="49">
        <v>0</v>
      </c>
      <c r="CM64" s="49">
        <v>0</v>
      </c>
      <c r="CN64" s="49">
        <v>0</v>
      </c>
      <c r="CO64" s="49">
        <v>0</v>
      </c>
      <c r="CP64" s="49">
        <v>0</v>
      </c>
      <c r="CQ64" s="49">
        <v>0</v>
      </c>
      <c r="CR64" s="49">
        <v>0</v>
      </c>
      <c r="CS64" s="49">
        <f t="shared" si="111"/>
        <v>0</v>
      </c>
      <c r="CT64" s="49">
        <f t="shared" si="172"/>
        <v>0</v>
      </c>
      <c r="CU64" s="49">
        <v>0</v>
      </c>
      <c r="CV64" s="49">
        <v>0</v>
      </c>
      <c r="CW64" s="49">
        <f t="shared" si="14"/>
        <v>0</v>
      </c>
      <c r="CX64" s="49">
        <f t="shared" si="173"/>
        <v>0</v>
      </c>
      <c r="CY64" s="49">
        <v>0</v>
      </c>
      <c r="CZ64" s="851"/>
      <c r="DA64" s="851"/>
      <c r="DB64" s="49">
        <v>0</v>
      </c>
      <c r="DC64" s="851">
        <v>0</v>
      </c>
      <c r="DD64" s="49">
        <f t="shared" si="126"/>
        <v>0</v>
      </c>
      <c r="DE64" s="49">
        <f t="shared" si="127"/>
        <v>0</v>
      </c>
      <c r="DF64" s="49">
        <v>0</v>
      </c>
      <c r="DG64" s="49"/>
      <c r="DH64" s="49">
        <f t="shared" si="20"/>
        <v>0</v>
      </c>
      <c r="DI64" s="49">
        <f t="shared" si="174"/>
        <v>2000</v>
      </c>
      <c r="DJ64" s="851">
        <v>2000</v>
      </c>
      <c r="DK64" s="49"/>
      <c r="DL64" s="49">
        <f t="shared" si="22"/>
        <v>0</v>
      </c>
      <c r="DM64" s="49">
        <f t="shared" si="175"/>
        <v>0</v>
      </c>
      <c r="DN64" s="851">
        <v>2000</v>
      </c>
      <c r="DO64" s="49"/>
      <c r="DP64" s="49">
        <f t="shared" si="24"/>
        <v>0</v>
      </c>
      <c r="DQ64" s="49">
        <f t="shared" si="176"/>
        <v>-500</v>
      </c>
      <c r="DR64" s="851">
        <v>1500</v>
      </c>
      <c r="DS64" s="851">
        <v>1500</v>
      </c>
      <c r="DT64" s="851"/>
      <c r="DU64" s="851"/>
      <c r="DV64" s="49"/>
      <c r="DW64" s="49"/>
      <c r="DX64" s="137"/>
      <c r="DY64" s="851"/>
      <c r="EF64" s="655"/>
      <c r="EG64" s="655"/>
      <c r="EH64" s="655"/>
      <c r="EI64" s="655"/>
      <c r="EJ64" s="655"/>
      <c r="EK64" s="655"/>
      <c r="EL64" s="655"/>
      <c r="EM64" s="655"/>
      <c r="EN64" s="952"/>
      <c r="EO64" s="655"/>
      <c r="EP64" s="655"/>
      <c r="EQ64" s="655"/>
      <c r="ER64" s="655"/>
      <c r="ES64" s="655"/>
      <c r="ET64" s="655"/>
      <c r="EU64" s="655"/>
      <c r="EV64" s="655"/>
      <c r="EY64" s="655"/>
      <c r="EZ64" s="655"/>
      <c r="FA64" s="655"/>
      <c r="FB64" s="655"/>
      <c r="FC64" s="655"/>
      <c r="FD64" s="655"/>
      <c r="FE64" s="655"/>
      <c r="FF64" s="655"/>
      <c r="FG64" s="655"/>
      <c r="FH64" s="655"/>
      <c r="FI64" s="655"/>
      <c r="FJ64" s="655"/>
      <c r="FK64" s="655"/>
      <c r="FL64" s="655"/>
      <c r="FM64" s="655"/>
      <c r="FN64" s="655"/>
      <c r="FO64" s="655"/>
      <c r="FP64" s="655"/>
      <c r="FQ64" s="655"/>
      <c r="FR64" s="655"/>
      <c r="FS64" s="655"/>
      <c r="FT64" s="655"/>
      <c r="FU64" s="655"/>
      <c r="FV64" s="655"/>
      <c r="FW64" s="655"/>
      <c r="FX64" s="655"/>
      <c r="FY64" s="655"/>
      <c r="FZ64" s="655"/>
      <c r="GA64" s="655"/>
      <c r="GB64" s="655"/>
      <c r="GC64" s="655"/>
      <c r="GD64" s="655"/>
      <c r="GE64" s="655"/>
      <c r="GF64" s="655"/>
      <c r="GG64" s="655"/>
      <c r="GH64" s="655"/>
      <c r="GI64" s="655"/>
      <c r="GJ64" s="655"/>
      <c r="GK64" s="655"/>
      <c r="GL64" s="655"/>
      <c r="GM64" s="655"/>
      <c r="GN64" s="655"/>
      <c r="GO64" s="655"/>
      <c r="GP64" s="655"/>
      <c r="GQ64" s="655"/>
      <c r="GR64" s="655"/>
      <c r="GS64" s="655"/>
      <c r="GT64" s="655"/>
      <c r="GU64" s="655"/>
      <c r="GV64" s="655"/>
      <c r="GW64" s="655"/>
      <c r="GX64" s="655"/>
      <c r="GY64" s="655"/>
      <c r="GZ64" s="655"/>
      <c r="HA64" s="655"/>
      <c r="HB64" s="655"/>
      <c r="HC64" s="655"/>
      <c r="HD64" s="655"/>
      <c r="HE64" s="655"/>
      <c r="HF64" s="655"/>
      <c r="HG64" s="655"/>
      <c r="HH64" s="655"/>
      <c r="HI64" s="655"/>
      <c r="HJ64" s="655"/>
      <c r="HK64" s="655"/>
      <c r="HL64" s="655"/>
      <c r="HM64" s="655"/>
      <c r="HN64" s="655"/>
      <c r="HO64" s="655"/>
      <c r="HP64" s="655"/>
      <c r="HQ64" s="655"/>
      <c r="HR64" s="655"/>
      <c r="HS64" s="655"/>
      <c r="HT64" s="655"/>
      <c r="HU64" s="655"/>
      <c r="HV64" s="655"/>
      <c r="HW64" s="655"/>
      <c r="HX64" s="655"/>
      <c r="HY64" s="655"/>
      <c r="HZ64" s="655"/>
      <c r="IA64" s="655"/>
      <c r="IB64" s="655"/>
      <c r="IC64" s="655"/>
    </row>
    <row r="65" spans="1:237" ht="20.100000000000001" customHeight="1" x14ac:dyDescent="0.35">
      <c r="A65" s="646"/>
      <c r="B65" s="659"/>
      <c r="C65" s="668"/>
      <c r="D65" s="659"/>
      <c r="E65" s="659"/>
      <c r="F65" s="659"/>
      <c r="G65" s="659"/>
      <c r="H65" s="659"/>
      <c r="I65" s="659"/>
      <c r="J65" s="659" t="s">
        <v>185</v>
      </c>
      <c r="K65" s="637"/>
      <c r="L65" s="605"/>
      <c r="M65" s="602"/>
      <c r="N65" s="602">
        <v>3239</v>
      </c>
      <c r="O65" s="597" t="s">
        <v>161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614"/>
      <c r="AJ65" s="30"/>
      <c r="AK65" s="30"/>
      <c r="AL65" s="30"/>
      <c r="AM65" s="30"/>
      <c r="AN65" s="49"/>
      <c r="AO65" s="49"/>
      <c r="AP65" s="49"/>
      <c r="AQ65" s="49"/>
      <c r="AR65" s="37"/>
      <c r="AS65" s="37"/>
      <c r="AT65" s="37"/>
      <c r="AU65" s="37"/>
      <c r="AV65" s="37"/>
      <c r="AW65" s="37"/>
      <c r="AX65" s="37"/>
      <c r="AY65" s="49"/>
      <c r="AZ65" s="30"/>
      <c r="BA65" s="30"/>
      <c r="BB65" s="37"/>
      <c r="BC65" s="37"/>
      <c r="BD65" s="49"/>
      <c r="BE65" s="37"/>
      <c r="BF65" s="37"/>
      <c r="BG65" s="37">
        <v>0</v>
      </c>
      <c r="BH65" s="37">
        <v>0</v>
      </c>
      <c r="BI65" s="49">
        <f>(BJ65-BH65)</f>
        <v>0</v>
      </c>
      <c r="BJ65" s="37">
        <v>0</v>
      </c>
      <c r="BK65" s="37"/>
      <c r="BL65" s="37"/>
      <c r="BM65" s="49"/>
      <c r="BN65" s="49"/>
      <c r="BO65" s="37">
        <v>0</v>
      </c>
      <c r="BP65" s="37"/>
      <c r="BQ65" s="37"/>
      <c r="BR65" s="49"/>
      <c r="BS65" s="37"/>
      <c r="BT65" s="37">
        <v>1398.1</v>
      </c>
      <c r="BU65" s="49">
        <f t="shared" si="168"/>
        <v>1423</v>
      </c>
      <c r="BV65" s="37"/>
      <c r="BW65" s="37"/>
      <c r="BX65" s="37"/>
      <c r="BY65" s="37">
        <v>1423</v>
      </c>
      <c r="BZ65" s="37">
        <v>1398.1</v>
      </c>
      <c r="CA65" s="37">
        <f t="shared" si="8"/>
        <v>0</v>
      </c>
      <c r="CB65" s="37">
        <f t="shared" si="9"/>
        <v>98.250175685172167</v>
      </c>
      <c r="CC65" s="37"/>
      <c r="CD65" s="37"/>
      <c r="CE65" s="49">
        <v>0</v>
      </c>
      <c r="CF65" s="49">
        <v>0</v>
      </c>
      <c r="CG65" s="49">
        <v>0</v>
      </c>
      <c r="CH65" s="49">
        <v>0</v>
      </c>
      <c r="CI65" s="49">
        <v>0</v>
      </c>
      <c r="CJ65" s="49">
        <v>0</v>
      </c>
      <c r="CK65" s="49">
        <v>0</v>
      </c>
      <c r="CL65" s="49">
        <v>0</v>
      </c>
      <c r="CM65" s="49">
        <v>0</v>
      </c>
      <c r="CN65" s="49">
        <v>0</v>
      </c>
      <c r="CO65" s="49">
        <v>0</v>
      </c>
      <c r="CP65" s="49">
        <v>0</v>
      </c>
      <c r="CQ65" s="49">
        <v>0</v>
      </c>
      <c r="CR65" s="49">
        <v>3353.28</v>
      </c>
      <c r="CS65" s="37">
        <f t="shared" si="111"/>
        <v>0</v>
      </c>
      <c r="CT65" s="37">
        <f t="shared" si="172"/>
        <v>0</v>
      </c>
      <c r="CU65" s="49">
        <v>0</v>
      </c>
      <c r="CV65" s="49">
        <v>3353.28</v>
      </c>
      <c r="CW65" s="37">
        <f t="shared" si="14"/>
        <v>0</v>
      </c>
      <c r="CX65" s="37">
        <f t="shared" si="173"/>
        <v>3353.28</v>
      </c>
      <c r="CY65" s="49">
        <v>3353.28</v>
      </c>
      <c r="CZ65" s="851"/>
      <c r="DA65" s="851"/>
      <c r="DB65" s="49">
        <v>0</v>
      </c>
      <c r="DC65" s="851">
        <v>0</v>
      </c>
      <c r="DD65" s="49">
        <f t="shared" si="126"/>
        <v>0</v>
      </c>
      <c r="DE65" s="49">
        <f t="shared" si="127"/>
        <v>0</v>
      </c>
      <c r="DF65" s="49">
        <v>0</v>
      </c>
      <c r="DG65" s="49"/>
      <c r="DH65" s="49">
        <f t="shared" si="20"/>
        <v>0</v>
      </c>
      <c r="DI65" s="37">
        <f t="shared" si="174"/>
        <v>1000</v>
      </c>
      <c r="DJ65" s="851">
        <v>1000</v>
      </c>
      <c r="DK65" s="49"/>
      <c r="DL65" s="49">
        <f t="shared" si="22"/>
        <v>0</v>
      </c>
      <c r="DM65" s="37">
        <f t="shared" si="175"/>
        <v>0</v>
      </c>
      <c r="DN65" s="851">
        <v>1000</v>
      </c>
      <c r="DO65" s="49"/>
      <c r="DP65" s="49">
        <f t="shared" si="24"/>
        <v>0</v>
      </c>
      <c r="DQ65" s="37">
        <f t="shared" si="176"/>
        <v>1000</v>
      </c>
      <c r="DR65" s="851">
        <v>2000</v>
      </c>
      <c r="DS65" s="851">
        <v>5000</v>
      </c>
      <c r="DT65" s="851"/>
      <c r="DU65" s="851"/>
      <c r="DV65" s="49"/>
      <c r="DW65" s="49"/>
      <c r="DX65" s="137"/>
      <c r="DY65" s="851"/>
      <c r="EF65" s="655"/>
      <c r="EG65" s="655"/>
      <c r="EH65" s="655"/>
      <c r="EI65" s="655"/>
      <c r="EJ65" s="655"/>
      <c r="EK65" s="655"/>
      <c r="EL65" s="655"/>
      <c r="EM65" s="655"/>
      <c r="EN65" s="952"/>
      <c r="EO65" s="655"/>
      <c r="EP65" s="655"/>
      <c r="EQ65" s="655"/>
      <c r="ER65" s="655"/>
      <c r="ES65" s="655"/>
      <c r="ET65" s="655"/>
      <c r="EU65" s="655"/>
      <c r="EV65" s="655"/>
      <c r="EY65" s="655"/>
      <c r="EZ65" s="655"/>
      <c r="FA65" s="655"/>
      <c r="FB65" s="655"/>
      <c r="FC65" s="655"/>
      <c r="FD65" s="655"/>
      <c r="FE65" s="655"/>
      <c r="FF65" s="655"/>
      <c r="FG65" s="655"/>
      <c r="FH65" s="655"/>
      <c r="FI65" s="655"/>
      <c r="FJ65" s="655"/>
      <c r="FK65" s="655"/>
      <c r="FL65" s="655"/>
      <c r="FM65" s="655"/>
      <c r="FN65" s="655"/>
      <c r="FO65" s="655"/>
      <c r="FP65" s="655"/>
      <c r="FQ65" s="655"/>
      <c r="FR65" s="655"/>
      <c r="FS65" s="655"/>
      <c r="FT65" s="655"/>
      <c r="FU65" s="655"/>
      <c r="FV65" s="655"/>
      <c r="FW65" s="655"/>
      <c r="FX65" s="655"/>
      <c r="FY65" s="655"/>
      <c r="FZ65" s="655"/>
      <c r="GA65" s="655"/>
      <c r="GB65" s="655"/>
      <c r="GC65" s="655"/>
      <c r="GD65" s="655"/>
      <c r="GE65" s="655"/>
      <c r="GF65" s="655"/>
      <c r="GG65" s="655"/>
      <c r="GH65" s="655"/>
      <c r="GI65" s="655"/>
      <c r="GJ65" s="655"/>
      <c r="GK65" s="655"/>
      <c r="GL65" s="655"/>
      <c r="GM65" s="655"/>
      <c r="GN65" s="655"/>
      <c r="GO65" s="655"/>
      <c r="GP65" s="655"/>
      <c r="GQ65" s="655"/>
      <c r="GR65" s="655"/>
      <c r="GS65" s="655"/>
      <c r="GT65" s="655"/>
      <c r="GU65" s="655"/>
      <c r="GV65" s="655"/>
      <c r="GW65" s="655"/>
      <c r="GX65" s="655"/>
      <c r="GY65" s="655"/>
      <c r="GZ65" s="655"/>
      <c r="HA65" s="655"/>
      <c r="HB65" s="655"/>
      <c r="HC65" s="655"/>
      <c r="HD65" s="655"/>
      <c r="HE65" s="655"/>
      <c r="HF65" s="655"/>
      <c r="HG65" s="655"/>
      <c r="HH65" s="655"/>
      <c r="HI65" s="655"/>
      <c r="HJ65" s="655"/>
      <c r="HK65" s="655"/>
      <c r="HL65" s="655"/>
      <c r="HM65" s="655"/>
      <c r="HN65" s="655"/>
      <c r="HO65" s="655"/>
      <c r="HP65" s="655"/>
      <c r="HQ65" s="655"/>
      <c r="HR65" s="655"/>
      <c r="HS65" s="655"/>
      <c r="HT65" s="655"/>
      <c r="HU65" s="655"/>
      <c r="HV65" s="655"/>
      <c r="HW65" s="655"/>
      <c r="HX65" s="655"/>
      <c r="HY65" s="655"/>
      <c r="HZ65" s="655"/>
      <c r="IA65" s="655"/>
      <c r="IB65" s="655"/>
      <c r="IC65" s="655"/>
    </row>
    <row r="66" spans="1:237" ht="20.100000000000001" customHeight="1" x14ac:dyDescent="0.35">
      <c r="A66" s="646"/>
      <c r="B66" s="658" t="s">
        <v>663</v>
      </c>
      <c r="C66" s="538"/>
      <c r="D66" s="658"/>
      <c r="E66" s="658"/>
      <c r="F66" s="658"/>
      <c r="G66" s="658"/>
      <c r="H66" s="658"/>
      <c r="I66" s="658"/>
      <c r="J66" s="658" t="s">
        <v>185</v>
      </c>
      <c r="K66" s="559"/>
      <c r="L66" s="508" t="s">
        <v>657</v>
      </c>
      <c r="M66" s="508"/>
      <c r="N66" s="508"/>
      <c r="O66" s="751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589"/>
      <c r="AJ66" s="35"/>
      <c r="AK66" s="35"/>
      <c r="AL66" s="35"/>
      <c r="AM66" s="35"/>
      <c r="AN66" s="534">
        <f t="shared" ref="AN66:AY66" si="177">AN68</f>
        <v>0</v>
      </c>
      <c r="AO66" s="534">
        <f t="shared" si="177"/>
        <v>0</v>
      </c>
      <c r="AP66" s="534">
        <f t="shared" si="177"/>
        <v>0</v>
      </c>
      <c r="AQ66" s="534">
        <f t="shared" si="177"/>
        <v>0</v>
      </c>
      <c r="AR66" s="534">
        <f t="shared" si="177"/>
        <v>0</v>
      </c>
      <c r="AS66" s="534">
        <f t="shared" si="177"/>
        <v>0</v>
      </c>
      <c r="AT66" s="534">
        <f t="shared" si="177"/>
        <v>0</v>
      </c>
      <c r="AU66" s="534">
        <f t="shared" si="177"/>
        <v>0</v>
      </c>
      <c r="AV66" s="534">
        <f t="shared" si="177"/>
        <v>0</v>
      </c>
      <c r="AW66" s="534">
        <f t="shared" si="177"/>
        <v>0</v>
      </c>
      <c r="AX66" s="534">
        <f t="shared" si="177"/>
        <v>0</v>
      </c>
      <c r="AY66" s="534">
        <f t="shared" si="177"/>
        <v>0</v>
      </c>
      <c r="AZ66" s="30"/>
      <c r="BA66" s="30"/>
      <c r="BB66" s="534">
        <f t="shared" ref="BB66:BK66" si="178">BB68</f>
        <v>0</v>
      </c>
      <c r="BC66" s="534">
        <f t="shared" si="178"/>
        <v>0</v>
      </c>
      <c r="BD66" s="534">
        <f t="shared" si="178"/>
        <v>0</v>
      </c>
      <c r="BE66" s="534">
        <f t="shared" si="178"/>
        <v>0</v>
      </c>
      <c r="BF66" s="534">
        <f t="shared" si="178"/>
        <v>0</v>
      </c>
      <c r="BG66" s="534">
        <f t="shared" si="178"/>
        <v>0</v>
      </c>
      <c r="BH66" s="534">
        <f t="shared" si="178"/>
        <v>0</v>
      </c>
      <c r="BI66" s="534">
        <f t="shared" si="178"/>
        <v>0</v>
      </c>
      <c r="BJ66" s="534">
        <f t="shared" si="178"/>
        <v>0</v>
      </c>
      <c r="BK66" s="534">
        <f t="shared" si="178"/>
        <v>0</v>
      </c>
      <c r="BL66" s="534">
        <f t="shared" si="7"/>
        <v>0</v>
      </c>
      <c r="BM66" s="534"/>
      <c r="BN66" s="534"/>
      <c r="BO66" s="534">
        <f>BO68</f>
        <v>0</v>
      </c>
      <c r="BP66" s="534"/>
      <c r="BQ66" s="534"/>
      <c r="BR66" s="534">
        <f t="shared" ref="BR66:BY66" si="179">BR68</f>
        <v>288000</v>
      </c>
      <c r="BS66" s="534">
        <f t="shared" si="179"/>
        <v>288000</v>
      </c>
      <c r="BT66" s="534">
        <f>BT68</f>
        <v>0</v>
      </c>
      <c r="BU66" s="534">
        <f t="shared" si="179"/>
        <v>0</v>
      </c>
      <c r="BV66" s="534">
        <f t="shared" si="179"/>
        <v>288000</v>
      </c>
      <c r="BW66" s="534"/>
      <c r="BX66" s="534"/>
      <c r="BY66" s="534">
        <f t="shared" si="179"/>
        <v>0</v>
      </c>
      <c r="BZ66" s="534">
        <f>BZ68</f>
        <v>0</v>
      </c>
      <c r="CA66" s="534">
        <f t="shared" si="8"/>
        <v>0</v>
      </c>
      <c r="CB66" s="534">
        <f t="shared" si="9"/>
        <v>0</v>
      </c>
      <c r="CC66" s="534">
        <f>CC68</f>
        <v>288000</v>
      </c>
      <c r="CD66" s="534">
        <f>CD68</f>
        <v>288000</v>
      </c>
      <c r="CE66" s="534">
        <f>CE68</f>
        <v>288000</v>
      </c>
      <c r="CF66" s="534">
        <f>CF68</f>
        <v>76800</v>
      </c>
      <c r="CG66" s="534">
        <f t="shared" si="165"/>
        <v>26.666666666666668</v>
      </c>
      <c r="CH66" s="534">
        <f>CH68</f>
        <v>0</v>
      </c>
      <c r="CI66" s="534">
        <f>CI68</f>
        <v>288000</v>
      </c>
      <c r="CJ66" s="534"/>
      <c r="CK66" s="534">
        <f t="shared" si="11"/>
        <v>0</v>
      </c>
      <c r="CL66" s="534">
        <f>CL68</f>
        <v>0</v>
      </c>
      <c r="CM66" s="534">
        <f>CM68</f>
        <v>288000</v>
      </c>
      <c r="CN66" s="534"/>
      <c r="CO66" s="534">
        <f t="shared" si="12"/>
        <v>0</v>
      </c>
      <c r="CP66" s="534">
        <f>CP68</f>
        <v>0</v>
      </c>
      <c r="CQ66" s="534">
        <f>CQ68</f>
        <v>288000</v>
      </c>
      <c r="CR66" s="534">
        <f>CR68</f>
        <v>182400</v>
      </c>
      <c r="CS66" s="534">
        <f t="shared" si="111"/>
        <v>63.333333333333329</v>
      </c>
      <c r="CT66" s="534">
        <f>CT68</f>
        <v>33499</v>
      </c>
      <c r="CU66" s="534">
        <f>CU68</f>
        <v>321499</v>
      </c>
      <c r="CV66" s="534">
        <f>CV68</f>
        <v>182400</v>
      </c>
      <c r="CW66" s="534">
        <f t="shared" si="14"/>
        <v>56.734235565273913</v>
      </c>
      <c r="CX66" s="534">
        <f t="shared" ref="CX66:DG66" si="180">CX68</f>
        <v>-2200</v>
      </c>
      <c r="CY66" s="534">
        <f t="shared" si="180"/>
        <v>319299</v>
      </c>
      <c r="CZ66" s="534">
        <f t="shared" si="180"/>
        <v>315000</v>
      </c>
      <c r="DA66" s="534">
        <f t="shared" si="180"/>
        <v>315000</v>
      </c>
      <c r="DB66" s="534">
        <f t="shared" ref="DB66" si="181">DB68</f>
        <v>166400</v>
      </c>
      <c r="DC66" s="534">
        <f t="shared" ref="DC66" si="182">DC68</f>
        <v>228800</v>
      </c>
      <c r="DD66" s="534">
        <f t="shared" si="126"/>
        <v>137.5</v>
      </c>
      <c r="DE66" s="534">
        <f t="shared" si="127"/>
        <v>57.199999999999996</v>
      </c>
      <c r="DF66" s="534">
        <f t="shared" si="180"/>
        <v>400000</v>
      </c>
      <c r="DG66" s="534">
        <f t="shared" si="180"/>
        <v>105600</v>
      </c>
      <c r="DH66" s="534">
        <f t="shared" si="20"/>
        <v>26.400000000000002</v>
      </c>
      <c r="DI66" s="534">
        <f>DI68</f>
        <v>0</v>
      </c>
      <c r="DJ66" s="534">
        <f>DJ68</f>
        <v>400000</v>
      </c>
      <c r="DK66" s="534">
        <f t="shared" ref="DK66" si="183">DK68</f>
        <v>0</v>
      </c>
      <c r="DL66" s="534">
        <f t="shared" si="22"/>
        <v>0</v>
      </c>
      <c r="DM66" s="534">
        <f>DM68</f>
        <v>0</v>
      </c>
      <c r="DN66" s="534">
        <f>DN68</f>
        <v>400000</v>
      </c>
      <c r="DO66" s="534">
        <f t="shared" ref="DO66" si="184">DO68</f>
        <v>0</v>
      </c>
      <c r="DP66" s="534">
        <f t="shared" si="24"/>
        <v>0</v>
      </c>
      <c r="DQ66" s="534">
        <f>DQ68</f>
        <v>-35000</v>
      </c>
      <c r="DR66" s="534">
        <f>DR68</f>
        <v>365000</v>
      </c>
      <c r="DS66" s="534">
        <f t="shared" ref="DS66:DU66" si="185">DS68</f>
        <v>400000</v>
      </c>
      <c r="DT66" s="534">
        <f t="shared" si="185"/>
        <v>400000</v>
      </c>
      <c r="DU66" s="534">
        <f t="shared" si="185"/>
        <v>400000</v>
      </c>
      <c r="DV66" s="958"/>
      <c r="DW66" s="958"/>
      <c r="DX66" s="137"/>
      <c r="DY66" s="958"/>
      <c r="EF66" s="655"/>
      <c r="EG66" s="655"/>
      <c r="EH66" s="655"/>
      <c r="EI66" s="655"/>
      <c r="EJ66" s="655"/>
      <c r="EK66" s="655"/>
      <c r="EL66" s="655"/>
      <c r="EM66" s="655"/>
      <c r="EN66" s="952"/>
      <c r="EO66" s="655"/>
      <c r="EP66" s="655"/>
      <c r="EQ66" s="655"/>
      <c r="ER66" s="655"/>
      <c r="ES66" s="655"/>
      <c r="ET66" s="655"/>
      <c r="EU66" s="655"/>
      <c r="EV66" s="655"/>
      <c r="EY66" s="655"/>
      <c r="EZ66" s="655"/>
      <c r="FA66" s="655"/>
      <c r="FB66" s="655"/>
      <c r="FC66" s="655"/>
      <c r="FD66" s="655"/>
      <c r="FE66" s="655"/>
      <c r="FF66" s="655"/>
      <c r="FG66" s="655"/>
      <c r="FH66" s="655"/>
      <c r="FI66" s="655"/>
      <c r="FJ66" s="655"/>
      <c r="FK66" s="655"/>
      <c r="FL66" s="655"/>
      <c r="FM66" s="655"/>
      <c r="FN66" s="655"/>
      <c r="FO66" s="655"/>
      <c r="FP66" s="655"/>
      <c r="FQ66" s="655"/>
      <c r="FR66" s="655"/>
      <c r="FS66" s="655"/>
      <c r="FT66" s="655"/>
      <c r="FU66" s="655"/>
      <c r="FV66" s="655"/>
      <c r="FW66" s="655"/>
      <c r="FX66" s="655"/>
      <c r="FY66" s="655"/>
      <c r="FZ66" s="655"/>
      <c r="GA66" s="655"/>
      <c r="GB66" s="655"/>
      <c r="GC66" s="655"/>
      <c r="GD66" s="655"/>
      <c r="GE66" s="655"/>
      <c r="GF66" s="655"/>
      <c r="GG66" s="655"/>
      <c r="GH66" s="655"/>
      <c r="GI66" s="655"/>
      <c r="GJ66" s="655"/>
      <c r="GK66" s="655"/>
      <c r="GL66" s="655"/>
      <c r="GM66" s="655"/>
      <c r="GN66" s="655"/>
      <c r="GO66" s="655"/>
      <c r="GP66" s="655"/>
      <c r="GQ66" s="655"/>
      <c r="GR66" s="655"/>
      <c r="GS66" s="655"/>
      <c r="GT66" s="655"/>
      <c r="GU66" s="655"/>
      <c r="GV66" s="655"/>
      <c r="GW66" s="655"/>
      <c r="GX66" s="655"/>
      <c r="GY66" s="655"/>
      <c r="GZ66" s="655"/>
      <c r="HA66" s="655"/>
      <c r="HB66" s="655"/>
      <c r="HC66" s="655"/>
      <c r="HD66" s="655"/>
      <c r="HE66" s="655"/>
      <c r="HF66" s="655"/>
      <c r="HG66" s="655"/>
      <c r="HH66" s="655"/>
      <c r="HI66" s="655"/>
      <c r="HJ66" s="655"/>
      <c r="HK66" s="655"/>
      <c r="HL66" s="655"/>
      <c r="HM66" s="655"/>
      <c r="HN66" s="655"/>
      <c r="HO66" s="655"/>
      <c r="HP66" s="655"/>
      <c r="HQ66" s="655"/>
      <c r="HR66" s="655"/>
      <c r="HS66" s="655"/>
      <c r="HT66" s="655"/>
      <c r="HU66" s="655"/>
      <c r="HV66" s="655"/>
      <c r="HW66" s="655"/>
      <c r="HX66" s="655"/>
      <c r="HY66" s="655"/>
      <c r="HZ66" s="655"/>
      <c r="IA66" s="655"/>
      <c r="IB66" s="655"/>
      <c r="IC66" s="655"/>
    </row>
    <row r="67" spans="1:237" ht="20.100000000000001" customHeight="1" x14ac:dyDescent="0.35">
      <c r="A67" s="646"/>
      <c r="B67" s="661"/>
      <c r="C67" s="540"/>
      <c r="D67" s="656"/>
      <c r="E67" s="656"/>
      <c r="F67" s="656"/>
      <c r="G67" s="656"/>
      <c r="H67" s="656"/>
      <c r="I67" s="656"/>
      <c r="J67" s="656"/>
      <c r="K67" s="677" t="s">
        <v>9</v>
      </c>
      <c r="L67" s="563" t="s">
        <v>132</v>
      </c>
      <c r="M67" s="563"/>
      <c r="N67" s="563"/>
      <c r="O67" s="77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596"/>
      <c r="AJ67" s="34"/>
      <c r="AK67" s="34"/>
      <c r="AL67" s="34"/>
      <c r="AM67" s="34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30"/>
      <c r="BA67" s="30"/>
      <c r="BB67" s="110"/>
      <c r="BC67" s="110"/>
      <c r="BD67" s="110"/>
      <c r="BE67" s="110"/>
      <c r="BF67" s="110"/>
      <c r="BG67" s="110">
        <f t="shared" ref="BG67:BH69" si="186">BG68</f>
        <v>0</v>
      </c>
      <c r="BH67" s="110">
        <f t="shared" si="186"/>
        <v>0</v>
      </c>
      <c r="BI67" s="110"/>
      <c r="BJ67" s="110">
        <f t="shared" ref="BJ67:BK69" si="187">BJ68</f>
        <v>0</v>
      </c>
      <c r="BK67" s="110">
        <f t="shared" si="187"/>
        <v>0</v>
      </c>
      <c r="BL67" s="110">
        <f t="shared" si="7"/>
        <v>0</v>
      </c>
      <c r="BM67" s="110"/>
      <c r="BN67" s="110"/>
      <c r="BO67" s="110">
        <f>BO68</f>
        <v>0</v>
      </c>
      <c r="BP67" s="110"/>
      <c r="BQ67" s="110"/>
      <c r="BR67" s="110">
        <f t="shared" ref="BR67:BV69" si="188">BR68</f>
        <v>288000</v>
      </c>
      <c r="BS67" s="110">
        <f t="shared" si="188"/>
        <v>288000</v>
      </c>
      <c r="BT67" s="110">
        <f t="shared" si="188"/>
        <v>0</v>
      </c>
      <c r="BU67" s="110">
        <f t="shared" si="188"/>
        <v>0</v>
      </c>
      <c r="BV67" s="110">
        <f t="shared" si="188"/>
        <v>288000</v>
      </c>
      <c r="BW67" s="110"/>
      <c r="BX67" s="110"/>
      <c r="BY67" s="110">
        <f t="shared" ref="BY67:BZ69" si="189">BY68</f>
        <v>0</v>
      </c>
      <c r="BZ67" s="110">
        <f t="shared" si="189"/>
        <v>0</v>
      </c>
      <c r="CA67" s="110">
        <f t="shared" si="8"/>
        <v>0</v>
      </c>
      <c r="CB67" s="110">
        <f t="shared" si="9"/>
        <v>0</v>
      </c>
      <c r="CC67" s="110">
        <f t="shared" ref="CC67:CE68" si="190">CC68</f>
        <v>288000</v>
      </c>
      <c r="CD67" s="110">
        <f t="shared" si="190"/>
        <v>288000</v>
      </c>
      <c r="CE67" s="110">
        <f t="shared" si="190"/>
        <v>288000</v>
      </c>
      <c r="CF67" s="110">
        <f>CF68</f>
        <v>76800</v>
      </c>
      <c r="CG67" s="110">
        <f t="shared" si="165"/>
        <v>26.666666666666668</v>
      </c>
      <c r="CH67" s="110">
        <f t="shared" ref="CH67:CI69" si="191">CH68</f>
        <v>0</v>
      </c>
      <c r="CI67" s="110">
        <f t="shared" si="191"/>
        <v>288000</v>
      </c>
      <c r="CJ67" s="110"/>
      <c r="CK67" s="110">
        <f t="shared" si="11"/>
        <v>0</v>
      </c>
      <c r="CL67" s="110">
        <f t="shared" ref="CL67:DA69" si="192">CL68</f>
        <v>0</v>
      </c>
      <c r="CM67" s="110">
        <f t="shared" si="192"/>
        <v>288000</v>
      </c>
      <c r="CN67" s="110"/>
      <c r="CO67" s="110">
        <f t="shared" si="12"/>
        <v>0</v>
      </c>
      <c r="CP67" s="110">
        <f t="shared" si="192"/>
        <v>0</v>
      </c>
      <c r="CQ67" s="110">
        <f t="shared" si="192"/>
        <v>288000</v>
      </c>
      <c r="CR67" s="110">
        <f>CR68</f>
        <v>182400</v>
      </c>
      <c r="CS67" s="110">
        <f t="shared" si="111"/>
        <v>63.333333333333329</v>
      </c>
      <c r="CT67" s="110">
        <f t="shared" si="192"/>
        <v>33499</v>
      </c>
      <c r="CU67" s="110">
        <f t="shared" si="192"/>
        <v>321499</v>
      </c>
      <c r="CV67" s="110">
        <f>CV68</f>
        <v>182400</v>
      </c>
      <c r="CW67" s="110">
        <f t="shared" si="14"/>
        <v>56.734235565273913</v>
      </c>
      <c r="CX67" s="110">
        <f t="shared" si="192"/>
        <v>-2200</v>
      </c>
      <c r="CY67" s="110">
        <f t="shared" si="192"/>
        <v>319299</v>
      </c>
      <c r="CZ67" s="110">
        <f t="shared" si="192"/>
        <v>315000</v>
      </c>
      <c r="DA67" s="110">
        <f t="shared" si="192"/>
        <v>315000</v>
      </c>
      <c r="DB67" s="110">
        <f t="shared" ref="DB67:DG69" si="193">DB68</f>
        <v>166400</v>
      </c>
      <c r="DC67" s="110">
        <f t="shared" ref="DC67:DC69" si="194">DC68</f>
        <v>228800</v>
      </c>
      <c r="DD67" s="110">
        <f t="shared" si="126"/>
        <v>137.5</v>
      </c>
      <c r="DE67" s="110">
        <f t="shared" si="127"/>
        <v>57.199999999999996</v>
      </c>
      <c r="DF67" s="110">
        <f t="shared" si="193"/>
        <v>400000</v>
      </c>
      <c r="DG67" s="110">
        <f t="shared" si="193"/>
        <v>105600</v>
      </c>
      <c r="DH67" s="110">
        <f t="shared" si="20"/>
        <v>26.400000000000002</v>
      </c>
      <c r="DI67" s="110">
        <f t="shared" ref="DI67:DI69" si="195">DI68</f>
        <v>0</v>
      </c>
      <c r="DJ67" s="110">
        <f>DJ68</f>
        <v>400000</v>
      </c>
      <c r="DK67" s="110">
        <f t="shared" ref="DK67:DK69" si="196">DK68</f>
        <v>0</v>
      </c>
      <c r="DL67" s="110">
        <f t="shared" si="22"/>
        <v>0</v>
      </c>
      <c r="DM67" s="110">
        <f t="shared" ref="DM67:DM69" si="197">DM68</f>
        <v>0</v>
      </c>
      <c r="DN67" s="110">
        <f>DN68</f>
        <v>400000</v>
      </c>
      <c r="DO67" s="110">
        <f t="shared" ref="DO67:DO69" si="198">DO68</f>
        <v>0</v>
      </c>
      <c r="DP67" s="110">
        <f t="shared" si="24"/>
        <v>0</v>
      </c>
      <c r="DQ67" s="110">
        <f t="shared" ref="DQ67:DQ69" si="199">DQ68</f>
        <v>-35000</v>
      </c>
      <c r="DR67" s="110">
        <f>DR68</f>
        <v>365000</v>
      </c>
      <c r="DS67" s="110">
        <f t="shared" ref="DS67:DU69" si="200">DS68</f>
        <v>400000</v>
      </c>
      <c r="DT67" s="110">
        <f t="shared" si="200"/>
        <v>400000</v>
      </c>
      <c r="DU67" s="110">
        <f t="shared" si="200"/>
        <v>400000</v>
      </c>
      <c r="DV67" s="116"/>
      <c r="DW67" s="116"/>
      <c r="DX67" s="137"/>
      <c r="DY67" s="116"/>
      <c r="EF67" s="655"/>
      <c r="EG67" s="655"/>
      <c r="EH67" s="655"/>
      <c r="EI67" s="655"/>
      <c r="EJ67" s="655"/>
      <c r="EK67" s="655"/>
      <c r="EL67" s="655"/>
      <c r="EM67" s="655"/>
      <c r="EN67" s="952"/>
      <c r="EO67" s="655"/>
      <c r="EP67" s="655"/>
      <c r="EQ67" s="655"/>
      <c r="ER67" s="655"/>
      <c r="ES67" s="655"/>
      <c r="ET67" s="655"/>
      <c r="EU67" s="655"/>
      <c r="EV67" s="655"/>
      <c r="EY67" s="655"/>
      <c r="EZ67" s="655"/>
      <c r="FA67" s="655"/>
      <c r="FB67" s="655"/>
      <c r="FC67" s="655"/>
      <c r="FD67" s="655"/>
      <c r="FE67" s="655"/>
      <c r="FF67" s="655"/>
      <c r="FG67" s="655"/>
      <c r="FH67" s="655"/>
      <c r="FI67" s="655"/>
      <c r="FJ67" s="655"/>
      <c r="FK67" s="655"/>
      <c r="FL67" s="655"/>
      <c r="FM67" s="655"/>
      <c r="FN67" s="655"/>
      <c r="FO67" s="655"/>
      <c r="FP67" s="655"/>
      <c r="FQ67" s="655"/>
      <c r="FR67" s="655"/>
      <c r="FS67" s="655"/>
      <c r="FT67" s="655"/>
      <c r="FU67" s="655"/>
      <c r="FV67" s="655"/>
      <c r="FW67" s="655"/>
      <c r="FX67" s="655"/>
      <c r="FY67" s="655"/>
      <c r="FZ67" s="655"/>
      <c r="GA67" s="655"/>
      <c r="GB67" s="655"/>
      <c r="GC67" s="655"/>
      <c r="GD67" s="655"/>
      <c r="GE67" s="655"/>
      <c r="GF67" s="655"/>
      <c r="GG67" s="655"/>
      <c r="GH67" s="655"/>
      <c r="GI67" s="655"/>
      <c r="GJ67" s="655"/>
      <c r="GK67" s="655"/>
      <c r="GL67" s="655"/>
      <c r="GM67" s="655"/>
      <c r="GN67" s="655"/>
      <c r="GO67" s="655"/>
      <c r="GP67" s="655"/>
      <c r="GQ67" s="655"/>
      <c r="GR67" s="655"/>
      <c r="GS67" s="655"/>
      <c r="GT67" s="655"/>
      <c r="GU67" s="655"/>
      <c r="GV67" s="655"/>
      <c r="GW67" s="655"/>
      <c r="GX67" s="655"/>
      <c r="GY67" s="655"/>
      <c r="GZ67" s="655"/>
      <c r="HA67" s="655"/>
      <c r="HB67" s="655"/>
      <c r="HC67" s="655"/>
      <c r="HD67" s="655"/>
      <c r="HE67" s="655"/>
      <c r="HF67" s="655"/>
      <c r="HG67" s="655"/>
      <c r="HH67" s="655"/>
      <c r="HI67" s="655"/>
      <c r="HJ67" s="655"/>
      <c r="HK67" s="655"/>
      <c r="HL67" s="655"/>
      <c r="HM67" s="655"/>
      <c r="HN67" s="655"/>
      <c r="HO67" s="655"/>
      <c r="HP67" s="655"/>
      <c r="HQ67" s="655"/>
      <c r="HR67" s="655"/>
      <c r="HS67" s="655"/>
      <c r="HT67" s="655"/>
      <c r="HU67" s="655"/>
      <c r="HV67" s="655"/>
      <c r="HW67" s="655"/>
      <c r="HX67" s="655"/>
      <c r="HY67" s="655"/>
      <c r="HZ67" s="655"/>
      <c r="IA67" s="655"/>
      <c r="IB67" s="655"/>
      <c r="IC67" s="655"/>
    </row>
    <row r="68" spans="1:237" ht="20.100000000000001" customHeight="1" x14ac:dyDescent="0.35">
      <c r="A68" s="646"/>
      <c r="B68" s="646"/>
      <c r="C68" s="665"/>
      <c r="D68" s="646"/>
      <c r="E68" s="646"/>
      <c r="F68" s="646"/>
      <c r="G68" s="646"/>
      <c r="H68" s="646"/>
      <c r="I68" s="646"/>
      <c r="J68" s="646" t="s">
        <v>185</v>
      </c>
      <c r="K68" s="758">
        <v>3</v>
      </c>
      <c r="L68" s="775" t="s">
        <v>430</v>
      </c>
      <c r="M68" s="775"/>
      <c r="N68" s="775"/>
      <c r="O68" s="752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614"/>
      <c r="AJ68" s="30"/>
      <c r="AK68" s="30"/>
      <c r="AL68" s="30"/>
      <c r="AM68" s="30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30"/>
      <c r="AZ68" s="30"/>
      <c r="BA68" s="30"/>
      <c r="BB68" s="49"/>
      <c r="BC68" s="49"/>
      <c r="BD68" s="49"/>
      <c r="BE68" s="49"/>
      <c r="BF68" s="49"/>
      <c r="BG68" s="96">
        <f t="shared" si="186"/>
        <v>0</v>
      </c>
      <c r="BH68" s="96">
        <f t="shared" si="186"/>
        <v>0</v>
      </c>
      <c r="BI68" s="30"/>
      <c r="BJ68" s="96">
        <f t="shared" si="187"/>
        <v>0</v>
      </c>
      <c r="BK68" s="96">
        <f t="shared" si="187"/>
        <v>0</v>
      </c>
      <c r="BL68" s="96">
        <f t="shared" si="7"/>
        <v>0</v>
      </c>
      <c r="BM68" s="96"/>
      <c r="BN68" s="96"/>
      <c r="BO68" s="96">
        <f>BO69</f>
        <v>0</v>
      </c>
      <c r="BP68" s="96"/>
      <c r="BQ68" s="96"/>
      <c r="BR68" s="96">
        <f t="shared" si="188"/>
        <v>288000</v>
      </c>
      <c r="BS68" s="96">
        <f t="shared" si="188"/>
        <v>288000</v>
      </c>
      <c r="BT68" s="96">
        <f t="shared" si="188"/>
        <v>0</v>
      </c>
      <c r="BU68" s="96">
        <f t="shared" si="188"/>
        <v>0</v>
      </c>
      <c r="BV68" s="96">
        <f t="shared" si="188"/>
        <v>288000</v>
      </c>
      <c r="BW68" s="96"/>
      <c r="BX68" s="96"/>
      <c r="BY68" s="96">
        <f t="shared" si="189"/>
        <v>0</v>
      </c>
      <c r="BZ68" s="96">
        <f t="shared" si="189"/>
        <v>0</v>
      </c>
      <c r="CA68" s="96">
        <f t="shared" si="8"/>
        <v>0</v>
      </c>
      <c r="CB68" s="96">
        <f t="shared" si="9"/>
        <v>0</v>
      </c>
      <c r="CC68" s="96">
        <f t="shared" si="190"/>
        <v>288000</v>
      </c>
      <c r="CD68" s="96">
        <f t="shared" si="190"/>
        <v>288000</v>
      </c>
      <c r="CE68" s="96">
        <f t="shared" si="190"/>
        <v>288000</v>
      </c>
      <c r="CF68" s="96">
        <f>CF69</f>
        <v>76800</v>
      </c>
      <c r="CG68" s="96">
        <f t="shared" si="165"/>
        <v>26.666666666666668</v>
      </c>
      <c r="CH68" s="96">
        <f t="shared" si="191"/>
        <v>0</v>
      </c>
      <c r="CI68" s="96">
        <f t="shared" si="191"/>
        <v>288000</v>
      </c>
      <c r="CJ68" s="96"/>
      <c r="CK68" s="96">
        <f t="shared" si="11"/>
        <v>0</v>
      </c>
      <c r="CL68" s="96">
        <f t="shared" si="192"/>
        <v>0</v>
      </c>
      <c r="CM68" s="96">
        <f t="shared" si="192"/>
        <v>288000</v>
      </c>
      <c r="CN68" s="96"/>
      <c r="CO68" s="96">
        <f t="shared" si="12"/>
        <v>0</v>
      </c>
      <c r="CP68" s="96">
        <f t="shared" si="192"/>
        <v>0</v>
      </c>
      <c r="CQ68" s="96">
        <f t="shared" si="192"/>
        <v>288000</v>
      </c>
      <c r="CR68" s="96">
        <f>CR69</f>
        <v>182400</v>
      </c>
      <c r="CS68" s="96">
        <f t="shared" si="111"/>
        <v>63.333333333333329</v>
      </c>
      <c r="CT68" s="96">
        <f t="shared" si="192"/>
        <v>33499</v>
      </c>
      <c r="CU68" s="96">
        <f t="shared" si="192"/>
        <v>321499</v>
      </c>
      <c r="CV68" s="96">
        <f>CV69</f>
        <v>182400</v>
      </c>
      <c r="CW68" s="96">
        <f t="shared" si="14"/>
        <v>56.734235565273913</v>
      </c>
      <c r="CX68" s="96">
        <f t="shared" si="192"/>
        <v>-2200</v>
      </c>
      <c r="CY68" s="96">
        <f t="shared" si="192"/>
        <v>319299</v>
      </c>
      <c r="CZ68" s="856">
        <f t="shared" si="192"/>
        <v>315000</v>
      </c>
      <c r="DA68" s="856">
        <f t="shared" si="192"/>
        <v>315000</v>
      </c>
      <c r="DB68" s="96">
        <f t="shared" si="193"/>
        <v>166400</v>
      </c>
      <c r="DC68" s="856">
        <f t="shared" si="194"/>
        <v>228800</v>
      </c>
      <c r="DD68" s="96">
        <f t="shared" si="126"/>
        <v>137.5</v>
      </c>
      <c r="DE68" s="96">
        <f t="shared" si="127"/>
        <v>57.199999999999996</v>
      </c>
      <c r="DF68" s="96">
        <f t="shared" si="193"/>
        <v>400000</v>
      </c>
      <c r="DG68" s="96">
        <f t="shared" si="193"/>
        <v>105600</v>
      </c>
      <c r="DH68" s="96">
        <f t="shared" si="20"/>
        <v>26.400000000000002</v>
      </c>
      <c r="DI68" s="96">
        <f t="shared" si="195"/>
        <v>0</v>
      </c>
      <c r="DJ68" s="856">
        <f>DJ69</f>
        <v>400000</v>
      </c>
      <c r="DK68" s="96">
        <f t="shared" si="196"/>
        <v>0</v>
      </c>
      <c r="DL68" s="96">
        <f t="shared" si="22"/>
        <v>0</v>
      </c>
      <c r="DM68" s="96">
        <f t="shared" si="197"/>
        <v>0</v>
      </c>
      <c r="DN68" s="856">
        <f>DN69</f>
        <v>400000</v>
      </c>
      <c r="DO68" s="96">
        <f t="shared" si="198"/>
        <v>0</v>
      </c>
      <c r="DP68" s="96">
        <f t="shared" si="24"/>
        <v>0</v>
      </c>
      <c r="DQ68" s="96">
        <f t="shared" si="199"/>
        <v>-35000</v>
      </c>
      <c r="DR68" s="856">
        <f>DR69</f>
        <v>365000</v>
      </c>
      <c r="DS68" s="856">
        <f t="shared" si="200"/>
        <v>400000</v>
      </c>
      <c r="DT68" s="856">
        <f t="shared" si="200"/>
        <v>400000</v>
      </c>
      <c r="DU68" s="856">
        <f t="shared" si="200"/>
        <v>400000</v>
      </c>
      <c r="DV68" s="97"/>
      <c r="DW68" s="97"/>
      <c r="DX68" s="137"/>
      <c r="DY68" s="959"/>
      <c r="EF68" s="655"/>
      <c r="EG68" s="655"/>
      <c r="EH68" s="655"/>
      <c r="EI68" s="655"/>
      <c r="EJ68" s="655"/>
      <c r="EK68" s="655"/>
      <c r="EL68" s="655"/>
      <c r="EM68" s="655"/>
      <c r="EN68" s="952"/>
      <c r="EO68" s="655"/>
      <c r="EP68" s="655"/>
      <c r="EQ68" s="655"/>
      <c r="ER68" s="655"/>
      <c r="ES68" s="655"/>
      <c r="ET68" s="655"/>
      <c r="EU68" s="655"/>
      <c r="EV68" s="655"/>
      <c r="EY68" s="655"/>
      <c r="EZ68" s="655"/>
      <c r="FA68" s="655"/>
      <c r="FB68" s="655"/>
      <c r="FC68" s="655"/>
      <c r="FD68" s="655"/>
      <c r="FE68" s="655"/>
      <c r="FF68" s="655"/>
      <c r="FG68" s="655"/>
      <c r="FH68" s="655"/>
      <c r="FI68" s="655"/>
      <c r="FJ68" s="655"/>
      <c r="FK68" s="655"/>
      <c r="FL68" s="655"/>
      <c r="FM68" s="655"/>
      <c r="FN68" s="655"/>
      <c r="FO68" s="655"/>
      <c r="FP68" s="655"/>
      <c r="FQ68" s="655"/>
      <c r="FR68" s="655"/>
      <c r="FS68" s="655"/>
      <c r="FT68" s="655"/>
      <c r="FU68" s="655"/>
      <c r="FV68" s="655"/>
      <c r="FW68" s="655"/>
      <c r="FX68" s="655"/>
      <c r="FY68" s="655"/>
      <c r="FZ68" s="655"/>
      <c r="GA68" s="655"/>
      <c r="GB68" s="655"/>
      <c r="GC68" s="655"/>
      <c r="GD68" s="655"/>
      <c r="GE68" s="655"/>
      <c r="GF68" s="655"/>
      <c r="GG68" s="655"/>
      <c r="GH68" s="655"/>
      <c r="GI68" s="655"/>
      <c r="GJ68" s="655"/>
      <c r="GK68" s="655"/>
      <c r="GL68" s="655"/>
      <c r="GM68" s="655"/>
      <c r="GN68" s="655"/>
      <c r="GO68" s="655"/>
      <c r="GP68" s="655"/>
      <c r="GQ68" s="655"/>
      <c r="GR68" s="655"/>
      <c r="GS68" s="655"/>
      <c r="GT68" s="655"/>
      <c r="GU68" s="655"/>
      <c r="GV68" s="655"/>
      <c r="GW68" s="655"/>
      <c r="GX68" s="655"/>
      <c r="GY68" s="655"/>
      <c r="GZ68" s="655"/>
      <c r="HA68" s="655"/>
      <c r="HB68" s="655"/>
      <c r="HC68" s="655"/>
      <c r="HD68" s="655"/>
      <c r="HE68" s="655"/>
      <c r="HF68" s="655"/>
      <c r="HG68" s="655"/>
      <c r="HH68" s="655"/>
      <c r="HI68" s="655"/>
      <c r="HJ68" s="655"/>
      <c r="HK68" s="655"/>
      <c r="HL68" s="655"/>
      <c r="HM68" s="655"/>
      <c r="HN68" s="655"/>
      <c r="HO68" s="655"/>
      <c r="HP68" s="655"/>
      <c r="HQ68" s="655"/>
      <c r="HR68" s="655"/>
      <c r="HS68" s="655"/>
      <c r="HT68" s="655"/>
      <c r="HU68" s="655"/>
      <c r="HV68" s="655"/>
      <c r="HW68" s="655"/>
      <c r="HX68" s="655"/>
      <c r="HY68" s="655"/>
      <c r="HZ68" s="655"/>
      <c r="IA68" s="655"/>
      <c r="IB68" s="655"/>
      <c r="IC68" s="655"/>
    </row>
    <row r="69" spans="1:237" ht="20.100000000000001" customHeight="1" x14ac:dyDescent="0.35">
      <c r="A69" s="646"/>
      <c r="B69" s="646"/>
      <c r="C69" s="665"/>
      <c r="D69" s="646"/>
      <c r="E69" s="646"/>
      <c r="F69" s="646"/>
      <c r="G69" s="646"/>
      <c r="H69" s="646"/>
      <c r="I69" s="646"/>
      <c r="J69" s="646" t="s">
        <v>185</v>
      </c>
      <c r="K69" s="757"/>
      <c r="L69" s="775">
        <v>32</v>
      </c>
      <c r="M69" s="775" t="s">
        <v>159</v>
      </c>
      <c r="N69" s="775"/>
      <c r="O69" s="752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614"/>
      <c r="AJ69" s="30"/>
      <c r="AK69" s="30"/>
      <c r="AL69" s="30"/>
      <c r="AM69" s="30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30"/>
      <c r="AZ69" s="30"/>
      <c r="BA69" s="30"/>
      <c r="BB69" s="49"/>
      <c r="BC69" s="49"/>
      <c r="BD69" s="49"/>
      <c r="BE69" s="49"/>
      <c r="BF69" s="49"/>
      <c r="BG69" s="107">
        <f t="shared" si="186"/>
        <v>0</v>
      </c>
      <c r="BH69" s="107">
        <f t="shared" si="186"/>
        <v>0</v>
      </c>
      <c r="BI69" s="30"/>
      <c r="BJ69" s="107">
        <f t="shared" si="187"/>
        <v>0</v>
      </c>
      <c r="BK69" s="107">
        <f t="shared" si="187"/>
        <v>0</v>
      </c>
      <c r="BL69" s="107">
        <f t="shared" si="7"/>
        <v>0</v>
      </c>
      <c r="BM69" s="107"/>
      <c r="BN69" s="107"/>
      <c r="BO69" s="107">
        <f>BO70</f>
        <v>0</v>
      </c>
      <c r="BP69" s="107"/>
      <c r="BQ69" s="107"/>
      <c r="BR69" s="107">
        <f t="shared" si="188"/>
        <v>288000</v>
      </c>
      <c r="BS69" s="107">
        <f t="shared" si="188"/>
        <v>288000</v>
      </c>
      <c r="BT69" s="107">
        <f t="shared" si="188"/>
        <v>0</v>
      </c>
      <c r="BU69" s="107">
        <f t="shared" si="188"/>
        <v>0</v>
      </c>
      <c r="BV69" s="107">
        <f t="shared" si="188"/>
        <v>288000</v>
      </c>
      <c r="BW69" s="107"/>
      <c r="BX69" s="107"/>
      <c r="BY69" s="107">
        <f t="shared" si="189"/>
        <v>0</v>
      </c>
      <c r="BZ69" s="107">
        <f t="shared" si="189"/>
        <v>0</v>
      </c>
      <c r="CA69" s="107">
        <f t="shared" si="8"/>
        <v>0</v>
      </c>
      <c r="CB69" s="107">
        <f t="shared" si="9"/>
        <v>0</v>
      </c>
      <c r="CC69" s="107">
        <v>288000</v>
      </c>
      <c r="CD69" s="107">
        <v>288000</v>
      </c>
      <c r="CE69" s="107">
        <f>CE70</f>
        <v>288000</v>
      </c>
      <c r="CF69" s="107">
        <f>CF70</f>
        <v>76800</v>
      </c>
      <c r="CG69" s="107">
        <f t="shared" si="165"/>
        <v>26.666666666666668</v>
      </c>
      <c r="CH69" s="107">
        <f t="shared" si="191"/>
        <v>0</v>
      </c>
      <c r="CI69" s="107">
        <f t="shared" si="191"/>
        <v>288000</v>
      </c>
      <c r="CJ69" s="107"/>
      <c r="CK69" s="107">
        <f t="shared" si="11"/>
        <v>0</v>
      </c>
      <c r="CL69" s="107">
        <f t="shared" si="192"/>
        <v>0</v>
      </c>
      <c r="CM69" s="107">
        <f t="shared" si="192"/>
        <v>288000</v>
      </c>
      <c r="CN69" s="107"/>
      <c r="CO69" s="107">
        <f t="shared" si="12"/>
        <v>0</v>
      </c>
      <c r="CP69" s="107">
        <f t="shared" si="192"/>
        <v>0</v>
      </c>
      <c r="CQ69" s="107">
        <f t="shared" si="192"/>
        <v>288000</v>
      </c>
      <c r="CR69" s="107">
        <f>CR70</f>
        <v>182400</v>
      </c>
      <c r="CS69" s="107">
        <f t="shared" si="111"/>
        <v>63.333333333333329</v>
      </c>
      <c r="CT69" s="107">
        <f t="shared" si="192"/>
        <v>33499</v>
      </c>
      <c r="CU69" s="107">
        <f t="shared" si="192"/>
        <v>321499</v>
      </c>
      <c r="CV69" s="107">
        <f>CV70</f>
        <v>182400</v>
      </c>
      <c r="CW69" s="107">
        <f t="shared" si="14"/>
        <v>56.734235565273913</v>
      </c>
      <c r="CX69" s="107">
        <f t="shared" si="192"/>
        <v>-2200</v>
      </c>
      <c r="CY69" s="107">
        <f t="shared" si="192"/>
        <v>319299</v>
      </c>
      <c r="CZ69" s="140">
        <v>315000</v>
      </c>
      <c r="DA69" s="140">
        <v>315000</v>
      </c>
      <c r="DB69" s="107">
        <f t="shared" si="193"/>
        <v>166400</v>
      </c>
      <c r="DC69" s="140">
        <f t="shared" si="194"/>
        <v>228800</v>
      </c>
      <c r="DD69" s="107">
        <f t="shared" si="126"/>
        <v>137.5</v>
      </c>
      <c r="DE69" s="107">
        <f t="shared" si="127"/>
        <v>57.199999999999996</v>
      </c>
      <c r="DF69" s="107">
        <f t="shared" si="193"/>
        <v>400000</v>
      </c>
      <c r="DG69" s="107">
        <f t="shared" si="193"/>
        <v>105600</v>
      </c>
      <c r="DH69" s="107">
        <f t="shared" si="20"/>
        <v>26.400000000000002</v>
      </c>
      <c r="DI69" s="107">
        <f t="shared" si="195"/>
        <v>0</v>
      </c>
      <c r="DJ69" s="140">
        <f>DJ70</f>
        <v>400000</v>
      </c>
      <c r="DK69" s="107">
        <f t="shared" si="196"/>
        <v>0</v>
      </c>
      <c r="DL69" s="107">
        <f t="shared" si="22"/>
        <v>0</v>
      </c>
      <c r="DM69" s="107">
        <f t="shared" si="197"/>
        <v>0</v>
      </c>
      <c r="DN69" s="140">
        <f>DN70</f>
        <v>400000</v>
      </c>
      <c r="DO69" s="107">
        <f t="shared" si="198"/>
        <v>0</v>
      </c>
      <c r="DP69" s="107">
        <f t="shared" si="24"/>
        <v>0</v>
      </c>
      <c r="DQ69" s="107">
        <f t="shared" si="199"/>
        <v>-35000</v>
      </c>
      <c r="DR69" s="140">
        <f>DR70</f>
        <v>365000</v>
      </c>
      <c r="DS69" s="140">
        <f t="shared" si="200"/>
        <v>400000</v>
      </c>
      <c r="DT69" s="140">
        <v>400000</v>
      </c>
      <c r="DU69" s="140">
        <v>400000</v>
      </c>
      <c r="DV69" s="97"/>
      <c r="DW69" s="97"/>
      <c r="DX69" s="137"/>
      <c r="DY69" s="959"/>
      <c r="EF69" s="655"/>
      <c r="EG69" s="655"/>
      <c r="EH69" s="655"/>
      <c r="EI69" s="655"/>
      <c r="EJ69" s="655"/>
      <c r="EK69" s="655"/>
      <c r="EL69" s="655"/>
      <c r="EM69" s="655"/>
      <c r="EN69" s="952"/>
      <c r="EO69" s="655"/>
      <c r="EP69" s="655"/>
      <c r="EQ69" s="655"/>
      <c r="ER69" s="655"/>
      <c r="ES69" s="655"/>
      <c r="ET69" s="655"/>
      <c r="EU69" s="655"/>
      <c r="EV69" s="655"/>
      <c r="EY69" s="655"/>
      <c r="EZ69" s="655"/>
      <c r="FA69" s="655"/>
      <c r="FB69" s="655"/>
      <c r="FC69" s="655"/>
      <c r="FD69" s="655"/>
      <c r="FE69" s="655"/>
      <c r="FF69" s="655"/>
      <c r="FG69" s="655"/>
      <c r="FH69" s="655"/>
      <c r="FI69" s="655"/>
      <c r="FJ69" s="655"/>
      <c r="FK69" s="655"/>
      <c r="FL69" s="655"/>
      <c r="FM69" s="655"/>
      <c r="FN69" s="655"/>
      <c r="FO69" s="655"/>
      <c r="FP69" s="655"/>
      <c r="FQ69" s="655"/>
      <c r="FR69" s="655"/>
      <c r="FS69" s="655"/>
      <c r="FT69" s="655"/>
      <c r="FU69" s="655"/>
      <c r="FV69" s="655"/>
      <c r="FW69" s="655"/>
      <c r="FX69" s="655"/>
      <c r="FY69" s="655"/>
      <c r="FZ69" s="655"/>
      <c r="GA69" s="655"/>
      <c r="GB69" s="655"/>
      <c r="GC69" s="655"/>
      <c r="GD69" s="655"/>
      <c r="GE69" s="655"/>
      <c r="GF69" s="655"/>
      <c r="GG69" s="655"/>
      <c r="GH69" s="655"/>
      <c r="GI69" s="655"/>
      <c r="GJ69" s="655"/>
      <c r="GK69" s="655"/>
      <c r="GL69" s="655"/>
      <c r="GM69" s="655"/>
      <c r="GN69" s="655"/>
      <c r="GO69" s="655"/>
      <c r="GP69" s="655"/>
      <c r="GQ69" s="655"/>
      <c r="GR69" s="655"/>
      <c r="GS69" s="655"/>
      <c r="GT69" s="655"/>
      <c r="GU69" s="655"/>
      <c r="GV69" s="655"/>
      <c r="GW69" s="655"/>
      <c r="GX69" s="655"/>
      <c r="GY69" s="655"/>
      <c r="GZ69" s="655"/>
      <c r="HA69" s="655"/>
      <c r="HB69" s="655"/>
      <c r="HC69" s="655"/>
      <c r="HD69" s="655"/>
      <c r="HE69" s="655"/>
      <c r="HF69" s="655"/>
      <c r="HG69" s="655"/>
      <c r="HH69" s="655"/>
      <c r="HI69" s="655"/>
      <c r="HJ69" s="655"/>
      <c r="HK69" s="655"/>
      <c r="HL69" s="655"/>
      <c r="HM69" s="655"/>
      <c r="HN69" s="655"/>
      <c r="HO69" s="655"/>
      <c r="HP69" s="655"/>
      <c r="HQ69" s="655"/>
      <c r="HR69" s="655"/>
      <c r="HS69" s="655"/>
      <c r="HT69" s="655"/>
      <c r="HU69" s="655"/>
      <c r="HV69" s="655"/>
      <c r="HW69" s="655"/>
      <c r="HX69" s="655"/>
      <c r="HY69" s="655"/>
      <c r="HZ69" s="655"/>
      <c r="IA69" s="655"/>
      <c r="IB69" s="655"/>
      <c r="IC69" s="655"/>
    </row>
    <row r="70" spans="1:237" ht="20.100000000000001" customHeight="1" x14ac:dyDescent="0.35">
      <c r="A70" s="646"/>
      <c r="B70" s="646" t="s">
        <v>674</v>
      </c>
      <c r="C70" s="665" t="s">
        <v>9</v>
      </c>
      <c r="D70" s="646"/>
      <c r="E70" s="646"/>
      <c r="F70" s="646"/>
      <c r="G70" s="646"/>
      <c r="H70" s="646"/>
      <c r="I70" s="646"/>
      <c r="J70" s="646" t="s">
        <v>185</v>
      </c>
      <c r="K70" s="678"/>
      <c r="L70" s="603"/>
      <c r="M70" s="775">
        <v>323</v>
      </c>
      <c r="N70" s="775" t="s">
        <v>166</v>
      </c>
      <c r="O70" s="752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614"/>
      <c r="AJ70" s="30"/>
      <c r="AK70" s="30"/>
      <c r="AL70" s="30"/>
      <c r="AM70" s="30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30"/>
      <c r="AZ70" s="30"/>
      <c r="BA70" s="30"/>
      <c r="BB70" s="49"/>
      <c r="BC70" s="49"/>
      <c r="BD70" s="49"/>
      <c r="BE70" s="49"/>
      <c r="BF70" s="49"/>
      <c r="BG70" s="101">
        <f>SUM(BG71)</f>
        <v>0</v>
      </c>
      <c r="BH70" s="101">
        <f>SUM(BH71)</f>
        <v>0</v>
      </c>
      <c r="BI70" s="30"/>
      <c r="BJ70" s="101">
        <f>SUM(BJ71)</f>
        <v>0</v>
      </c>
      <c r="BK70" s="101">
        <f>SUM(BK71)</f>
        <v>0</v>
      </c>
      <c r="BL70" s="101">
        <f t="shared" si="7"/>
        <v>0</v>
      </c>
      <c r="BM70" s="101"/>
      <c r="BN70" s="101"/>
      <c r="BO70" s="101">
        <f>SUM(BO71)</f>
        <v>0</v>
      </c>
      <c r="BP70" s="101"/>
      <c r="BQ70" s="101"/>
      <c r="BR70" s="101">
        <f>SUM(BR71)</f>
        <v>288000</v>
      </c>
      <c r="BS70" s="101">
        <f>SUM(BS71)</f>
        <v>288000</v>
      </c>
      <c r="BT70" s="101">
        <f>SUM(BT71)</f>
        <v>0</v>
      </c>
      <c r="BU70" s="101">
        <f>SUM(BU71)</f>
        <v>0</v>
      </c>
      <c r="BV70" s="101">
        <f>SUM(BV71)</f>
        <v>288000</v>
      </c>
      <c r="BW70" s="101"/>
      <c r="BX70" s="101"/>
      <c r="BY70" s="101">
        <f>SUM(BY71)</f>
        <v>0</v>
      </c>
      <c r="BZ70" s="101">
        <f>SUM(BZ71)</f>
        <v>0</v>
      </c>
      <c r="CA70" s="101">
        <f t="shared" si="8"/>
        <v>0</v>
      </c>
      <c r="CB70" s="101">
        <f t="shared" si="9"/>
        <v>0</v>
      </c>
      <c r="CC70" s="101">
        <f>SUM(CC71)</f>
        <v>0</v>
      </c>
      <c r="CD70" s="101">
        <f>SUM(CD71)</f>
        <v>0</v>
      </c>
      <c r="CE70" s="101">
        <f>SUM(CE71)</f>
        <v>288000</v>
      </c>
      <c r="CF70" s="101">
        <f>SUM(CF71)</f>
        <v>76800</v>
      </c>
      <c r="CG70" s="101">
        <f t="shared" si="165"/>
        <v>26.666666666666668</v>
      </c>
      <c r="CH70" s="101">
        <f>SUM(CH71)</f>
        <v>0</v>
      </c>
      <c r="CI70" s="101">
        <f>SUM(CI71)</f>
        <v>288000</v>
      </c>
      <c r="CJ70" s="101"/>
      <c r="CK70" s="101">
        <f t="shared" si="11"/>
        <v>0</v>
      </c>
      <c r="CL70" s="101">
        <f>SUM(CL71)</f>
        <v>0</v>
      </c>
      <c r="CM70" s="101">
        <f>SUM(CM71)</f>
        <v>288000</v>
      </c>
      <c r="CN70" s="101"/>
      <c r="CO70" s="101">
        <f t="shared" si="12"/>
        <v>0</v>
      </c>
      <c r="CP70" s="101">
        <f>SUM(CP71)</f>
        <v>0</v>
      </c>
      <c r="CQ70" s="101">
        <f>SUM(CQ71)</f>
        <v>288000</v>
      </c>
      <c r="CR70" s="101">
        <f>SUM(CR71)</f>
        <v>182400</v>
      </c>
      <c r="CS70" s="101">
        <f t="shared" si="111"/>
        <v>63.333333333333329</v>
      </c>
      <c r="CT70" s="101">
        <f>SUM(CT71)</f>
        <v>33499</v>
      </c>
      <c r="CU70" s="101">
        <f>SUM(CU71)</f>
        <v>321499</v>
      </c>
      <c r="CV70" s="101">
        <f>SUM(CV71)</f>
        <v>182400</v>
      </c>
      <c r="CW70" s="101">
        <f t="shared" si="14"/>
        <v>56.734235565273913</v>
      </c>
      <c r="CX70" s="101">
        <f t="shared" ref="CX70:DG70" si="201">SUM(CX71)</f>
        <v>-2200</v>
      </c>
      <c r="CY70" s="101">
        <f t="shared" si="201"/>
        <v>319299</v>
      </c>
      <c r="CZ70" s="114">
        <f t="shared" si="201"/>
        <v>0</v>
      </c>
      <c r="DA70" s="114">
        <f t="shared" si="201"/>
        <v>0</v>
      </c>
      <c r="DB70" s="101">
        <f t="shared" si="201"/>
        <v>166400</v>
      </c>
      <c r="DC70" s="114">
        <f t="shared" ref="DC70" si="202">SUM(DC71)</f>
        <v>228800</v>
      </c>
      <c r="DD70" s="101">
        <f t="shared" si="126"/>
        <v>137.5</v>
      </c>
      <c r="DE70" s="101">
        <f t="shared" si="127"/>
        <v>57.199999999999996</v>
      </c>
      <c r="DF70" s="101">
        <f t="shared" si="201"/>
        <v>400000</v>
      </c>
      <c r="DG70" s="101">
        <f t="shared" si="201"/>
        <v>105600</v>
      </c>
      <c r="DH70" s="101">
        <f t="shared" si="20"/>
        <v>26.400000000000002</v>
      </c>
      <c r="DI70" s="101">
        <f>SUM(DI71)</f>
        <v>0</v>
      </c>
      <c r="DJ70" s="114">
        <f>SUM(DJ71)</f>
        <v>400000</v>
      </c>
      <c r="DK70" s="101">
        <f t="shared" ref="DK70" si="203">SUM(DK71)</f>
        <v>0</v>
      </c>
      <c r="DL70" s="101">
        <f t="shared" si="22"/>
        <v>0</v>
      </c>
      <c r="DM70" s="101">
        <f>SUM(DM71)</f>
        <v>0</v>
      </c>
      <c r="DN70" s="114">
        <f>SUM(DN71)</f>
        <v>400000</v>
      </c>
      <c r="DO70" s="101">
        <f t="shared" ref="DO70" si="204">SUM(DO71)</f>
        <v>0</v>
      </c>
      <c r="DP70" s="101">
        <f t="shared" si="24"/>
        <v>0</v>
      </c>
      <c r="DQ70" s="101">
        <f>SUM(DQ71)</f>
        <v>-35000</v>
      </c>
      <c r="DR70" s="114">
        <f>SUM(DR71)</f>
        <v>365000</v>
      </c>
      <c r="DS70" s="114">
        <f t="shared" ref="DS70:DU70" si="205">SUM(DS71)</f>
        <v>400000</v>
      </c>
      <c r="DT70" s="114">
        <f t="shared" si="205"/>
        <v>0</v>
      </c>
      <c r="DU70" s="114">
        <f t="shared" si="205"/>
        <v>0</v>
      </c>
      <c r="DV70" s="106"/>
      <c r="DW70" s="106"/>
      <c r="DX70" s="137"/>
      <c r="DY70" s="138"/>
      <c r="EF70" s="655"/>
      <c r="EG70" s="655"/>
      <c r="EH70" s="655"/>
      <c r="EI70" s="655"/>
      <c r="EJ70" s="655"/>
      <c r="EK70" s="655"/>
      <c r="EL70" s="655"/>
      <c r="EM70" s="655"/>
      <c r="EN70" s="952"/>
      <c r="EO70" s="655"/>
      <c r="EP70" s="655"/>
      <c r="EQ70" s="655"/>
      <c r="ER70" s="655"/>
      <c r="ES70" s="655"/>
      <c r="ET70" s="655"/>
      <c r="EU70" s="655"/>
      <c r="EV70" s="655"/>
      <c r="EY70" s="655"/>
      <c r="EZ70" s="655"/>
      <c r="FA70" s="655"/>
      <c r="FB70" s="655"/>
      <c r="FC70" s="655"/>
      <c r="FD70" s="655"/>
      <c r="FE70" s="655"/>
      <c r="FF70" s="655"/>
      <c r="FG70" s="655"/>
      <c r="FH70" s="655"/>
      <c r="FI70" s="655"/>
      <c r="FJ70" s="655"/>
      <c r="FK70" s="655"/>
      <c r="FL70" s="655"/>
      <c r="FM70" s="655"/>
      <c r="FN70" s="655"/>
      <c r="FO70" s="655"/>
      <c r="FP70" s="655"/>
      <c r="FQ70" s="655"/>
      <c r="FR70" s="655"/>
      <c r="FS70" s="655"/>
      <c r="FT70" s="655"/>
      <c r="FU70" s="655"/>
      <c r="FV70" s="655"/>
      <c r="FW70" s="655"/>
      <c r="FX70" s="655"/>
      <c r="FY70" s="655"/>
      <c r="FZ70" s="655"/>
      <c r="GA70" s="655"/>
      <c r="GB70" s="655"/>
      <c r="GC70" s="655"/>
      <c r="GD70" s="655"/>
      <c r="GE70" s="655"/>
      <c r="GF70" s="655"/>
      <c r="GG70" s="655"/>
      <c r="GH70" s="655"/>
      <c r="GI70" s="655"/>
      <c r="GJ70" s="655"/>
      <c r="GK70" s="655"/>
      <c r="GL70" s="655"/>
      <c r="GM70" s="655"/>
      <c r="GN70" s="655"/>
      <c r="GO70" s="655"/>
      <c r="GP70" s="655"/>
      <c r="GQ70" s="655"/>
      <c r="GR70" s="655"/>
      <c r="GS70" s="655"/>
      <c r="GT70" s="655"/>
      <c r="GU70" s="655"/>
      <c r="GV70" s="655"/>
      <c r="GW70" s="655"/>
      <c r="GX70" s="655"/>
      <c r="GY70" s="655"/>
      <c r="GZ70" s="655"/>
      <c r="HA70" s="655"/>
      <c r="HB70" s="655"/>
      <c r="HC70" s="655"/>
      <c r="HD70" s="655"/>
      <c r="HE70" s="655"/>
      <c r="HF70" s="655"/>
      <c r="HG70" s="655"/>
      <c r="HH70" s="655"/>
      <c r="HI70" s="655"/>
      <c r="HJ70" s="655"/>
      <c r="HK70" s="655"/>
      <c r="HL70" s="655"/>
      <c r="HM70" s="655"/>
      <c r="HN70" s="655"/>
      <c r="HO70" s="655"/>
      <c r="HP70" s="655"/>
      <c r="HQ70" s="655"/>
      <c r="HR70" s="655"/>
      <c r="HS70" s="655"/>
      <c r="HT70" s="655"/>
      <c r="HU70" s="655"/>
      <c r="HV70" s="655"/>
      <c r="HW70" s="655"/>
      <c r="HX70" s="655"/>
      <c r="HY70" s="655"/>
      <c r="HZ70" s="655"/>
      <c r="IA70" s="655"/>
      <c r="IB70" s="655"/>
      <c r="IC70" s="655"/>
    </row>
    <row r="71" spans="1:237" ht="20.100000000000001" customHeight="1" x14ac:dyDescent="0.35">
      <c r="A71" s="659"/>
      <c r="B71" s="659"/>
      <c r="C71" s="668"/>
      <c r="D71" s="659"/>
      <c r="E71" s="659"/>
      <c r="F71" s="659"/>
      <c r="G71" s="659"/>
      <c r="H71" s="659"/>
      <c r="I71" s="659"/>
      <c r="J71" s="659" t="s">
        <v>185</v>
      </c>
      <c r="K71" s="637"/>
      <c r="L71" s="605"/>
      <c r="M71" s="602"/>
      <c r="N71" s="602">
        <v>3231</v>
      </c>
      <c r="O71" s="597" t="s">
        <v>167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596"/>
      <c r="AJ71" s="34"/>
      <c r="AK71" s="34"/>
      <c r="AL71" s="34"/>
      <c r="AM71" s="34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4"/>
      <c r="AZ71" s="34"/>
      <c r="BA71" s="34"/>
      <c r="BB71" s="37"/>
      <c r="BC71" s="37"/>
      <c r="BD71" s="37"/>
      <c r="BE71" s="37"/>
      <c r="BF71" s="37"/>
      <c r="BG71" s="37"/>
      <c r="BH71" s="37">
        <v>0</v>
      </c>
      <c r="BI71" s="34"/>
      <c r="BJ71" s="37">
        <v>0</v>
      </c>
      <c r="BK71" s="37">
        <v>0</v>
      </c>
      <c r="BL71" s="37">
        <f t="shared" si="7"/>
        <v>0</v>
      </c>
      <c r="BM71" s="34"/>
      <c r="BN71" s="34"/>
      <c r="BO71" s="37">
        <v>0</v>
      </c>
      <c r="BP71" s="37"/>
      <c r="BQ71" s="37"/>
      <c r="BR71" s="34">
        <f>(BS71-BO71)</f>
        <v>288000</v>
      </c>
      <c r="BS71" s="37">
        <v>288000</v>
      </c>
      <c r="BT71" s="37">
        <v>0</v>
      </c>
      <c r="BU71" s="34">
        <f>(BY71-BO71)</f>
        <v>0</v>
      </c>
      <c r="BV71" s="37">
        <v>288000</v>
      </c>
      <c r="BW71" s="37"/>
      <c r="BX71" s="37"/>
      <c r="BY71" s="37">
        <v>0</v>
      </c>
      <c r="BZ71" s="37">
        <v>0</v>
      </c>
      <c r="CA71" s="37">
        <f t="shared" si="8"/>
        <v>0</v>
      </c>
      <c r="CB71" s="37">
        <f t="shared" si="9"/>
        <v>0</v>
      </c>
      <c r="CC71" s="37"/>
      <c r="CD71" s="37"/>
      <c r="CE71" s="37">
        <v>288000</v>
      </c>
      <c r="CF71" s="37">
        <v>76800</v>
      </c>
      <c r="CG71" s="37">
        <f t="shared" si="165"/>
        <v>26.666666666666668</v>
      </c>
      <c r="CH71" s="37">
        <f>(CI71-CE71)</f>
        <v>0</v>
      </c>
      <c r="CI71" s="37">
        <v>288000</v>
      </c>
      <c r="CJ71" s="37"/>
      <c r="CK71" s="37">
        <f t="shared" si="11"/>
        <v>0</v>
      </c>
      <c r="CL71" s="37">
        <f>(CM71-CI71)</f>
        <v>0</v>
      </c>
      <c r="CM71" s="37">
        <v>288000</v>
      </c>
      <c r="CN71" s="37"/>
      <c r="CO71" s="37">
        <f t="shared" si="12"/>
        <v>0</v>
      </c>
      <c r="CP71" s="37">
        <f>(CQ71-CM71)</f>
        <v>0</v>
      </c>
      <c r="CQ71" s="37">
        <v>288000</v>
      </c>
      <c r="CR71" s="37">
        <v>182400</v>
      </c>
      <c r="CS71" s="37">
        <f t="shared" si="111"/>
        <v>63.333333333333329</v>
      </c>
      <c r="CT71" s="37">
        <f>(CU71-CQ71)</f>
        <v>33499</v>
      </c>
      <c r="CU71" s="37">
        <v>321499</v>
      </c>
      <c r="CV71" s="37">
        <v>182400</v>
      </c>
      <c r="CW71" s="37">
        <f t="shared" si="14"/>
        <v>56.734235565273913</v>
      </c>
      <c r="CX71" s="37">
        <f>(CY71-CU71)</f>
        <v>-2200</v>
      </c>
      <c r="CY71" s="37">
        <v>319299</v>
      </c>
      <c r="CZ71" s="855"/>
      <c r="DA71" s="855"/>
      <c r="DB71" s="855">
        <v>166400</v>
      </c>
      <c r="DC71" s="855">
        <v>228800</v>
      </c>
      <c r="DD71" s="37">
        <f t="shared" si="126"/>
        <v>137.5</v>
      </c>
      <c r="DE71" s="37">
        <f t="shared" si="127"/>
        <v>57.199999999999996</v>
      </c>
      <c r="DF71" s="37">
        <v>400000</v>
      </c>
      <c r="DG71" s="37">
        <v>105600</v>
      </c>
      <c r="DH71" s="37">
        <f t="shared" si="20"/>
        <v>26.400000000000002</v>
      </c>
      <c r="DI71" s="37">
        <f>(DJ71-DF71)</f>
        <v>0</v>
      </c>
      <c r="DJ71" s="855">
        <v>400000</v>
      </c>
      <c r="DK71" s="37"/>
      <c r="DL71" s="37">
        <f t="shared" si="22"/>
        <v>0</v>
      </c>
      <c r="DM71" s="37">
        <f>(DN71-DJ71)</f>
        <v>0</v>
      </c>
      <c r="DN71" s="855">
        <v>400000</v>
      </c>
      <c r="DO71" s="37"/>
      <c r="DP71" s="37">
        <f t="shared" si="24"/>
        <v>0</v>
      </c>
      <c r="DQ71" s="37">
        <f>(DR71-DN71)</f>
        <v>-35000</v>
      </c>
      <c r="DR71" s="855">
        <v>365000</v>
      </c>
      <c r="DS71" s="855">
        <v>400000</v>
      </c>
      <c r="DT71" s="855"/>
      <c r="DU71" s="855"/>
      <c r="DV71" s="49"/>
      <c r="DW71" s="49"/>
      <c r="DX71" s="137"/>
      <c r="DY71" s="863"/>
      <c r="EF71" s="655"/>
      <c r="EG71" s="655"/>
      <c r="EH71" s="655"/>
      <c r="EI71" s="655"/>
      <c r="EJ71" s="655"/>
      <c r="EK71" s="655"/>
      <c r="EL71" s="655"/>
      <c r="EM71" s="655"/>
      <c r="EN71" s="952"/>
      <c r="EO71" s="655"/>
      <c r="EP71" s="655"/>
      <c r="EQ71" s="655"/>
      <c r="ER71" s="655"/>
      <c r="ES71" s="655"/>
      <c r="ET71" s="655"/>
      <c r="EU71" s="655"/>
      <c r="EV71" s="655"/>
      <c r="EY71" s="655"/>
      <c r="EZ71" s="655"/>
      <c r="FA71" s="655"/>
      <c r="FB71" s="655"/>
      <c r="FC71" s="655"/>
      <c r="FD71" s="655"/>
      <c r="FE71" s="655"/>
      <c r="FF71" s="655"/>
      <c r="FG71" s="655"/>
      <c r="FH71" s="655"/>
      <c r="FI71" s="655"/>
      <c r="FJ71" s="655"/>
      <c r="FK71" s="655"/>
      <c r="FL71" s="655"/>
      <c r="FM71" s="655"/>
      <c r="FN71" s="655"/>
      <c r="FO71" s="655"/>
      <c r="FP71" s="655"/>
      <c r="FQ71" s="655"/>
      <c r="FR71" s="655"/>
      <c r="FS71" s="655"/>
      <c r="FT71" s="655"/>
      <c r="FU71" s="655"/>
      <c r="FV71" s="655"/>
      <c r="FW71" s="655"/>
      <c r="FX71" s="655"/>
      <c r="FY71" s="655"/>
      <c r="FZ71" s="655"/>
      <c r="GA71" s="655"/>
      <c r="GB71" s="655"/>
      <c r="GC71" s="655"/>
      <c r="GD71" s="655"/>
      <c r="GE71" s="655"/>
      <c r="GF71" s="655"/>
      <c r="GG71" s="655"/>
      <c r="GH71" s="655"/>
      <c r="GI71" s="655"/>
      <c r="GJ71" s="655"/>
      <c r="GK71" s="655"/>
      <c r="GL71" s="655"/>
      <c r="GM71" s="655"/>
      <c r="GN71" s="655"/>
      <c r="GO71" s="655"/>
      <c r="GP71" s="655"/>
      <c r="GQ71" s="655"/>
      <c r="GR71" s="655"/>
      <c r="GS71" s="655"/>
      <c r="GT71" s="655"/>
      <c r="GU71" s="655"/>
      <c r="GV71" s="655"/>
      <c r="GW71" s="655"/>
      <c r="GX71" s="655"/>
      <c r="GY71" s="655"/>
      <c r="GZ71" s="655"/>
      <c r="HA71" s="655"/>
      <c r="HB71" s="655"/>
      <c r="HC71" s="655"/>
      <c r="HD71" s="655"/>
      <c r="HE71" s="655"/>
      <c r="HF71" s="655"/>
      <c r="HG71" s="655"/>
      <c r="HH71" s="655"/>
      <c r="HI71" s="655"/>
      <c r="HJ71" s="655"/>
      <c r="HK71" s="655"/>
      <c r="HL71" s="655"/>
      <c r="HM71" s="655"/>
      <c r="HN71" s="655"/>
      <c r="HO71" s="655"/>
      <c r="HP71" s="655"/>
      <c r="HQ71" s="655"/>
      <c r="HR71" s="655"/>
      <c r="HS71" s="655"/>
      <c r="HT71" s="655"/>
      <c r="HU71" s="655"/>
      <c r="HV71" s="655"/>
      <c r="HW71" s="655"/>
      <c r="HX71" s="655"/>
      <c r="HY71" s="655"/>
      <c r="HZ71" s="655"/>
      <c r="IA71" s="655"/>
      <c r="IB71" s="655"/>
      <c r="IC71" s="655"/>
    </row>
    <row r="72" spans="1:237" ht="13.5" hidden="1" customHeight="1" x14ac:dyDescent="0.35">
      <c r="A72" s="1083" t="s">
        <v>0</v>
      </c>
      <c r="B72" s="1067" t="s">
        <v>0</v>
      </c>
      <c r="C72" s="1084" t="s">
        <v>150</v>
      </c>
      <c r="D72" s="1084"/>
      <c r="E72" s="1084"/>
      <c r="F72" s="1084"/>
      <c r="G72" s="1084"/>
      <c r="H72" s="1084"/>
      <c r="I72" s="1084"/>
      <c r="J72" s="1084" t="s">
        <v>2</v>
      </c>
      <c r="K72" s="1087" t="s">
        <v>3</v>
      </c>
      <c r="L72" s="1087"/>
      <c r="M72" s="1087"/>
      <c r="N72" s="1087"/>
      <c r="O72" s="1074" t="s">
        <v>4</v>
      </c>
      <c r="P72" s="1067" t="s">
        <v>348</v>
      </c>
      <c r="Q72" s="1067" t="s">
        <v>241</v>
      </c>
      <c r="R72" s="1067" t="s">
        <v>288</v>
      </c>
      <c r="S72" s="1067" t="s">
        <v>349</v>
      </c>
      <c r="T72" s="1067" t="s">
        <v>315</v>
      </c>
      <c r="U72" s="1067" t="s">
        <v>317</v>
      </c>
      <c r="V72" s="1067" t="s">
        <v>350</v>
      </c>
      <c r="W72" s="765" t="s">
        <v>302</v>
      </c>
      <c r="X72" s="1067" t="s">
        <v>310</v>
      </c>
      <c r="Y72" s="1067" t="s">
        <v>334</v>
      </c>
      <c r="Z72" s="1067" t="s">
        <v>335</v>
      </c>
      <c r="AA72" s="1067" t="s">
        <v>344</v>
      </c>
      <c r="AB72" s="1067" t="s">
        <v>366</v>
      </c>
      <c r="AC72" s="1067" t="s">
        <v>354</v>
      </c>
      <c r="AD72" s="1067" t="s">
        <v>356</v>
      </c>
      <c r="AE72" s="1067" t="s">
        <v>351</v>
      </c>
      <c r="AF72" s="1067" t="s">
        <v>310</v>
      </c>
      <c r="AG72" s="1067" t="s">
        <v>362</v>
      </c>
      <c r="AH72" s="1070" t="s">
        <v>301</v>
      </c>
      <c r="AI72" s="1070"/>
      <c r="AJ72" s="1067" t="s">
        <v>355</v>
      </c>
      <c r="AK72" s="1067" t="s">
        <v>363</v>
      </c>
      <c r="AL72" s="1067" t="s">
        <v>365</v>
      </c>
      <c r="AM72" s="1067" t="s">
        <v>410</v>
      </c>
      <c r="AN72" s="1067" t="s">
        <v>418</v>
      </c>
      <c r="AO72" s="1067" t="s">
        <v>384</v>
      </c>
      <c r="AP72" s="1067" t="s">
        <v>414</v>
      </c>
      <c r="AQ72" s="1067" t="s">
        <v>468</v>
      </c>
      <c r="AR72" s="1067" t="s">
        <v>560</v>
      </c>
      <c r="AS72" s="1067" t="s">
        <v>416</v>
      </c>
      <c r="AT72" s="1067" t="s">
        <v>415</v>
      </c>
      <c r="AU72" s="1067" t="s">
        <v>427</v>
      </c>
      <c r="AV72" s="1067" t="s">
        <v>459</v>
      </c>
      <c r="AW72" s="1080" t="s">
        <v>103</v>
      </c>
      <c r="AX72" s="1080"/>
      <c r="AY72" s="1067" t="s">
        <v>310</v>
      </c>
      <c r="AZ72" s="1067" t="s">
        <v>310</v>
      </c>
      <c r="BA72" s="1067" t="s">
        <v>388</v>
      </c>
      <c r="BB72" s="1067" t="s">
        <v>557</v>
      </c>
      <c r="BC72" s="1067" t="s">
        <v>561</v>
      </c>
      <c r="BD72" s="1080" t="s">
        <v>548</v>
      </c>
      <c r="BE72" s="1067" t="s">
        <v>575</v>
      </c>
      <c r="BF72" s="1067" t="s">
        <v>607</v>
      </c>
      <c r="BG72" s="1067" t="s">
        <v>666</v>
      </c>
      <c r="BH72" s="1067" t="s">
        <v>608</v>
      </c>
      <c r="BI72" s="1067" t="s">
        <v>310</v>
      </c>
      <c r="BJ72" s="1067" t="s">
        <v>660</v>
      </c>
      <c r="BK72" s="1077" t="s">
        <v>647</v>
      </c>
      <c r="BL72" s="1077" t="s">
        <v>590</v>
      </c>
      <c r="BM72" s="765"/>
      <c r="BN72" s="765"/>
      <c r="BO72" s="1067" t="s">
        <v>650</v>
      </c>
      <c r="BP72" s="765"/>
      <c r="BQ72" s="765"/>
      <c r="BR72" s="1067" t="s">
        <v>310</v>
      </c>
      <c r="BS72" s="1067" t="s">
        <v>667</v>
      </c>
      <c r="BT72" s="1067" t="s">
        <v>672</v>
      </c>
      <c r="BU72" s="1067" t="s">
        <v>310</v>
      </c>
      <c r="BV72" s="1067" t="s">
        <v>668</v>
      </c>
      <c r="BW72" s="765"/>
      <c r="BX72" s="765"/>
      <c r="BY72" s="1067" t="s">
        <v>670</v>
      </c>
      <c r="BZ72" s="1067" t="s">
        <v>672</v>
      </c>
      <c r="CA72" s="1067" t="s">
        <v>680</v>
      </c>
      <c r="CB72" s="1067" t="s">
        <v>679</v>
      </c>
      <c r="CC72" s="1067" t="s">
        <v>651</v>
      </c>
      <c r="CD72" s="1067" t="s">
        <v>652</v>
      </c>
      <c r="CE72" s="1067" t="s">
        <v>681</v>
      </c>
      <c r="CF72" s="1067" t="s">
        <v>688</v>
      </c>
      <c r="CG72" s="1067" t="s">
        <v>606</v>
      </c>
      <c r="CH72" s="1067" t="s">
        <v>310</v>
      </c>
      <c r="CI72" s="1067" t="s">
        <v>682</v>
      </c>
      <c r="CJ72" s="1067"/>
      <c r="CK72" s="1067" t="s">
        <v>606</v>
      </c>
      <c r="CL72" s="1067" t="s">
        <v>310</v>
      </c>
      <c r="CM72" s="1067" t="s">
        <v>697</v>
      </c>
      <c r="CN72" s="1067"/>
      <c r="CO72" s="1067" t="s">
        <v>606</v>
      </c>
      <c r="CP72" s="1067" t="s">
        <v>310</v>
      </c>
      <c r="CQ72" s="1067" t="s">
        <v>701</v>
      </c>
      <c r="CR72" s="1067" t="s">
        <v>717</v>
      </c>
      <c r="CS72" s="1067" t="s">
        <v>606</v>
      </c>
      <c r="CT72" s="1067" t="s">
        <v>310</v>
      </c>
      <c r="CU72" s="1067" t="s">
        <v>702</v>
      </c>
      <c r="CV72" s="1067" t="s">
        <v>717</v>
      </c>
      <c r="CW72" s="1067" t="s">
        <v>606</v>
      </c>
      <c r="CX72" s="1067" t="s">
        <v>310</v>
      </c>
      <c r="CY72" s="1067" t="s">
        <v>727</v>
      </c>
      <c r="CZ72" s="1070" t="s">
        <v>652</v>
      </c>
      <c r="DA72" s="1070" t="s">
        <v>698</v>
      </c>
      <c r="DB72" s="505">
        <v>0</v>
      </c>
      <c r="DC72" s="979" t="s">
        <v>764</v>
      </c>
      <c r="DD72" s="1067" t="s">
        <v>606</v>
      </c>
      <c r="DE72" s="1067" t="s">
        <v>606</v>
      </c>
      <c r="DF72" s="1067" t="s">
        <v>699</v>
      </c>
      <c r="DG72" s="1067" t="s">
        <v>761</v>
      </c>
      <c r="DH72" s="1067" t="s">
        <v>606</v>
      </c>
      <c r="DI72" s="1067" t="s">
        <v>310</v>
      </c>
      <c r="DJ72" s="1070" t="s">
        <v>768</v>
      </c>
      <c r="DK72" s="1067" t="s">
        <v>761</v>
      </c>
      <c r="DL72" s="1067" t="s">
        <v>606</v>
      </c>
      <c r="DM72" s="1067" t="s">
        <v>310</v>
      </c>
      <c r="DN72" s="1070" t="s">
        <v>768</v>
      </c>
      <c r="DO72" s="1067" t="s">
        <v>761</v>
      </c>
      <c r="DP72" s="1067" t="s">
        <v>606</v>
      </c>
      <c r="DQ72" s="1067" t="s">
        <v>310</v>
      </c>
      <c r="DR72" s="1070" t="s">
        <v>768</v>
      </c>
      <c r="DS72" s="1070" t="s">
        <v>768</v>
      </c>
      <c r="DT72" s="1070" t="s">
        <v>768</v>
      </c>
      <c r="DU72" s="1070" t="s">
        <v>768</v>
      </c>
      <c r="DV72" s="972"/>
      <c r="DW72" s="972"/>
      <c r="DX72" s="137"/>
      <c r="DY72" s="953"/>
      <c r="EF72" s="655"/>
      <c r="EG72" s="655"/>
      <c r="EH72" s="655"/>
      <c r="EI72" s="655"/>
      <c r="EJ72" s="655"/>
      <c r="EK72" s="655"/>
      <c r="EL72" s="655"/>
      <c r="EM72" s="655"/>
      <c r="EN72" s="952"/>
      <c r="EO72" s="655"/>
      <c r="EP72" s="655"/>
      <c r="EQ72" s="655"/>
      <c r="ER72" s="655"/>
      <c r="ES72" s="655"/>
      <c r="ET72" s="655"/>
      <c r="EU72" s="655"/>
      <c r="EV72" s="655"/>
      <c r="EY72" s="655"/>
      <c r="EZ72" s="655"/>
      <c r="FA72" s="655"/>
      <c r="FB72" s="655"/>
      <c r="FC72" s="655"/>
      <c r="FD72" s="655"/>
      <c r="FE72" s="655"/>
      <c r="FF72" s="655"/>
      <c r="FG72" s="655"/>
      <c r="FH72" s="655"/>
      <c r="FI72" s="655"/>
      <c r="FJ72" s="655"/>
      <c r="FK72" s="655"/>
      <c r="FL72" s="655"/>
      <c r="FM72" s="655"/>
      <c r="FN72" s="655"/>
      <c r="FO72" s="655"/>
      <c r="FP72" s="655"/>
      <c r="FQ72" s="655"/>
      <c r="FR72" s="655"/>
      <c r="FS72" s="655"/>
      <c r="FT72" s="655"/>
      <c r="FU72" s="655"/>
      <c r="FV72" s="655"/>
      <c r="FW72" s="655"/>
      <c r="FX72" s="655"/>
      <c r="FY72" s="655"/>
      <c r="FZ72" s="655"/>
      <c r="GA72" s="655"/>
      <c r="GB72" s="655"/>
      <c r="GC72" s="655"/>
      <c r="GD72" s="655"/>
      <c r="GE72" s="655"/>
      <c r="GF72" s="655"/>
      <c r="GG72" s="655"/>
      <c r="GH72" s="655"/>
      <c r="GI72" s="655"/>
      <c r="GJ72" s="655"/>
      <c r="GK72" s="655"/>
      <c r="GL72" s="655"/>
      <c r="GM72" s="655"/>
      <c r="GN72" s="655"/>
      <c r="GO72" s="655"/>
      <c r="GP72" s="655"/>
      <c r="GQ72" s="655"/>
      <c r="GR72" s="655"/>
      <c r="GS72" s="655"/>
      <c r="GT72" s="655"/>
      <c r="GU72" s="655"/>
      <c r="GV72" s="655"/>
      <c r="GW72" s="655"/>
      <c r="GX72" s="655"/>
      <c r="GY72" s="655"/>
      <c r="GZ72" s="655"/>
      <c r="HA72" s="655"/>
      <c r="HB72" s="655"/>
      <c r="HC72" s="655"/>
      <c r="HD72" s="655"/>
      <c r="HE72" s="655"/>
      <c r="HF72" s="655"/>
      <c r="HG72" s="655"/>
      <c r="HH72" s="655"/>
      <c r="HI72" s="655"/>
      <c r="HJ72" s="655"/>
      <c r="HK72" s="655"/>
      <c r="HL72" s="655"/>
      <c r="HM72" s="655"/>
      <c r="HN72" s="655"/>
      <c r="HO72" s="655"/>
      <c r="HP72" s="655"/>
      <c r="HQ72" s="655"/>
      <c r="HR72" s="655"/>
      <c r="HS72" s="655"/>
      <c r="HT72" s="655"/>
      <c r="HU72" s="655"/>
      <c r="HV72" s="655"/>
      <c r="HW72" s="655"/>
      <c r="HX72" s="655"/>
      <c r="HY72" s="655"/>
      <c r="HZ72" s="655"/>
      <c r="IA72" s="655"/>
      <c r="IB72" s="655"/>
      <c r="IC72" s="655"/>
    </row>
    <row r="73" spans="1:237" ht="22.5" hidden="1" customHeight="1" x14ac:dyDescent="0.35">
      <c r="A73" s="1068"/>
      <c r="B73" s="1068"/>
      <c r="C73" s="1085"/>
      <c r="D73" s="1085"/>
      <c r="E73" s="1085"/>
      <c r="F73" s="1085"/>
      <c r="G73" s="1085"/>
      <c r="H73" s="1085"/>
      <c r="I73" s="1085"/>
      <c r="J73" s="1085"/>
      <c r="K73" s="1088"/>
      <c r="L73" s="1088"/>
      <c r="M73" s="1088"/>
      <c r="N73" s="1088"/>
      <c r="O73" s="1075"/>
      <c r="P73" s="1068"/>
      <c r="Q73" s="1068"/>
      <c r="R73" s="1068"/>
      <c r="S73" s="1068"/>
      <c r="T73" s="1068"/>
      <c r="U73" s="1068"/>
      <c r="V73" s="1068"/>
      <c r="W73" s="761" t="s">
        <v>319</v>
      </c>
      <c r="X73" s="1068"/>
      <c r="Y73" s="1068"/>
      <c r="Z73" s="1068"/>
      <c r="AA73" s="1068"/>
      <c r="AB73" s="1068"/>
      <c r="AC73" s="1068"/>
      <c r="AD73" s="1068"/>
      <c r="AE73" s="1068"/>
      <c r="AF73" s="1068"/>
      <c r="AG73" s="1068"/>
      <c r="AH73" s="1075" t="s">
        <v>286</v>
      </c>
      <c r="AI73" s="1075" t="s">
        <v>323</v>
      </c>
      <c r="AJ73" s="1068"/>
      <c r="AK73" s="1068"/>
      <c r="AL73" s="1068"/>
      <c r="AM73" s="1068"/>
      <c r="AN73" s="1068"/>
      <c r="AO73" s="1068"/>
      <c r="AP73" s="1068"/>
      <c r="AQ73" s="1068"/>
      <c r="AR73" s="1068"/>
      <c r="AS73" s="1068"/>
      <c r="AT73" s="1068"/>
      <c r="AU73" s="1068"/>
      <c r="AV73" s="1068"/>
      <c r="AW73" s="1081"/>
      <c r="AX73" s="1081"/>
      <c r="AY73" s="1068"/>
      <c r="AZ73" s="1068"/>
      <c r="BA73" s="1068"/>
      <c r="BB73" s="1068"/>
      <c r="BC73" s="1068"/>
      <c r="BD73" s="1081"/>
      <c r="BE73" s="1068"/>
      <c r="BF73" s="1068"/>
      <c r="BG73" s="1068"/>
      <c r="BH73" s="1068"/>
      <c r="BI73" s="1068"/>
      <c r="BJ73" s="1068"/>
      <c r="BK73" s="1078"/>
      <c r="BL73" s="1078"/>
      <c r="BM73" s="761"/>
      <c r="BN73" s="761"/>
      <c r="BO73" s="1068"/>
      <c r="BP73" s="761"/>
      <c r="BQ73" s="761"/>
      <c r="BR73" s="1068"/>
      <c r="BS73" s="1068"/>
      <c r="BT73" s="1068"/>
      <c r="BU73" s="1068"/>
      <c r="BV73" s="1068"/>
      <c r="BW73" s="761"/>
      <c r="BX73" s="761"/>
      <c r="BY73" s="1068"/>
      <c r="BZ73" s="1068"/>
      <c r="CA73" s="1068"/>
      <c r="CB73" s="1068"/>
      <c r="CC73" s="1068"/>
      <c r="CD73" s="1068"/>
      <c r="CE73" s="1068"/>
      <c r="CF73" s="1068"/>
      <c r="CG73" s="1068"/>
      <c r="CH73" s="1068"/>
      <c r="CI73" s="1068"/>
      <c r="CJ73" s="1068"/>
      <c r="CK73" s="1068"/>
      <c r="CL73" s="1068"/>
      <c r="CM73" s="1068"/>
      <c r="CN73" s="1068"/>
      <c r="CO73" s="1068"/>
      <c r="CP73" s="1068"/>
      <c r="CQ73" s="1068"/>
      <c r="CR73" s="1068"/>
      <c r="CS73" s="1068"/>
      <c r="CT73" s="1068"/>
      <c r="CU73" s="1068"/>
      <c r="CV73" s="1068"/>
      <c r="CW73" s="1068"/>
      <c r="CX73" s="1068"/>
      <c r="CY73" s="1068"/>
      <c r="CZ73" s="1071"/>
      <c r="DA73" s="1071"/>
      <c r="DB73" s="506">
        <v>0</v>
      </c>
      <c r="DC73" s="980">
        <v>0</v>
      </c>
      <c r="DD73" s="1068"/>
      <c r="DE73" s="1068"/>
      <c r="DF73" s="1068"/>
      <c r="DG73" s="1068"/>
      <c r="DH73" s="1068"/>
      <c r="DI73" s="1068"/>
      <c r="DJ73" s="1071"/>
      <c r="DK73" s="1068"/>
      <c r="DL73" s="1068"/>
      <c r="DM73" s="1068"/>
      <c r="DN73" s="1071"/>
      <c r="DO73" s="1068"/>
      <c r="DP73" s="1068"/>
      <c r="DQ73" s="1068"/>
      <c r="DR73" s="1071"/>
      <c r="DS73" s="1071"/>
      <c r="DT73" s="1071"/>
      <c r="DU73" s="1071"/>
      <c r="DV73" s="972"/>
      <c r="DW73" s="972"/>
      <c r="DX73" s="137"/>
      <c r="DY73" s="954"/>
      <c r="EF73" s="655"/>
      <c r="EG73" s="655"/>
      <c r="EH73" s="655"/>
      <c r="EI73" s="655"/>
      <c r="EJ73" s="655"/>
      <c r="EK73" s="655"/>
      <c r="EL73" s="655"/>
      <c r="EM73" s="655"/>
      <c r="EN73" s="952"/>
      <c r="EO73" s="655"/>
      <c r="EP73" s="655"/>
      <c r="EQ73" s="655"/>
      <c r="ER73" s="655"/>
      <c r="ES73" s="655"/>
      <c r="ET73" s="655"/>
      <c r="EU73" s="655"/>
      <c r="EV73" s="655"/>
      <c r="EY73" s="655"/>
      <c r="EZ73" s="655"/>
      <c r="FA73" s="655"/>
      <c r="FB73" s="655"/>
      <c r="FC73" s="655"/>
      <c r="FD73" s="655"/>
      <c r="FE73" s="655"/>
      <c r="FF73" s="655"/>
      <c r="FG73" s="655"/>
      <c r="FH73" s="655"/>
      <c r="FI73" s="655"/>
      <c r="FJ73" s="655"/>
      <c r="FK73" s="655"/>
      <c r="FL73" s="655"/>
      <c r="FM73" s="655"/>
      <c r="FN73" s="655"/>
      <c r="FO73" s="655"/>
      <c r="FP73" s="655"/>
      <c r="FQ73" s="655"/>
      <c r="FR73" s="655"/>
      <c r="FS73" s="655"/>
      <c r="FT73" s="655"/>
      <c r="FU73" s="655"/>
      <c r="FV73" s="655"/>
      <c r="FW73" s="655"/>
      <c r="FX73" s="655"/>
      <c r="FY73" s="655"/>
      <c r="FZ73" s="655"/>
      <c r="GA73" s="655"/>
      <c r="GB73" s="655"/>
      <c r="GC73" s="655"/>
      <c r="GD73" s="655"/>
      <c r="GE73" s="655"/>
      <c r="GF73" s="655"/>
      <c r="GG73" s="655"/>
      <c r="GH73" s="655"/>
      <c r="GI73" s="655"/>
      <c r="GJ73" s="655"/>
      <c r="GK73" s="655"/>
      <c r="GL73" s="655"/>
      <c r="GM73" s="655"/>
      <c r="GN73" s="655"/>
      <c r="GO73" s="655"/>
      <c r="GP73" s="655"/>
      <c r="GQ73" s="655"/>
      <c r="GR73" s="655"/>
      <c r="GS73" s="655"/>
      <c r="GT73" s="655"/>
      <c r="GU73" s="655"/>
      <c r="GV73" s="655"/>
      <c r="GW73" s="655"/>
      <c r="GX73" s="655"/>
      <c r="GY73" s="655"/>
      <c r="GZ73" s="655"/>
      <c r="HA73" s="655"/>
      <c r="HB73" s="655"/>
      <c r="HC73" s="655"/>
      <c r="HD73" s="655"/>
      <c r="HE73" s="655"/>
      <c r="HF73" s="655"/>
      <c r="HG73" s="655"/>
      <c r="HH73" s="655"/>
      <c r="HI73" s="655"/>
      <c r="HJ73" s="655"/>
      <c r="HK73" s="655"/>
      <c r="HL73" s="655"/>
      <c r="HM73" s="655"/>
      <c r="HN73" s="655"/>
      <c r="HO73" s="655"/>
      <c r="HP73" s="655"/>
      <c r="HQ73" s="655"/>
      <c r="HR73" s="655"/>
      <c r="HS73" s="655"/>
      <c r="HT73" s="655"/>
      <c r="HU73" s="655"/>
      <c r="HV73" s="655"/>
      <c r="HW73" s="655"/>
      <c r="HX73" s="655"/>
      <c r="HY73" s="655"/>
      <c r="HZ73" s="655"/>
      <c r="IA73" s="655"/>
      <c r="IB73" s="655"/>
      <c r="IC73" s="655"/>
    </row>
    <row r="74" spans="1:237" ht="13.5" hidden="1" customHeight="1" thickBot="1" x14ac:dyDescent="0.4">
      <c r="A74" s="1072"/>
      <c r="B74" s="1069"/>
      <c r="C74" s="1086"/>
      <c r="D74" s="1086"/>
      <c r="E74" s="1086"/>
      <c r="F74" s="1086"/>
      <c r="G74" s="1086"/>
      <c r="H74" s="1086"/>
      <c r="I74" s="1086"/>
      <c r="J74" s="1086"/>
      <c r="K74" s="1089"/>
      <c r="L74" s="1089"/>
      <c r="M74" s="1089"/>
      <c r="N74" s="1089"/>
      <c r="O74" s="1076"/>
      <c r="P74" s="1069"/>
      <c r="Q74" s="1069"/>
      <c r="R74" s="1069"/>
      <c r="S74" s="1069"/>
      <c r="T74" s="1069"/>
      <c r="U74" s="1069"/>
      <c r="V74" s="1069"/>
      <c r="W74" s="762"/>
      <c r="X74" s="1069"/>
      <c r="Y74" s="1069"/>
      <c r="Z74" s="1069"/>
      <c r="AA74" s="1069"/>
      <c r="AB74" s="1069"/>
      <c r="AC74" s="1069"/>
      <c r="AD74" s="1069"/>
      <c r="AE74" s="1069"/>
      <c r="AF74" s="1069"/>
      <c r="AG74" s="1069"/>
      <c r="AH74" s="1076"/>
      <c r="AI74" s="1076"/>
      <c r="AJ74" s="1069"/>
      <c r="AK74" s="1069"/>
      <c r="AL74" s="1069"/>
      <c r="AM74" s="1069"/>
      <c r="AN74" s="1069"/>
      <c r="AO74" s="1069"/>
      <c r="AP74" s="1069"/>
      <c r="AQ74" s="1069"/>
      <c r="AR74" s="1069"/>
      <c r="AS74" s="1069"/>
      <c r="AT74" s="1069"/>
      <c r="AU74" s="1069"/>
      <c r="AV74" s="1069"/>
      <c r="AW74" s="764" t="s">
        <v>364</v>
      </c>
      <c r="AX74" s="764" t="s">
        <v>419</v>
      </c>
      <c r="AY74" s="1069"/>
      <c r="AZ74" s="1069"/>
      <c r="BA74" s="1069"/>
      <c r="BB74" s="1069"/>
      <c r="BC74" s="1069"/>
      <c r="BD74" s="1082"/>
      <c r="BE74" s="1069"/>
      <c r="BF74" s="1069"/>
      <c r="BG74" s="1069"/>
      <c r="BH74" s="1069"/>
      <c r="BI74" s="1069"/>
      <c r="BJ74" s="1069"/>
      <c r="BK74" s="1079"/>
      <c r="BL74" s="1079"/>
      <c r="BM74" s="762"/>
      <c r="BN74" s="762"/>
      <c r="BO74" s="1069"/>
      <c r="BP74" s="762"/>
      <c r="BQ74" s="762"/>
      <c r="BR74" s="1069"/>
      <c r="BS74" s="1069"/>
      <c r="BT74" s="1072"/>
      <c r="BU74" s="1069"/>
      <c r="BV74" s="1072"/>
      <c r="BW74" s="763"/>
      <c r="BX74" s="763"/>
      <c r="BY74" s="1072"/>
      <c r="BZ74" s="1072"/>
      <c r="CA74" s="1072"/>
      <c r="CB74" s="1072"/>
      <c r="CC74" s="1069"/>
      <c r="CD74" s="1069"/>
      <c r="CE74" s="1069"/>
      <c r="CF74" s="1069"/>
      <c r="CG74" s="1069"/>
      <c r="CH74" s="1069"/>
      <c r="CI74" s="1069"/>
      <c r="CJ74" s="1069"/>
      <c r="CK74" s="1069"/>
      <c r="CL74" s="1069"/>
      <c r="CM74" s="1069"/>
      <c r="CN74" s="1069"/>
      <c r="CO74" s="1069"/>
      <c r="CP74" s="1069"/>
      <c r="CQ74" s="1069"/>
      <c r="CR74" s="1069"/>
      <c r="CS74" s="1069"/>
      <c r="CT74" s="1069"/>
      <c r="CU74" s="1069"/>
      <c r="CV74" s="1069"/>
      <c r="CW74" s="1069"/>
      <c r="CX74" s="1069"/>
      <c r="CY74" s="1069"/>
      <c r="CZ74" s="1069"/>
      <c r="DA74" s="1069"/>
      <c r="DB74" s="507">
        <v>0</v>
      </c>
      <c r="DC74" s="507">
        <v>0</v>
      </c>
      <c r="DD74" s="1069"/>
      <c r="DE74" s="1069"/>
      <c r="DF74" s="1069"/>
      <c r="DG74" s="1069"/>
      <c r="DH74" s="1069"/>
      <c r="DI74" s="1069"/>
      <c r="DJ74" s="1069"/>
      <c r="DK74" s="1069"/>
      <c r="DL74" s="1069"/>
      <c r="DM74" s="1069"/>
      <c r="DN74" s="1069"/>
      <c r="DO74" s="1069"/>
      <c r="DP74" s="1069"/>
      <c r="DQ74" s="1069"/>
      <c r="DR74" s="1069"/>
      <c r="DS74" s="1069"/>
      <c r="DT74" s="1069"/>
      <c r="DU74" s="1069"/>
      <c r="DV74" s="972"/>
      <c r="DW74" s="972"/>
      <c r="DX74" s="137"/>
      <c r="DY74" s="953"/>
      <c r="EF74" s="655"/>
      <c r="EG74" s="655"/>
      <c r="EH74" s="655"/>
      <c r="EI74" s="655"/>
      <c r="EJ74" s="655"/>
      <c r="EK74" s="655"/>
      <c r="EL74" s="655"/>
      <c r="EM74" s="655"/>
      <c r="EN74" s="952"/>
      <c r="EO74" s="655"/>
      <c r="EP74" s="655"/>
      <c r="EQ74" s="655"/>
      <c r="ER74" s="655"/>
      <c r="ES74" s="655"/>
      <c r="ET74" s="655"/>
      <c r="EU74" s="655"/>
      <c r="EV74" s="655"/>
      <c r="EY74" s="655"/>
      <c r="EZ74" s="655"/>
      <c r="FA74" s="655"/>
      <c r="FB74" s="655"/>
      <c r="FC74" s="655"/>
      <c r="FD74" s="655"/>
      <c r="FE74" s="655"/>
      <c r="FF74" s="655"/>
      <c r="FG74" s="655"/>
      <c r="FH74" s="655"/>
      <c r="FI74" s="655"/>
      <c r="FJ74" s="655"/>
      <c r="FK74" s="655"/>
      <c r="FL74" s="655"/>
      <c r="FM74" s="655"/>
      <c r="FN74" s="655"/>
      <c r="FO74" s="655"/>
      <c r="FP74" s="655"/>
      <c r="FQ74" s="655"/>
      <c r="FR74" s="655"/>
      <c r="FS74" s="655"/>
      <c r="FT74" s="655"/>
      <c r="FU74" s="655"/>
      <c r="FV74" s="655"/>
      <c r="FW74" s="655"/>
      <c r="FX74" s="655"/>
      <c r="FY74" s="655"/>
      <c r="FZ74" s="655"/>
      <c r="GA74" s="655"/>
      <c r="GB74" s="655"/>
      <c r="GC74" s="655"/>
      <c r="GD74" s="655"/>
      <c r="GE74" s="655"/>
      <c r="GF74" s="655"/>
      <c r="GG74" s="655"/>
      <c r="GH74" s="655"/>
      <c r="GI74" s="655"/>
      <c r="GJ74" s="655"/>
      <c r="GK74" s="655"/>
      <c r="GL74" s="655"/>
      <c r="GM74" s="655"/>
      <c r="GN74" s="655"/>
      <c r="GO74" s="655"/>
      <c r="GP74" s="655"/>
      <c r="GQ74" s="655"/>
      <c r="GR74" s="655"/>
      <c r="GS74" s="655"/>
      <c r="GT74" s="655"/>
      <c r="GU74" s="655"/>
      <c r="GV74" s="655"/>
      <c r="GW74" s="655"/>
      <c r="GX74" s="655"/>
      <c r="GY74" s="655"/>
      <c r="GZ74" s="655"/>
      <c r="HA74" s="655"/>
      <c r="HB74" s="655"/>
      <c r="HC74" s="655"/>
      <c r="HD74" s="655"/>
      <c r="HE74" s="655"/>
      <c r="HF74" s="655"/>
      <c r="HG74" s="655"/>
      <c r="HH74" s="655"/>
      <c r="HI74" s="655"/>
      <c r="HJ74" s="655"/>
      <c r="HK74" s="655"/>
      <c r="HL74" s="655"/>
      <c r="HM74" s="655"/>
      <c r="HN74" s="655"/>
      <c r="HO74" s="655"/>
      <c r="HP74" s="655"/>
      <c r="HQ74" s="655"/>
      <c r="HR74" s="655"/>
      <c r="HS74" s="655"/>
      <c r="HT74" s="655"/>
      <c r="HU74" s="655"/>
      <c r="HV74" s="655"/>
      <c r="HW74" s="655"/>
      <c r="HX74" s="655"/>
      <c r="HY74" s="655"/>
      <c r="HZ74" s="655"/>
      <c r="IA74" s="655"/>
      <c r="IB74" s="655"/>
      <c r="IC74" s="655"/>
    </row>
    <row r="75" spans="1:237" ht="17.25" hidden="1" customHeight="1" thickBot="1" x14ac:dyDescent="0.4">
      <c r="A75" s="645">
        <v>1</v>
      </c>
      <c r="B75" s="816">
        <v>1</v>
      </c>
      <c r="C75" s="577" t="s">
        <v>151</v>
      </c>
      <c r="D75" s="750" t="s">
        <v>152</v>
      </c>
      <c r="E75" s="750" t="s">
        <v>153</v>
      </c>
      <c r="F75" s="750" t="s">
        <v>154</v>
      </c>
      <c r="G75" s="750" t="s">
        <v>155</v>
      </c>
      <c r="H75" s="750" t="s">
        <v>156</v>
      </c>
      <c r="I75" s="750" t="s">
        <v>157</v>
      </c>
      <c r="J75" s="577" t="s">
        <v>152</v>
      </c>
      <c r="K75" s="1073">
        <v>4</v>
      </c>
      <c r="L75" s="1073"/>
      <c r="M75" s="1073"/>
      <c r="N75" s="1073"/>
      <c r="O75" s="750">
        <v>5</v>
      </c>
      <c r="P75" s="750">
        <v>15</v>
      </c>
      <c r="Q75" s="750">
        <v>16</v>
      </c>
      <c r="R75" s="750">
        <v>17</v>
      </c>
      <c r="S75" s="750">
        <v>9</v>
      </c>
      <c r="T75" s="750">
        <v>10</v>
      </c>
      <c r="U75" s="750">
        <v>11</v>
      </c>
      <c r="V75" s="750">
        <v>12</v>
      </c>
      <c r="W75" s="750">
        <v>13</v>
      </c>
      <c r="X75" s="750">
        <v>14</v>
      </c>
      <c r="Y75" s="750"/>
      <c r="Z75" s="750"/>
      <c r="AA75" s="750">
        <v>12</v>
      </c>
      <c r="AB75" s="750">
        <v>9</v>
      </c>
      <c r="AC75" s="750">
        <v>10</v>
      </c>
      <c r="AD75" s="750">
        <v>10</v>
      </c>
      <c r="AE75" s="750">
        <v>11</v>
      </c>
      <c r="AF75" s="750">
        <v>12</v>
      </c>
      <c r="AG75" s="750">
        <v>11</v>
      </c>
      <c r="AH75" s="750">
        <v>14</v>
      </c>
      <c r="AI75" s="750">
        <v>15</v>
      </c>
      <c r="AJ75" s="750">
        <v>14</v>
      </c>
      <c r="AK75" s="750">
        <v>12</v>
      </c>
      <c r="AL75" s="750">
        <v>13</v>
      </c>
      <c r="AM75" s="750">
        <v>9</v>
      </c>
      <c r="AN75" s="750">
        <v>9</v>
      </c>
      <c r="AO75" s="578">
        <v>10</v>
      </c>
      <c r="AP75" s="750">
        <v>11</v>
      </c>
      <c r="AQ75" s="750">
        <v>12</v>
      </c>
      <c r="AR75" s="750">
        <v>9</v>
      </c>
      <c r="AS75" s="750">
        <v>13</v>
      </c>
      <c r="AT75" s="750">
        <v>14</v>
      </c>
      <c r="AU75" s="750">
        <v>12</v>
      </c>
      <c r="AV75" s="750">
        <v>10</v>
      </c>
      <c r="AW75" s="750">
        <v>15</v>
      </c>
      <c r="AX75" s="750">
        <v>16</v>
      </c>
      <c r="AY75" s="750">
        <v>12</v>
      </c>
      <c r="AZ75" s="750">
        <v>12</v>
      </c>
      <c r="BA75" s="750">
        <v>13</v>
      </c>
      <c r="BB75" s="750">
        <v>11</v>
      </c>
      <c r="BC75" s="750">
        <v>12</v>
      </c>
      <c r="BD75" s="750">
        <v>12</v>
      </c>
      <c r="BE75" s="750">
        <v>10</v>
      </c>
      <c r="BF75" s="750">
        <v>13</v>
      </c>
      <c r="BG75" s="750">
        <v>9</v>
      </c>
      <c r="BH75" s="750">
        <v>10</v>
      </c>
      <c r="BI75" s="750">
        <v>12</v>
      </c>
      <c r="BJ75" s="750">
        <v>11</v>
      </c>
      <c r="BK75" s="750">
        <v>10</v>
      </c>
      <c r="BL75" s="750">
        <v>11</v>
      </c>
      <c r="BM75" s="750">
        <v>13</v>
      </c>
      <c r="BN75" s="750">
        <v>14</v>
      </c>
      <c r="BO75" s="750">
        <v>12</v>
      </c>
      <c r="BP75" s="645">
        <v>15</v>
      </c>
      <c r="BQ75" s="645">
        <v>16</v>
      </c>
      <c r="BR75" s="750">
        <v>12</v>
      </c>
      <c r="BS75" s="750">
        <v>13</v>
      </c>
      <c r="BT75" s="750"/>
      <c r="BU75" s="750">
        <v>14</v>
      </c>
      <c r="BV75" s="750"/>
      <c r="BW75" s="750"/>
      <c r="BX75" s="750"/>
      <c r="BY75" s="750">
        <v>13</v>
      </c>
      <c r="BZ75" s="750">
        <v>14</v>
      </c>
      <c r="CA75" s="750">
        <v>15</v>
      </c>
      <c r="CB75" s="750">
        <v>16</v>
      </c>
      <c r="CC75" s="750">
        <v>17</v>
      </c>
      <c r="CD75" s="750">
        <v>16</v>
      </c>
      <c r="CE75" s="750">
        <v>6</v>
      </c>
      <c r="CF75" s="750">
        <v>7</v>
      </c>
      <c r="CG75" s="750">
        <v>8</v>
      </c>
      <c r="CH75" s="750">
        <v>9</v>
      </c>
      <c r="CI75" s="750">
        <v>10</v>
      </c>
      <c r="CJ75" s="750"/>
      <c r="CK75" s="750">
        <v>8</v>
      </c>
      <c r="CL75" s="750">
        <v>9</v>
      </c>
      <c r="CM75" s="750">
        <v>10</v>
      </c>
      <c r="CN75" s="750"/>
      <c r="CO75" s="750">
        <v>8</v>
      </c>
      <c r="CP75" s="750">
        <v>9</v>
      </c>
      <c r="CQ75" s="750">
        <v>10</v>
      </c>
      <c r="CR75" s="783"/>
      <c r="CS75" s="750">
        <v>8</v>
      </c>
      <c r="CT75" s="750">
        <v>9</v>
      </c>
      <c r="CU75" s="750"/>
      <c r="CV75" s="815"/>
      <c r="CW75" s="815">
        <v>8</v>
      </c>
      <c r="CX75" s="815">
        <v>9</v>
      </c>
      <c r="CY75" s="815"/>
      <c r="CZ75" s="1013"/>
      <c r="DA75" s="1013"/>
      <c r="DB75" s="977">
        <v>0</v>
      </c>
      <c r="DC75" s="977">
        <v>0</v>
      </c>
      <c r="DD75" s="968">
        <v>8</v>
      </c>
      <c r="DE75" s="968">
        <v>8</v>
      </c>
      <c r="DF75" s="750"/>
      <c r="DG75" s="831"/>
      <c r="DH75" s="832">
        <v>8</v>
      </c>
      <c r="DI75" s="831">
        <v>9</v>
      </c>
      <c r="DJ75" s="835"/>
      <c r="DK75" s="1008"/>
      <c r="DL75" s="1008">
        <v>8</v>
      </c>
      <c r="DM75" s="1008">
        <v>9</v>
      </c>
      <c r="DN75" s="1013"/>
      <c r="DO75" s="1011"/>
      <c r="DP75" s="1011">
        <v>8</v>
      </c>
      <c r="DQ75" s="1011">
        <v>9</v>
      </c>
      <c r="DR75" s="1011"/>
      <c r="DS75" s="1011"/>
      <c r="DT75" s="1011"/>
      <c r="DU75" s="1011"/>
      <c r="DV75" s="973"/>
      <c r="DW75" s="973"/>
      <c r="DX75" s="137"/>
      <c r="DY75" s="955"/>
      <c r="EF75" s="655"/>
      <c r="EG75" s="655"/>
      <c r="EH75" s="655"/>
      <c r="EI75" s="655"/>
      <c r="EJ75" s="655"/>
      <c r="EK75" s="655"/>
      <c r="EL75" s="655"/>
      <c r="EM75" s="655"/>
      <c r="EN75" s="952"/>
      <c r="EO75" s="655"/>
      <c r="EP75" s="655"/>
      <c r="EQ75" s="655"/>
      <c r="ER75" s="655"/>
      <c r="ES75" s="655"/>
      <c r="ET75" s="655"/>
      <c r="EU75" s="655"/>
      <c r="EV75" s="655"/>
      <c r="EY75" s="655"/>
      <c r="EZ75" s="655"/>
      <c r="FA75" s="655"/>
      <c r="FB75" s="655"/>
      <c r="FC75" s="655"/>
      <c r="FD75" s="655"/>
      <c r="FE75" s="655"/>
      <c r="FF75" s="655"/>
      <c r="FG75" s="655"/>
      <c r="FH75" s="655"/>
      <c r="FI75" s="655"/>
      <c r="FJ75" s="655"/>
      <c r="FK75" s="655"/>
      <c r="FL75" s="655"/>
      <c r="FM75" s="655"/>
      <c r="FN75" s="655"/>
      <c r="FO75" s="655"/>
      <c r="FP75" s="655"/>
      <c r="FQ75" s="655"/>
      <c r="FR75" s="655"/>
      <c r="FS75" s="655"/>
      <c r="FT75" s="655"/>
      <c r="FU75" s="655"/>
      <c r="FV75" s="655"/>
      <c r="FW75" s="655"/>
      <c r="FX75" s="655"/>
      <c r="FY75" s="655"/>
      <c r="FZ75" s="655"/>
      <c r="GA75" s="655"/>
      <c r="GB75" s="655"/>
      <c r="GC75" s="655"/>
      <c r="GD75" s="655"/>
      <c r="GE75" s="655"/>
      <c r="GF75" s="655"/>
      <c r="GG75" s="655"/>
      <c r="GH75" s="655"/>
      <c r="GI75" s="655"/>
      <c r="GJ75" s="655"/>
      <c r="GK75" s="655"/>
      <c r="GL75" s="655"/>
      <c r="GM75" s="655"/>
      <c r="GN75" s="655"/>
      <c r="GO75" s="655"/>
      <c r="GP75" s="655"/>
      <c r="GQ75" s="655"/>
      <c r="GR75" s="655"/>
      <c r="GS75" s="655"/>
      <c r="GT75" s="655"/>
      <c r="GU75" s="655"/>
      <c r="GV75" s="655"/>
      <c r="GW75" s="655"/>
      <c r="GX75" s="655"/>
      <c r="GY75" s="655"/>
      <c r="GZ75" s="655"/>
      <c r="HA75" s="655"/>
      <c r="HB75" s="655"/>
      <c r="HC75" s="655"/>
      <c r="HD75" s="655"/>
      <c r="HE75" s="655"/>
      <c r="HF75" s="655"/>
      <c r="HG75" s="655"/>
      <c r="HH75" s="655"/>
      <c r="HI75" s="655"/>
      <c r="HJ75" s="655"/>
      <c r="HK75" s="655"/>
      <c r="HL75" s="655"/>
      <c r="HM75" s="655"/>
      <c r="HN75" s="655"/>
      <c r="HO75" s="655"/>
      <c r="HP75" s="655"/>
      <c r="HQ75" s="655"/>
      <c r="HR75" s="655"/>
      <c r="HS75" s="655"/>
      <c r="HT75" s="655"/>
      <c r="HU75" s="655"/>
      <c r="HV75" s="655"/>
      <c r="HW75" s="655"/>
      <c r="HX75" s="655"/>
      <c r="HY75" s="655"/>
      <c r="HZ75" s="655"/>
      <c r="IA75" s="655"/>
      <c r="IB75" s="655"/>
      <c r="IC75" s="655"/>
    </row>
    <row r="76" spans="1:237" ht="20.100000000000001" customHeight="1" x14ac:dyDescent="0.35">
      <c r="A76" s="658" t="s">
        <v>252</v>
      </c>
      <c r="B76" s="658" t="s">
        <v>252</v>
      </c>
      <c r="C76" s="538"/>
      <c r="D76" s="658"/>
      <c r="E76" s="658"/>
      <c r="F76" s="658"/>
      <c r="G76" s="658"/>
      <c r="H76" s="658"/>
      <c r="I76" s="658"/>
      <c r="J76" s="658" t="s">
        <v>185</v>
      </c>
      <c r="K76" s="559"/>
      <c r="L76" s="508" t="s">
        <v>259</v>
      </c>
      <c r="M76" s="508"/>
      <c r="N76" s="508"/>
      <c r="O76" s="751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589"/>
      <c r="AJ76" s="35"/>
      <c r="AK76" s="35"/>
      <c r="AL76" s="35"/>
      <c r="AM76" s="35"/>
      <c r="AN76" s="534">
        <f t="shared" ref="AN76:AY76" si="206">AN78</f>
        <v>0</v>
      </c>
      <c r="AO76" s="534">
        <f t="shared" si="206"/>
        <v>0</v>
      </c>
      <c r="AP76" s="534">
        <f t="shared" si="206"/>
        <v>0</v>
      </c>
      <c r="AQ76" s="534">
        <f t="shared" si="206"/>
        <v>0</v>
      </c>
      <c r="AR76" s="534">
        <f t="shared" si="206"/>
        <v>0</v>
      </c>
      <c r="AS76" s="534">
        <f t="shared" si="206"/>
        <v>0</v>
      </c>
      <c r="AT76" s="534">
        <f t="shared" si="206"/>
        <v>0</v>
      </c>
      <c r="AU76" s="534">
        <f t="shared" si="206"/>
        <v>60000</v>
      </c>
      <c r="AV76" s="534">
        <f t="shared" si="206"/>
        <v>60000</v>
      </c>
      <c r="AW76" s="534">
        <f t="shared" si="206"/>
        <v>60000</v>
      </c>
      <c r="AX76" s="534">
        <f t="shared" si="206"/>
        <v>60000</v>
      </c>
      <c r="AY76" s="534">
        <f t="shared" si="206"/>
        <v>-30000</v>
      </c>
      <c r="AZ76" s="30"/>
      <c r="BA76" s="30"/>
      <c r="BB76" s="534">
        <f t="shared" ref="BB76:BK76" si="207">BB78</f>
        <v>30000</v>
      </c>
      <c r="BC76" s="534">
        <f t="shared" si="207"/>
        <v>30000</v>
      </c>
      <c r="BD76" s="534">
        <f t="shared" si="207"/>
        <v>6090</v>
      </c>
      <c r="BE76" s="534">
        <f t="shared" si="207"/>
        <v>6090</v>
      </c>
      <c r="BF76" s="534">
        <f t="shared" si="207"/>
        <v>20000</v>
      </c>
      <c r="BG76" s="534">
        <f t="shared" si="207"/>
        <v>10000</v>
      </c>
      <c r="BH76" s="534">
        <f t="shared" si="207"/>
        <v>40000</v>
      </c>
      <c r="BI76" s="534">
        <f>BI78</f>
        <v>-15000</v>
      </c>
      <c r="BJ76" s="534">
        <f>BJ78</f>
        <v>25000</v>
      </c>
      <c r="BK76" s="534">
        <f t="shared" si="207"/>
        <v>22942</v>
      </c>
      <c r="BL76" s="534">
        <f t="shared" si="7"/>
        <v>91.768000000000001</v>
      </c>
      <c r="BM76" s="534"/>
      <c r="BN76" s="534"/>
      <c r="BO76" s="534">
        <f>BO78</f>
        <v>30000</v>
      </c>
      <c r="BP76" s="534"/>
      <c r="BQ76" s="534"/>
      <c r="BR76" s="534">
        <f t="shared" ref="BR76:BY76" si="208">BR78</f>
        <v>20000</v>
      </c>
      <c r="BS76" s="534">
        <f t="shared" si="208"/>
        <v>50000</v>
      </c>
      <c r="BT76" s="534">
        <f>BT78</f>
        <v>28219.599999999999</v>
      </c>
      <c r="BU76" s="534">
        <f t="shared" si="208"/>
        <v>-945.40000000000146</v>
      </c>
      <c r="BV76" s="534">
        <f t="shared" si="208"/>
        <v>40000</v>
      </c>
      <c r="BW76" s="534"/>
      <c r="BX76" s="534"/>
      <c r="BY76" s="534">
        <f t="shared" si="208"/>
        <v>29054.6</v>
      </c>
      <c r="BZ76" s="534">
        <f>BZ78</f>
        <v>29054.6</v>
      </c>
      <c r="CA76" s="534">
        <f t="shared" ref="CA76:CA161" si="209">IFERROR(BZ76/BG76*100,)</f>
        <v>290.54599999999999</v>
      </c>
      <c r="CB76" s="534">
        <f t="shared" ref="CB76:CB161" si="210">IFERROR(BZ76/BY76*100,)</f>
        <v>100</v>
      </c>
      <c r="CC76" s="534">
        <f>CC78</f>
        <v>25000</v>
      </c>
      <c r="CD76" s="534">
        <f>CD78</f>
        <v>25000</v>
      </c>
      <c r="CE76" s="534">
        <f>CE78</f>
        <v>40000</v>
      </c>
      <c r="CF76" s="534">
        <f>CF78</f>
        <v>16465.150000000001</v>
      </c>
      <c r="CG76" s="534">
        <f t="shared" ref="CG76:CG134" si="211">IFERROR(CF76/CE76*100,)</f>
        <v>41.162875000000007</v>
      </c>
      <c r="CH76" s="534">
        <f>CH78</f>
        <v>0</v>
      </c>
      <c r="CI76" s="534">
        <f>CI78</f>
        <v>40000</v>
      </c>
      <c r="CJ76" s="534"/>
      <c r="CK76" s="534">
        <f t="shared" ref="CK76:CK156" si="212">IFERROR(CJ76/CI76*100,)</f>
        <v>0</v>
      </c>
      <c r="CL76" s="534">
        <f>CL78</f>
        <v>0</v>
      </c>
      <c r="CM76" s="534">
        <f>CM78</f>
        <v>40000</v>
      </c>
      <c r="CN76" s="534"/>
      <c r="CO76" s="534">
        <f t="shared" ref="CO76:CO156" si="213">IFERROR(CN76/CM76*100,)</f>
        <v>0</v>
      </c>
      <c r="CP76" s="534">
        <f>CP78</f>
        <v>0</v>
      </c>
      <c r="CQ76" s="534">
        <f>CQ78</f>
        <v>40000</v>
      </c>
      <c r="CR76" s="534">
        <f>CR78</f>
        <v>20445.150000000001</v>
      </c>
      <c r="CS76" s="534">
        <f t="shared" ref="CS76:CS149" si="214">IFERROR(CR76/CQ76*100,)</f>
        <v>51.112875000000003</v>
      </c>
      <c r="CT76" s="534">
        <f>CT78</f>
        <v>-19554.849999999999</v>
      </c>
      <c r="CU76" s="534">
        <f>CU78</f>
        <v>20445.150000000001</v>
      </c>
      <c r="CV76" s="534">
        <f>CV78</f>
        <v>20445.150000000001</v>
      </c>
      <c r="CW76" s="534">
        <f t="shared" ref="CW76:CW149" si="215">IFERROR(CV76/CU76*100,)</f>
        <v>100</v>
      </c>
      <c r="CX76" s="534">
        <f t="shared" ref="CX76:DG76" si="216">CX78</f>
        <v>0</v>
      </c>
      <c r="CY76" s="534">
        <f t="shared" si="216"/>
        <v>20445.150000000001</v>
      </c>
      <c r="CZ76" s="534">
        <f t="shared" si="216"/>
        <v>36000</v>
      </c>
      <c r="DA76" s="534">
        <f t="shared" si="216"/>
        <v>36000</v>
      </c>
      <c r="DB76" s="534">
        <f t="shared" ref="DB76" si="217">DB78</f>
        <v>20445.150000000001</v>
      </c>
      <c r="DC76" s="534">
        <f t="shared" ref="DC76" si="218">DC78</f>
        <v>400</v>
      </c>
      <c r="DD76" s="534">
        <f t="shared" ref="DD76:DD107" si="219">IFERROR(DC76/DB76*100,)</f>
        <v>1.9564542201940311</v>
      </c>
      <c r="DE76" s="534">
        <f t="shared" ref="DE76:DE107" si="220">IFERROR(DC76/DJ76*100,)</f>
        <v>1.1111111111111112</v>
      </c>
      <c r="DF76" s="534">
        <f t="shared" si="216"/>
        <v>36000</v>
      </c>
      <c r="DG76" s="534">
        <f t="shared" si="216"/>
        <v>0</v>
      </c>
      <c r="DH76" s="534">
        <f t="shared" ref="DH76:DH149" si="221">IFERROR(DG76/DF76*100,)</f>
        <v>0</v>
      </c>
      <c r="DI76" s="534">
        <f>DI78</f>
        <v>0</v>
      </c>
      <c r="DJ76" s="534">
        <f>DJ78</f>
        <v>36000</v>
      </c>
      <c r="DK76" s="534">
        <f t="shared" ref="DK76" si="222">DK78</f>
        <v>0</v>
      </c>
      <c r="DL76" s="534">
        <f t="shared" ref="DL76:DL149" si="223">IFERROR(DK76/DJ76*100,)</f>
        <v>0</v>
      </c>
      <c r="DM76" s="534">
        <f>DM78</f>
        <v>0</v>
      </c>
      <c r="DN76" s="534">
        <f>DN78</f>
        <v>36000</v>
      </c>
      <c r="DO76" s="534">
        <f t="shared" ref="DO76" si="224">DO78</f>
        <v>0</v>
      </c>
      <c r="DP76" s="534">
        <f t="shared" ref="DP76:DP149" si="225">IFERROR(DO76/DN76*100,)</f>
        <v>0</v>
      </c>
      <c r="DQ76" s="534">
        <f>DQ78</f>
        <v>0</v>
      </c>
      <c r="DR76" s="534">
        <f>DR78</f>
        <v>36000</v>
      </c>
      <c r="DS76" s="534">
        <f t="shared" ref="DS76:DU76" si="226">DS78</f>
        <v>36000</v>
      </c>
      <c r="DT76" s="534">
        <f t="shared" si="226"/>
        <v>36000</v>
      </c>
      <c r="DU76" s="534">
        <f t="shared" si="226"/>
        <v>36000</v>
      </c>
      <c r="DV76" s="958"/>
      <c r="DW76" s="958"/>
      <c r="DX76" s="137"/>
      <c r="DY76" s="958"/>
      <c r="EF76" s="655"/>
      <c r="EG76" s="655"/>
      <c r="EH76" s="655"/>
      <c r="EI76" s="655"/>
      <c r="EJ76" s="655"/>
      <c r="EK76" s="655"/>
      <c r="EL76" s="655"/>
      <c r="EM76" s="655"/>
      <c r="EN76" s="952"/>
      <c r="EO76" s="655"/>
      <c r="EP76" s="655"/>
      <c r="EQ76" s="655"/>
      <c r="ER76" s="655"/>
      <c r="ES76" s="655"/>
      <c r="ET76" s="655"/>
      <c r="EU76" s="655"/>
      <c r="EV76" s="655"/>
      <c r="EY76" s="655"/>
      <c r="EZ76" s="655"/>
      <c r="FA76" s="655"/>
      <c r="FB76" s="655"/>
      <c r="FC76" s="655"/>
      <c r="FD76" s="655"/>
      <c r="FE76" s="655"/>
      <c r="FF76" s="655"/>
      <c r="FG76" s="655"/>
      <c r="FH76" s="655"/>
      <c r="FI76" s="655"/>
      <c r="FJ76" s="655"/>
      <c r="FK76" s="655"/>
      <c r="FL76" s="655"/>
      <c r="FM76" s="655"/>
      <c r="FN76" s="655"/>
      <c r="FO76" s="655"/>
      <c r="FP76" s="655"/>
      <c r="FQ76" s="655"/>
      <c r="FR76" s="655"/>
      <c r="FS76" s="655"/>
      <c r="FT76" s="655"/>
      <c r="FU76" s="655"/>
      <c r="FV76" s="655"/>
      <c r="FW76" s="655"/>
      <c r="FX76" s="655"/>
      <c r="FY76" s="655"/>
      <c r="FZ76" s="655"/>
      <c r="GA76" s="655"/>
      <c r="GB76" s="655"/>
      <c r="GC76" s="655"/>
      <c r="GD76" s="655"/>
      <c r="GE76" s="655"/>
      <c r="GF76" s="655"/>
      <c r="GG76" s="655"/>
      <c r="GH76" s="655"/>
      <c r="GI76" s="655"/>
      <c r="GJ76" s="655"/>
      <c r="GK76" s="655"/>
      <c r="GL76" s="655"/>
      <c r="GM76" s="655"/>
      <c r="GN76" s="655"/>
      <c r="GO76" s="655"/>
      <c r="GP76" s="655"/>
      <c r="GQ76" s="655"/>
      <c r="GR76" s="655"/>
      <c r="GS76" s="655"/>
      <c r="GT76" s="655"/>
      <c r="GU76" s="655"/>
      <c r="GV76" s="655"/>
      <c r="GW76" s="655"/>
      <c r="GX76" s="655"/>
      <c r="GY76" s="655"/>
      <c r="GZ76" s="655"/>
      <c r="HA76" s="655"/>
      <c r="HB76" s="655"/>
      <c r="HC76" s="655"/>
      <c r="HD76" s="655"/>
      <c r="HE76" s="655"/>
      <c r="HF76" s="655"/>
      <c r="HG76" s="655"/>
      <c r="HH76" s="655"/>
      <c r="HI76" s="655"/>
      <c r="HJ76" s="655"/>
      <c r="HK76" s="655"/>
      <c r="HL76" s="655"/>
      <c r="HM76" s="655"/>
      <c r="HN76" s="655"/>
      <c r="HO76" s="655"/>
      <c r="HP76" s="655"/>
      <c r="HQ76" s="655"/>
      <c r="HR76" s="655"/>
      <c r="HS76" s="655"/>
      <c r="HT76" s="655"/>
      <c r="HU76" s="655"/>
      <c r="HV76" s="655"/>
      <c r="HW76" s="655"/>
      <c r="HX76" s="655"/>
      <c r="HY76" s="655"/>
      <c r="HZ76" s="655"/>
      <c r="IA76" s="655"/>
      <c r="IB76" s="655"/>
      <c r="IC76" s="655"/>
    </row>
    <row r="77" spans="1:237" ht="20.100000000000001" customHeight="1" x14ac:dyDescent="0.35">
      <c r="A77" s="661"/>
      <c r="B77" s="661"/>
      <c r="C77" s="540"/>
      <c r="D77" s="656"/>
      <c r="E77" s="656"/>
      <c r="F77" s="656"/>
      <c r="G77" s="656"/>
      <c r="H77" s="656"/>
      <c r="I77" s="656"/>
      <c r="J77" s="656"/>
      <c r="K77" s="677" t="s">
        <v>9</v>
      </c>
      <c r="L77" s="563" t="s">
        <v>132</v>
      </c>
      <c r="M77" s="563"/>
      <c r="N77" s="563"/>
      <c r="O77" s="77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596"/>
      <c r="AJ77" s="34"/>
      <c r="AK77" s="34"/>
      <c r="AL77" s="34"/>
      <c r="AM77" s="34"/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/>
      <c r="AT77" s="110"/>
      <c r="AU77" s="110">
        <v>60000</v>
      </c>
      <c r="AV77" s="110">
        <v>60000</v>
      </c>
      <c r="AW77" s="110">
        <v>60000</v>
      </c>
      <c r="AX77" s="110">
        <v>60000</v>
      </c>
      <c r="AY77" s="110">
        <f>(BB77-AV77)</f>
        <v>-30000</v>
      </c>
      <c r="AZ77" s="30"/>
      <c r="BA77" s="30"/>
      <c r="BB77" s="110">
        <v>30000</v>
      </c>
      <c r="BC77" s="110">
        <v>30000</v>
      </c>
      <c r="BD77" s="110">
        <v>6090</v>
      </c>
      <c r="BE77" s="110">
        <v>6090</v>
      </c>
      <c r="BF77" s="110">
        <v>20000</v>
      </c>
      <c r="BG77" s="110">
        <v>10000</v>
      </c>
      <c r="BH77" s="110">
        <v>40000</v>
      </c>
      <c r="BI77" s="110">
        <f>(BJ77-BH77)</f>
        <v>-15000</v>
      </c>
      <c r="BJ77" s="110">
        <v>25000</v>
      </c>
      <c r="BK77" s="110">
        <v>22942</v>
      </c>
      <c r="BL77" s="110">
        <f t="shared" si="7"/>
        <v>91.768000000000001</v>
      </c>
      <c r="BM77" s="110"/>
      <c r="BN77" s="110"/>
      <c r="BO77" s="110">
        <v>30000</v>
      </c>
      <c r="BP77" s="110"/>
      <c r="BQ77" s="110"/>
      <c r="BR77" s="110">
        <f>(BS77-BO77)</f>
        <v>20000</v>
      </c>
      <c r="BS77" s="110">
        <f t="shared" ref="BS77:BT79" si="227">BS78</f>
        <v>50000</v>
      </c>
      <c r="BT77" s="110">
        <f t="shared" si="227"/>
        <v>28219.599999999999</v>
      </c>
      <c r="BU77" s="110">
        <f>(BY77-BO77)</f>
        <v>-945.40000000000146</v>
      </c>
      <c r="BV77" s="110">
        <f>BV78</f>
        <v>40000</v>
      </c>
      <c r="BW77" s="110"/>
      <c r="BX77" s="110"/>
      <c r="BY77" s="110">
        <f t="shared" ref="BY77:BZ79" si="228">BY78</f>
        <v>29054.6</v>
      </c>
      <c r="BZ77" s="110">
        <f t="shared" si="228"/>
        <v>29054.6</v>
      </c>
      <c r="CA77" s="110">
        <f t="shared" si="209"/>
        <v>290.54599999999999</v>
      </c>
      <c r="CB77" s="110">
        <f t="shared" si="210"/>
        <v>100</v>
      </c>
      <c r="CC77" s="110">
        <f t="shared" ref="CC77:CE78" si="229">CC78</f>
        <v>25000</v>
      </c>
      <c r="CD77" s="110">
        <f t="shared" si="229"/>
        <v>25000</v>
      </c>
      <c r="CE77" s="110">
        <f t="shared" si="229"/>
        <v>40000</v>
      </c>
      <c r="CF77" s="110">
        <f>CF78</f>
        <v>16465.150000000001</v>
      </c>
      <c r="CG77" s="110">
        <f t="shared" si="211"/>
        <v>41.162875000000007</v>
      </c>
      <c r="CH77" s="110">
        <f>(CI77-CE77)</f>
        <v>0</v>
      </c>
      <c r="CI77" s="110">
        <f>CI78</f>
        <v>40000</v>
      </c>
      <c r="CJ77" s="110"/>
      <c r="CK77" s="110">
        <f t="shared" si="212"/>
        <v>0</v>
      </c>
      <c r="CL77" s="110">
        <f>(CM77-CI77)</f>
        <v>0</v>
      </c>
      <c r="CM77" s="110">
        <f>CM78</f>
        <v>40000</v>
      </c>
      <c r="CN77" s="110"/>
      <c r="CO77" s="110">
        <f t="shared" si="213"/>
        <v>0</v>
      </c>
      <c r="CP77" s="110">
        <f>(CQ77-CM77)</f>
        <v>0</v>
      </c>
      <c r="CQ77" s="110">
        <f t="shared" ref="CQ77:CR79" si="230">CQ78</f>
        <v>40000</v>
      </c>
      <c r="CR77" s="110">
        <f t="shared" si="230"/>
        <v>20445.150000000001</v>
      </c>
      <c r="CS77" s="110">
        <f t="shared" si="214"/>
        <v>51.112875000000003</v>
      </c>
      <c r="CT77" s="110">
        <f>(CU77-CQ77)</f>
        <v>-19554.849999999999</v>
      </c>
      <c r="CU77" s="110">
        <f t="shared" ref="CU77:CV79" si="231">CU78</f>
        <v>20445.150000000001</v>
      </c>
      <c r="CV77" s="110">
        <f t="shared" si="231"/>
        <v>20445.150000000001</v>
      </c>
      <c r="CW77" s="110">
        <f t="shared" si="215"/>
        <v>100</v>
      </c>
      <c r="CX77" s="110">
        <f>(CY77-CU77)</f>
        <v>0</v>
      </c>
      <c r="CY77" s="110">
        <f>CY78</f>
        <v>20445.150000000001</v>
      </c>
      <c r="CZ77" s="110">
        <f t="shared" ref="CZ77:DA78" si="232">CZ78</f>
        <v>36000</v>
      </c>
      <c r="DA77" s="110">
        <f t="shared" si="232"/>
        <v>36000</v>
      </c>
      <c r="DB77" s="110">
        <f t="shared" ref="DB77:DG79" si="233">DB78</f>
        <v>20445.150000000001</v>
      </c>
      <c r="DC77" s="110">
        <f t="shared" ref="DC77:DC79" si="234">DC78</f>
        <v>400</v>
      </c>
      <c r="DD77" s="110">
        <f t="shared" si="219"/>
        <v>1.9564542201940311</v>
      </c>
      <c r="DE77" s="110">
        <f t="shared" si="220"/>
        <v>1.1111111111111112</v>
      </c>
      <c r="DF77" s="110">
        <f t="shared" si="233"/>
        <v>36000</v>
      </c>
      <c r="DG77" s="110">
        <f t="shared" si="233"/>
        <v>0</v>
      </c>
      <c r="DH77" s="110">
        <f t="shared" si="221"/>
        <v>0</v>
      </c>
      <c r="DI77" s="110">
        <f>(DJ77-DF77)</f>
        <v>0</v>
      </c>
      <c r="DJ77" s="110">
        <f>DJ78</f>
        <v>36000</v>
      </c>
      <c r="DK77" s="110">
        <f t="shared" ref="DK77:DK79" si="235">DK78</f>
        <v>0</v>
      </c>
      <c r="DL77" s="110">
        <f t="shared" si="223"/>
        <v>0</v>
      </c>
      <c r="DM77" s="110">
        <f>(DN77-DJ77)</f>
        <v>0</v>
      </c>
      <c r="DN77" s="110">
        <f>DN78</f>
        <v>36000</v>
      </c>
      <c r="DO77" s="110">
        <f t="shared" ref="DO77:DO79" si="236">DO78</f>
        <v>0</v>
      </c>
      <c r="DP77" s="110">
        <f t="shared" si="225"/>
        <v>0</v>
      </c>
      <c r="DQ77" s="110">
        <f>(DR77-DN77)</f>
        <v>0</v>
      </c>
      <c r="DR77" s="110">
        <f>DR78</f>
        <v>36000</v>
      </c>
      <c r="DS77" s="110">
        <f t="shared" ref="DS77:DU79" si="237">DS78</f>
        <v>36000</v>
      </c>
      <c r="DT77" s="110">
        <f t="shared" si="237"/>
        <v>36000</v>
      </c>
      <c r="DU77" s="110">
        <f t="shared" si="237"/>
        <v>36000</v>
      </c>
      <c r="DV77" s="116"/>
      <c r="DW77" s="116"/>
      <c r="DX77" s="137"/>
      <c r="DY77" s="116"/>
      <c r="EF77" s="655"/>
      <c r="EG77" s="655"/>
      <c r="EH77" s="655"/>
      <c r="EI77" s="655"/>
      <c r="EJ77" s="655"/>
      <c r="EK77" s="655"/>
      <c r="EL77" s="655"/>
      <c r="EM77" s="655"/>
      <c r="EN77" s="952"/>
      <c r="EO77" s="655"/>
      <c r="EP77" s="655"/>
      <c r="EQ77" s="655"/>
      <c r="ER77" s="655"/>
      <c r="ES77" s="655"/>
      <c r="ET77" s="655"/>
      <c r="EU77" s="655"/>
      <c r="EV77" s="655"/>
      <c r="EY77" s="655"/>
      <c r="EZ77" s="655"/>
      <c r="FA77" s="655"/>
      <c r="FB77" s="655"/>
      <c r="FC77" s="655"/>
      <c r="FD77" s="655"/>
      <c r="FE77" s="655"/>
      <c r="FF77" s="655"/>
      <c r="FG77" s="655"/>
      <c r="FH77" s="655"/>
      <c r="FI77" s="655"/>
      <c r="FJ77" s="655"/>
      <c r="FK77" s="655"/>
      <c r="FL77" s="655"/>
      <c r="FM77" s="655"/>
      <c r="FN77" s="655"/>
      <c r="FO77" s="655"/>
      <c r="FP77" s="655"/>
      <c r="FQ77" s="655"/>
      <c r="FR77" s="655"/>
      <c r="FS77" s="655"/>
      <c r="FT77" s="655"/>
      <c r="FU77" s="655"/>
      <c r="FV77" s="655"/>
      <c r="FW77" s="655"/>
      <c r="FX77" s="655"/>
      <c r="FY77" s="655"/>
      <c r="FZ77" s="655"/>
      <c r="GA77" s="655"/>
      <c r="GB77" s="655"/>
      <c r="GC77" s="655"/>
      <c r="GD77" s="655"/>
      <c r="GE77" s="655"/>
      <c r="GF77" s="655"/>
      <c r="GG77" s="655"/>
      <c r="GH77" s="655"/>
      <c r="GI77" s="655"/>
      <c r="GJ77" s="655"/>
      <c r="GK77" s="655"/>
      <c r="GL77" s="655"/>
      <c r="GM77" s="655"/>
      <c r="GN77" s="655"/>
      <c r="GO77" s="655"/>
      <c r="GP77" s="655"/>
      <c r="GQ77" s="655"/>
      <c r="GR77" s="655"/>
      <c r="GS77" s="655"/>
      <c r="GT77" s="655"/>
      <c r="GU77" s="655"/>
      <c r="GV77" s="655"/>
      <c r="GW77" s="655"/>
      <c r="GX77" s="655"/>
      <c r="GY77" s="655"/>
      <c r="GZ77" s="655"/>
      <c r="HA77" s="655"/>
      <c r="HB77" s="655"/>
      <c r="HC77" s="655"/>
      <c r="HD77" s="655"/>
      <c r="HE77" s="655"/>
      <c r="HF77" s="655"/>
      <c r="HG77" s="655"/>
      <c r="HH77" s="655"/>
      <c r="HI77" s="655"/>
      <c r="HJ77" s="655"/>
      <c r="HK77" s="655"/>
      <c r="HL77" s="655"/>
      <c r="HM77" s="655"/>
      <c r="HN77" s="655"/>
      <c r="HO77" s="655"/>
      <c r="HP77" s="655"/>
      <c r="HQ77" s="655"/>
      <c r="HR77" s="655"/>
      <c r="HS77" s="655"/>
      <c r="HT77" s="655"/>
      <c r="HU77" s="655"/>
      <c r="HV77" s="655"/>
      <c r="HW77" s="655"/>
      <c r="HX77" s="655"/>
      <c r="HY77" s="655"/>
      <c r="HZ77" s="655"/>
      <c r="IA77" s="655"/>
      <c r="IB77" s="655"/>
      <c r="IC77" s="655"/>
    </row>
    <row r="78" spans="1:237" ht="20.100000000000001" customHeight="1" x14ac:dyDescent="0.35">
      <c r="A78" s="643"/>
      <c r="B78" s="643"/>
      <c r="C78" s="598"/>
      <c r="D78" s="646"/>
      <c r="E78" s="643"/>
      <c r="F78" s="646"/>
      <c r="G78" s="643"/>
      <c r="H78" s="643"/>
      <c r="I78" s="643"/>
      <c r="J78" s="643" t="s">
        <v>185</v>
      </c>
      <c r="K78" s="758">
        <v>3</v>
      </c>
      <c r="L78" s="775" t="s">
        <v>186</v>
      </c>
      <c r="M78" s="775"/>
      <c r="N78" s="775"/>
      <c r="O78" s="752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614"/>
      <c r="AJ78" s="30"/>
      <c r="AK78" s="30"/>
      <c r="AL78" s="30"/>
      <c r="AM78" s="30"/>
      <c r="AN78" s="96">
        <f t="shared" ref="AN78:AY79" si="238">AN79</f>
        <v>0</v>
      </c>
      <c r="AO78" s="96">
        <f t="shared" si="238"/>
        <v>0</v>
      </c>
      <c r="AP78" s="96">
        <f t="shared" si="238"/>
        <v>0</v>
      </c>
      <c r="AQ78" s="96">
        <f t="shared" si="238"/>
        <v>0</v>
      </c>
      <c r="AR78" s="96">
        <f t="shared" si="238"/>
        <v>0</v>
      </c>
      <c r="AS78" s="96">
        <f t="shared" si="238"/>
        <v>0</v>
      </c>
      <c r="AT78" s="96">
        <f t="shared" si="238"/>
        <v>0</v>
      </c>
      <c r="AU78" s="96">
        <f t="shared" si="238"/>
        <v>60000</v>
      </c>
      <c r="AV78" s="96">
        <f t="shared" si="238"/>
        <v>60000</v>
      </c>
      <c r="AW78" s="96">
        <f t="shared" si="238"/>
        <v>60000</v>
      </c>
      <c r="AX78" s="96">
        <f t="shared" si="238"/>
        <v>60000</v>
      </c>
      <c r="AY78" s="96">
        <f t="shared" si="238"/>
        <v>-30000</v>
      </c>
      <c r="AZ78" s="30"/>
      <c r="BA78" s="30"/>
      <c r="BB78" s="96">
        <f t="shared" ref="BB78:BK79" si="239">BB79</f>
        <v>30000</v>
      </c>
      <c r="BC78" s="96">
        <f t="shared" si="239"/>
        <v>30000</v>
      </c>
      <c r="BD78" s="96">
        <f t="shared" si="239"/>
        <v>6090</v>
      </c>
      <c r="BE78" s="96">
        <f t="shared" si="239"/>
        <v>6090</v>
      </c>
      <c r="BF78" s="96">
        <f t="shared" si="239"/>
        <v>20000</v>
      </c>
      <c r="BG78" s="96">
        <f t="shared" si="239"/>
        <v>10000</v>
      </c>
      <c r="BH78" s="96">
        <f t="shared" si="239"/>
        <v>40000</v>
      </c>
      <c r="BI78" s="96">
        <f>BI79</f>
        <v>-15000</v>
      </c>
      <c r="BJ78" s="96">
        <f>BJ79</f>
        <v>25000</v>
      </c>
      <c r="BK78" s="96">
        <f t="shared" si="239"/>
        <v>22942</v>
      </c>
      <c r="BL78" s="96">
        <f t="shared" si="7"/>
        <v>91.768000000000001</v>
      </c>
      <c r="BM78" s="96"/>
      <c r="BN78" s="96"/>
      <c r="BO78" s="96">
        <f>BO79</f>
        <v>30000</v>
      </c>
      <c r="BP78" s="96"/>
      <c r="BQ78" s="96"/>
      <c r="BR78" s="96">
        <f>BR79</f>
        <v>20000</v>
      </c>
      <c r="BS78" s="96">
        <f t="shared" si="227"/>
        <v>50000</v>
      </c>
      <c r="BT78" s="96">
        <f t="shared" si="227"/>
        <v>28219.599999999999</v>
      </c>
      <c r="BU78" s="96">
        <f>BU79</f>
        <v>-945.40000000000146</v>
      </c>
      <c r="BV78" s="96">
        <f>BV79</f>
        <v>40000</v>
      </c>
      <c r="BW78" s="96"/>
      <c r="BX78" s="96"/>
      <c r="BY78" s="96">
        <f t="shared" si="228"/>
        <v>29054.6</v>
      </c>
      <c r="BZ78" s="96">
        <f t="shared" si="228"/>
        <v>29054.6</v>
      </c>
      <c r="CA78" s="96">
        <f t="shared" si="209"/>
        <v>290.54599999999999</v>
      </c>
      <c r="CB78" s="96">
        <f t="shared" si="210"/>
        <v>100</v>
      </c>
      <c r="CC78" s="96">
        <f t="shared" si="229"/>
        <v>25000</v>
      </c>
      <c r="CD78" s="96">
        <f t="shared" si="229"/>
        <v>25000</v>
      </c>
      <c r="CE78" s="96">
        <f t="shared" si="229"/>
        <v>40000</v>
      </c>
      <c r="CF78" s="96">
        <f>CF79</f>
        <v>16465.150000000001</v>
      </c>
      <c r="CG78" s="96">
        <f t="shared" si="211"/>
        <v>41.162875000000007</v>
      </c>
      <c r="CH78" s="96">
        <f>CH79</f>
        <v>0</v>
      </c>
      <c r="CI78" s="96">
        <f>CI79</f>
        <v>40000</v>
      </c>
      <c r="CJ78" s="96"/>
      <c r="CK78" s="96">
        <f t="shared" si="212"/>
        <v>0</v>
      </c>
      <c r="CL78" s="96">
        <f>CL79</f>
        <v>0</v>
      </c>
      <c r="CM78" s="96">
        <f>CM79</f>
        <v>40000</v>
      </c>
      <c r="CN78" s="96"/>
      <c r="CO78" s="96">
        <f t="shared" si="213"/>
        <v>0</v>
      </c>
      <c r="CP78" s="96">
        <f>CP79</f>
        <v>0</v>
      </c>
      <c r="CQ78" s="96">
        <f t="shared" si="230"/>
        <v>40000</v>
      </c>
      <c r="CR78" s="96">
        <f t="shared" si="230"/>
        <v>20445.150000000001</v>
      </c>
      <c r="CS78" s="96">
        <f t="shared" si="214"/>
        <v>51.112875000000003</v>
      </c>
      <c r="CT78" s="96">
        <f>CT79</f>
        <v>-19554.849999999999</v>
      </c>
      <c r="CU78" s="96">
        <f t="shared" si="231"/>
        <v>20445.150000000001</v>
      </c>
      <c r="CV78" s="96">
        <f t="shared" si="231"/>
        <v>20445.150000000001</v>
      </c>
      <c r="CW78" s="96">
        <f t="shared" si="215"/>
        <v>100</v>
      </c>
      <c r="CX78" s="96">
        <f>CX79</f>
        <v>0</v>
      </c>
      <c r="CY78" s="96">
        <f>CY79</f>
        <v>20445.150000000001</v>
      </c>
      <c r="CZ78" s="856">
        <f t="shared" si="232"/>
        <v>36000</v>
      </c>
      <c r="DA78" s="856">
        <f t="shared" si="232"/>
        <v>36000</v>
      </c>
      <c r="DB78" s="96">
        <f t="shared" si="233"/>
        <v>20445.150000000001</v>
      </c>
      <c r="DC78" s="856">
        <f t="shared" si="234"/>
        <v>400</v>
      </c>
      <c r="DD78" s="96">
        <f t="shared" si="219"/>
        <v>1.9564542201940311</v>
      </c>
      <c r="DE78" s="96">
        <f t="shared" si="220"/>
        <v>1.1111111111111112</v>
      </c>
      <c r="DF78" s="96">
        <f t="shared" si="233"/>
        <v>36000</v>
      </c>
      <c r="DG78" s="96">
        <f t="shared" si="233"/>
        <v>0</v>
      </c>
      <c r="DH78" s="96">
        <f t="shared" si="221"/>
        <v>0</v>
      </c>
      <c r="DI78" s="96">
        <f>DI79</f>
        <v>0</v>
      </c>
      <c r="DJ78" s="856">
        <f>DJ79</f>
        <v>36000</v>
      </c>
      <c r="DK78" s="96">
        <f t="shared" si="235"/>
        <v>0</v>
      </c>
      <c r="DL78" s="96">
        <f t="shared" si="223"/>
        <v>0</v>
      </c>
      <c r="DM78" s="96">
        <f>DM79</f>
        <v>0</v>
      </c>
      <c r="DN78" s="856">
        <f>DN79</f>
        <v>36000</v>
      </c>
      <c r="DO78" s="96">
        <f t="shared" si="236"/>
        <v>0</v>
      </c>
      <c r="DP78" s="96">
        <f t="shared" si="225"/>
        <v>0</v>
      </c>
      <c r="DQ78" s="96">
        <f>DQ79</f>
        <v>0</v>
      </c>
      <c r="DR78" s="856">
        <f>DR79</f>
        <v>36000</v>
      </c>
      <c r="DS78" s="856">
        <f t="shared" si="237"/>
        <v>36000</v>
      </c>
      <c r="DT78" s="856">
        <f t="shared" si="237"/>
        <v>36000</v>
      </c>
      <c r="DU78" s="856">
        <f t="shared" si="237"/>
        <v>36000</v>
      </c>
      <c r="DV78" s="97"/>
      <c r="DW78" s="97"/>
      <c r="DX78" s="137"/>
      <c r="DY78" s="959"/>
      <c r="EF78" s="655"/>
      <c r="EG78" s="655"/>
      <c r="EH78" s="655"/>
      <c r="EI78" s="655"/>
      <c r="EJ78" s="655"/>
      <c r="EK78" s="655"/>
      <c r="EL78" s="655"/>
      <c r="EM78" s="655"/>
      <c r="EN78" s="952"/>
      <c r="EO78" s="655"/>
      <c r="EP78" s="655"/>
      <c r="EQ78" s="655"/>
      <c r="ER78" s="655"/>
      <c r="ES78" s="655"/>
      <c r="ET78" s="655"/>
      <c r="EU78" s="655"/>
      <c r="EV78" s="655"/>
      <c r="EY78" s="655"/>
      <c r="EZ78" s="655"/>
      <c r="FA78" s="655"/>
      <c r="FB78" s="655"/>
      <c r="FC78" s="655"/>
      <c r="FD78" s="655"/>
      <c r="FE78" s="655"/>
      <c r="FF78" s="655"/>
      <c r="FG78" s="655"/>
      <c r="FH78" s="655"/>
      <c r="FI78" s="655"/>
      <c r="FJ78" s="655"/>
      <c r="FK78" s="655"/>
      <c r="FL78" s="655"/>
      <c r="FM78" s="655"/>
      <c r="FN78" s="655"/>
      <c r="FO78" s="655"/>
      <c r="FP78" s="655"/>
      <c r="FQ78" s="655"/>
      <c r="FR78" s="655"/>
      <c r="FS78" s="655"/>
      <c r="FT78" s="655"/>
      <c r="FU78" s="655"/>
      <c r="FV78" s="655"/>
      <c r="FW78" s="655"/>
      <c r="FX78" s="655"/>
      <c r="FY78" s="655"/>
      <c r="FZ78" s="655"/>
      <c r="GA78" s="655"/>
      <c r="GB78" s="655"/>
      <c r="GC78" s="655"/>
      <c r="GD78" s="655"/>
      <c r="GE78" s="655"/>
      <c r="GF78" s="655"/>
      <c r="GG78" s="655"/>
      <c r="GH78" s="655"/>
      <c r="GI78" s="655"/>
      <c r="GJ78" s="655"/>
      <c r="GK78" s="655"/>
      <c r="GL78" s="655"/>
      <c r="GM78" s="655"/>
      <c r="GN78" s="655"/>
      <c r="GO78" s="655"/>
      <c r="GP78" s="655"/>
      <c r="GQ78" s="655"/>
      <c r="GR78" s="655"/>
      <c r="GS78" s="655"/>
      <c r="GT78" s="655"/>
      <c r="GU78" s="655"/>
      <c r="GV78" s="655"/>
      <c r="GW78" s="655"/>
      <c r="GX78" s="655"/>
      <c r="GY78" s="655"/>
      <c r="GZ78" s="655"/>
      <c r="HA78" s="655"/>
      <c r="HB78" s="655"/>
      <c r="HC78" s="655"/>
      <c r="HD78" s="655"/>
      <c r="HE78" s="655"/>
      <c r="HF78" s="655"/>
      <c r="HG78" s="655"/>
      <c r="HH78" s="655"/>
      <c r="HI78" s="655"/>
      <c r="HJ78" s="655"/>
      <c r="HK78" s="655"/>
      <c r="HL78" s="655"/>
      <c r="HM78" s="655"/>
      <c r="HN78" s="655"/>
      <c r="HO78" s="655"/>
      <c r="HP78" s="655"/>
      <c r="HQ78" s="655"/>
      <c r="HR78" s="655"/>
      <c r="HS78" s="655"/>
      <c r="HT78" s="655"/>
      <c r="HU78" s="655"/>
      <c r="HV78" s="655"/>
      <c r="HW78" s="655"/>
      <c r="HX78" s="655"/>
      <c r="HY78" s="655"/>
      <c r="HZ78" s="655"/>
      <c r="IA78" s="655"/>
      <c r="IB78" s="655"/>
      <c r="IC78" s="655"/>
    </row>
    <row r="79" spans="1:237" ht="20.100000000000001" customHeight="1" x14ac:dyDescent="0.35">
      <c r="A79" s="646"/>
      <c r="B79" s="646"/>
      <c r="C79" s="665"/>
      <c r="D79" s="646"/>
      <c r="E79" s="646"/>
      <c r="F79" s="646"/>
      <c r="G79" s="646"/>
      <c r="H79" s="646"/>
      <c r="I79" s="646"/>
      <c r="J79" s="646" t="s">
        <v>185</v>
      </c>
      <c r="K79" s="757"/>
      <c r="L79" s="775">
        <v>32</v>
      </c>
      <c r="M79" s="775" t="s">
        <v>159</v>
      </c>
      <c r="N79" s="775"/>
      <c r="O79" s="752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614"/>
      <c r="AJ79" s="30"/>
      <c r="AK79" s="30"/>
      <c r="AL79" s="30"/>
      <c r="AM79" s="30"/>
      <c r="AN79" s="107">
        <f t="shared" si="238"/>
        <v>0</v>
      </c>
      <c r="AO79" s="107">
        <f t="shared" si="238"/>
        <v>0</v>
      </c>
      <c r="AP79" s="107">
        <f t="shared" si="238"/>
        <v>0</v>
      </c>
      <c r="AQ79" s="107">
        <f t="shared" si="238"/>
        <v>0</v>
      </c>
      <c r="AR79" s="107">
        <f t="shared" si="238"/>
        <v>0</v>
      </c>
      <c r="AS79" s="107">
        <f t="shared" si="238"/>
        <v>0</v>
      </c>
      <c r="AT79" s="107">
        <f t="shared" si="238"/>
        <v>0</v>
      </c>
      <c r="AU79" s="107">
        <f t="shared" si="238"/>
        <v>60000</v>
      </c>
      <c r="AV79" s="107">
        <f t="shared" si="238"/>
        <v>60000</v>
      </c>
      <c r="AW79" s="107">
        <v>60000</v>
      </c>
      <c r="AX79" s="107">
        <v>60000</v>
      </c>
      <c r="AY79" s="107">
        <f>AY80</f>
        <v>-30000</v>
      </c>
      <c r="AZ79" s="30"/>
      <c r="BA79" s="30"/>
      <c r="BB79" s="107">
        <f t="shared" si="239"/>
        <v>30000</v>
      </c>
      <c r="BC79" s="107">
        <f t="shared" si="239"/>
        <v>30000</v>
      </c>
      <c r="BD79" s="107">
        <f t="shared" si="239"/>
        <v>6090</v>
      </c>
      <c r="BE79" s="107">
        <f t="shared" si="239"/>
        <v>6090</v>
      </c>
      <c r="BF79" s="107">
        <f t="shared" si="239"/>
        <v>20000</v>
      </c>
      <c r="BG79" s="107">
        <f t="shared" si="239"/>
        <v>10000</v>
      </c>
      <c r="BH79" s="107">
        <f t="shared" si="239"/>
        <v>40000</v>
      </c>
      <c r="BI79" s="107">
        <f>BI80</f>
        <v>-15000</v>
      </c>
      <c r="BJ79" s="107">
        <f>BJ80</f>
        <v>25000</v>
      </c>
      <c r="BK79" s="107">
        <f t="shared" si="239"/>
        <v>22942</v>
      </c>
      <c r="BL79" s="107">
        <f t="shared" si="7"/>
        <v>91.768000000000001</v>
      </c>
      <c r="BM79" s="107"/>
      <c r="BN79" s="107"/>
      <c r="BO79" s="107">
        <f>BO80</f>
        <v>30000</v>
      </c>
      <c r="BP79" s="107"/>
      <c r="BQ79" s="107"/>
      <c r="BR79" s="107">
        <f>BR80</f>
        <v>20000</v>
      </c>
      <c r="BS79" s="107">
        <f t="shared" si="227"/>
        <v>50000</v>
      </c>
      <c r="BT79" s="107">
        <f t="shared" si="227"/>
        <v>28219.599999999999</v>
      </c>
      <c r="BU79" s="107">
        <f>BU80</f>
        <v>-945.40000000000146</v>
      </c>
      <c r="BV79" s="107">
        <f>BV80</f>
        <v>40000</v>
      </c>
      <c r="BW79" s="107"/>
      <c r="BX79" s="107"/>
      <c r="BY79" s="107">
        <f t="shared" si="228"/>
        <v>29054.6</v>
      </c>
      <c r="BZ79" s="107">
        <f t="shared" si="228"/>
        <v>29054.6</v>
      </c>
      <c r="CA79" s="107">
        <f t="shared" si="209"/>
        <v>290.54599999999999</v>
      </c>
      <c r="CB79" s="107">
        <f t="shared" si="210"/>
        <v>100</v>
      </c>
      <c r="CC79" s="107">
        <v>25000</v>
      </c>
      <c r="CD79" s="107">
        <v>25000</v>
      </c>
      <c r="CE79" s="107">
        <f>CE80</f>
        <v>40000</v>
      </c>
      <c r="CF79" s="107">
        <f>CF80</f>
        <v>16465.150000000001</v>
      </c>
      <c r="CG79" s="107">
        <f t="shared" si="211"/>
        <v>41.162875000000007</v>
      </c>
      <c r="CH79" s="107">
        <f>CH80</f>
        <v>0</v>
      </c>
      <c r="CI79" s="107">
        <f>CI80</f>
        <v>40000</v>
      </c>
      <c r="CJ79" s="107"/>
      <c r="CK79" s="107">
        <f t="shared" si="212"/>
        <v>0</v>
      </c>
      <c r="CL79" s="107">
        <f>CL80</f>
        <v>0</v>
      </c>
      <c r="CM79" s="107">
        <f>CM80</f>
        <v>40000</v>
      </c>
      <c r="CN79" s="107"/>
      <c r="CO79" s="107">
        <f t="shared" si="213"/>
        <v>0</v>
      </c>
      <c r="CP79" s="107">
        <f>CP80</f>
        <v>0</v>
      </c>
      <c r="CQ79" s="107">
        <f t="shared" si="230"/>
        <v>40000</v>
      </c>
      <c r="CR79" s="107">
        <f t="shared" si="230"/>
        <v>20445.150000000001</v>
      </c>
      <c r="CS79" s="107">
        <f t="shared" si="214"/>
        <v>51.112875000000003</v>
      </c>
      <c r="CT79" s="107">
        <f>CT80</f>
        <v>-19554.849999999999</v>
      </c>
      <c r="CU79" s="107">
        <f t="shared" si="231"/>
        <v>20445.150000000001</v>
      </c>
      <c r="CV79" s="107">
        <f t="shared" si="231"/>
        <v>20445.150000000001</v>
      </c>
      <c r="CW79" s="107">
        <f t="shared" si="215"/>
        <v>100</v>
      </c>
      <c r="CX79" s="107">
        <f>CX80</f>
        <v>0</v>
      </c>
      <c r="CY79" s="107">
        <f>CY80</f>
        <v>20445.150000000001</v>
      </c>
      <c r="CZ79" s="140">
        <v>36000</v>
      </c>
      <c r="DA79" s="140">
        <v>36000</v>
      </c>
      <c r="DB79" s="107">
        <f t="shared" si="233"/>
        <v>20445.150000000001</v>
      </c>
      <c r="DC79" s="140">
        <f t="shared" si="234"/>
        <v>400</v>
      </c>
      <c r="DD79" s="107">
        <f t="shared" si="219"/>
        <v>1.9564542201940311</v>
      </c>
      <c r="DE79" s="107">
        <f t="shared" si="220"/>
        <v>1.1111111111111112</v>
      </c>
      <c r="DF79" s="107">
        <f t="shared" si="233"/>
        <v>36000</v>
      </c>
      <c r="DG79" s="107">
        <f t="shared" si="233"/>
        <v>0</v>
      </c>
      <c r="DH79" s="107">
        <f t="shared" si="221"/>
        <v>0</v>
      </c>
      <c r="DI79" s="107">
        <f>DI80</f>
        <v>0</v>
      </c>
      <c r="DJ79" s="140">
        <f>DJ80</f>
        <v>36000</v>
      </c>
      <c r="DK79" s="107">
        <f t="shared" si="235"/>
        <v>0</v>
      </c>
      <c r="DL79" s="107">
        <f t="shared" si="223"/>
        <v>0</v>
      </c>
      <c r="DM79" s="107">
        <f>DM80</f>
        <v>0</v>
      </c>
      <c r="DN79" s="140">
        <f>DN80</f>
        <v>36000</v>
      </c>
      <c r="DO79" s="107">
        <f t="shared" si="236"/>
        <v>0</v>
      </c>
      <c r="DP79" s="107">
        <f t="shared" si="225"/>
        <v>0</v>
      </c>
      <c r="DQ79" s="107">
        <f>DQ80</f>
        <v>0</v>
      </c>
      <c r="DR79" s="140">
        <f>DR80</f>
        <v>36000</v>
      </c>
      <c r="DS79" s="140">
        <f t="shared" si="237"/>
        <v>36000</v>
      </c>
      <c r="DT79" s="140">
        <v>36000</v>
      </c>
      <c r="DU79" s="140">
        <v>36000</v>
      </c>
      <c r="DV79" s="97"/>
      <c r="DW79" s="97"/>
      <c r="DX79" s="137"/>
      <c r="DY79" s="959"/>
      <c r="EF79" s="655"/>
      <c r="EG79" s="655"/>
      <c r="EH79" s="655"/>
      <c r="EI79" s="655"/>
      <c r="EJ79" s="655"/>
      <c r="EK79" s="655"/>
      <c r="EL79" s="655"/>
      <c r="EM79" s="655"/>
      <c r="EN79" s="952"/>
      <c r="EO79" s="655"/>
      <c r="EP79" s="655"/>
      <c r="EQ79" s="655"/>
      <c r="ER79" s="655"/>
      <c r="ES79" s="655"/>
      <c r="ET79" s="655"/>
      <c r="EU79" s="655"/>
      <c r="EV79" s="655"/>
      <c r="EY79" s="655"/>
      <c r="EZ79" s="655"/>
      <c r="FA79" s="655"/>
      <c r="FB79" s="655"/>
      <c r="FC79" s="655"/>
      <c r="FD79" s="655"/>
      <c r="FE79" s="655"/>
      <c r="FF79" s="655"/>
      <c r="FG79" s="655"/>
      <c r="FH79" s="655"/>
      <c r="FI79" s="655"/>
      <c r="FJ79" s="655"/>
      <c r="FK79" s="655"/>
      <c r="FL79" s="655"/>
      <c r="FM79" s="655"/>
      <c r="FN79" s="655"/>
      <c r="FO79" s="655"/>
      <c r="FP79" s="655"/>
      <c r="FQ79" s="655"/>
      <c r="FR79" s="655"/>
      <c r="FS79" s="655"/>
      <c r="FT79" s="655"/>
      <c r="FU79" s="655"/>
      <c r="FV79" s="655"/>
      <c r="FW79" s="655"/>
      <c r="FX79" s="655"/>
      <c r="FY79" s="655"/>
      <c r="FZ79" s="655"/>
      <c r="GA79" s="655"/>
      <c r="GB79" s="655"/>
      <c r="GC79" s="655"/>
      <c r="GD79" s="655"/>
      <c r="GE79" s="655"/>
      <c r="GF79" s="655"/>
      <c r="GG79" s="655"/>
      <c r="GH79" s="655"/>
      <c r="GI79" s="655"/>
      <c r="GJ79" s="655"/>
      <c r="GK79" s="655"/>
      <c r="GL79" s="655"/>
      <c r="GM79" s="655"/>
      <c r="GN79" s="655"/>
      <c r="GO79" s="655"/>
      <c r="GP79" s="655"/>
      <c r="GQ79" s="655"/>
      <c r="GR79" s="655"/>
      <c r="GS79" s="655"/>
      <c r="GT79" s="655"/>
      <c r="GU79" s="655"/>
      <c r="GV79" s="655"/>
      <c r="GW79" s="655"/>
      <c r="GX79" s="655"/>
      <c r="GY79" s="655"/>
      <c r="GZ79" s="655"/>
      <c r="HA79" s="655"/>
      <c r="HB79" s="655"/>
      <c r="HC79" s="655"/>
      <c r="HD79" s="655"/>
      <c r="HE79" s="655"/>
      <c r="HF79" s="655"/>
      <c r="HG79" s="655"/>
      <c r="HH79" s="655"/>
      <c r="HI79" s="655"/>
      <c r="HJ79" s="655"/>
      <c r="HK79" s="655"/>
      <c r="HL79" s="655"/>
      <c r="HM79" s="655"/>
      <c r="HN79" s="655"/>
      <c r="HO79" s="655"/>
      <c r="HP79" s="655"/>
      <c r="HQ79" s="655"/>
      <c r="HR79" s="655"/>
      <c r="HS79" s="655"/>
      <c r="HT79" s="655"/>
      <c r="HU79" s="655"/>
      <c r="HV79" s="655"/>
      <c r="HW79" s="655"/>
      <c r="HX79" s="655"/>
      <c r="HY79" s="655"/>
      <c r="HZ79" s="655"/>
      <c r="IA79" s="655"/>
      <c r="IB79" s="655"/>
      <c r="IC79" s="655"/>
    </row>
    <row r="80" spans="1:237" ht="20.100000000000001" customHeight="1" x14ac:dyDescent="0.35">
      <c r="A80" s="664" t="s">
        <v>446</v>
      </c>
      <c r="B80" s="664" t="s">
        <v>446</v>
      </c>
      <c r="C80" s="665" t="s">
        <v>9</v>
      </c>
      <c r="D80" s="646"/>
      <c r="E80" s="646"/>
      <c r="F80" s="646"/>
      <c r="G80" s="646"/>
      <c r="H80" s="646"/>
      <c r="I80" s="646"/>
      <c r="J80" s="646" t="s">
        <v>185</v>
      </c>
      <c r="K80" s="757"/>
      <c r="L80" s="604"/>
      <c r="M80" s="769">
        <v>323</v>
      </c>
      <c r="N80" s="769" t="s">
        <v>166</v>
      </c>
      <c r="O80" s="753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596"/>
      <c r="AJ80" s="34"/>
      <c r="AK80" s="34"/>
      <c r="AL80" s="34"/>
      <c r="AM80" s="34"/>
      <c r="AN80" s="101">
        <f t="shared" ref="AN80:AV80" si="240">SUM(AN81)</f>
        <v>0</v>
      </c>
      <c r="AO80" s="101">
        <f t="shared" si="240"/>
        <v>0</v>
      </c>
      <c r="AP80" s="101">
        <f t="shared" si="240"/>
        <v>0</v>
      </c>
      <c r="AQ80" s="101">
        <f t="shared" si="240"/>
        <v>0</v>
      </c>
      <c r="AR80" s="101">
        <f t="shared" si="240"/>
        <v>0</v>
      </c>
      <c r="AS80" s="101">
        <f t="shared" si="240"/>
        <v>0</v>
      </c>
      <c r="AT80" s="101">
        <f t="shared" si="240"/>
        <v>0</v>
      </c>
      <c r="AU80" s="101">
        <f t="shared" si="240"/>
        <v>60000</v>
      </c>
      <c r="AV80" s="101">
        <f t="shared" si="240"/>
        <v>60000</v>
      </c>
      <c r="AW80" s="101"/>
      <c r="AX80" s="101"/>
      <c r="AY80" s="101">
        <f>SUM(AY81)</f>
        <v>-30000</v>
      </c>
      <c r="AZ80" s="34"/>
      <c r="BA80" s="34"/>
      <c r="BB80" s="101">
        <f t="shared" ref="BB80:BH80" si="241">SUM(BB81)</f>
        <v>30000</v>
      </c>
      <c r="BC80" s="101">
        <f t="shared" si="241"/>
        <v>30000</v>
      </c>
      <c r="BD80" s="101">
        <f t="shared" si="241"/>
        <v>6090</v>
      </c>
      <c r="BE80" s="101">
        <f t="shared" si="241"/>
        <v>6090</v>
      </c>
      <c r="BF80" s="101">
        <f t="shared" si="241"/>
        <v>20000</v>
      </c>
      <c r="BG80" s="100">
        <f t="shared" si="241"/>
        <v>10000</v>
      </c>
      <c r="BH80" s="101">
        <f t="shared" si="241"/>
        <v>40000</v>
      </c>
      <c r="BI80" s="101">
        <f>SUM(BI81)</f>
        <v>-15000</v>
      </c>
      <c r="BJ80" s="101">
        <f>SUM(BJ81+BJ82)</f>
        <v>25000</v>
      </c>
      <c r="BK80" s="101">
        <f>SUM(BK81:BK82)</f>
        <v>22942</v>
      </c>
      <c r="BL80" s="101">
        <f t="shared" si="7"/>
        <v>91.768000000000001</v>
      </c>
      <c r="BM80" s="101"/>
      <c r="BN80" s="101"/>
      <c r="BO80" s="101">
        <f>SUM(BO81+BO82)</f>
        <v>30000</v>
      </c>
      <c r="BP80" s="101"/>
      <c r="BQ80" s="101"/>
      <c r="BR80" s="101">
        <f>SUM(BR81)</f>
        <v>20000</v>
      </c>
      <c r="BS80" s="101">
        <f>SUM(BS81+BS82)</f>
        <v>50000</v>
      </c>
      <c r="BT80" s="101">
        <f>SUM(BT81+BT82)</f>
        <v>28219.599999999999</v>
      </c>
      <c r="BU80" s="101">
        <f>SUM(BU81)</f>
        <v>-945.40000000000146</v>
      </c>
      <c r="BV80" s="101">
        <f>SUM(BV81+BV82)</f>
        <v>40000</v>
      </c>
      <c r="BW80" s="101"/>
      <c r="BX80" s="101"/>
      <c r="BY80" s="101">
        <f>SUM(BY81+BY82)</f>
        <v>29054.6</v>
      </c>
      <c r="BZ80" s="101">
        <f>SUM(BZ81+BZ82)</f>
        <v>29054.6</v>
      </c>
      <c r="CA80" s="101">
        <f t="shared" si="209"/>
        <v>290.54599999999999</v>
      </c>
      <c r="CB80" s="101">
        <f t="shared" si="210"/>
        <v>100</v>
      </c>
      <c r="CC80" s="101">
        <f>SUM(CC81+CC82)</f>
        <v>0</v>
      </c>
      <c r="CD80" s="101">
        <f>SUM(CD81+CD82)</f>
        <v>0</v>
      </c>
      <c r="CE80" s="101">
        <f>SUM(CE81+CE82)</f>
        <v>40000</v>
      </c>
      <c r="CF80" s="101">
        <f>SUM(CF81+CF82)</f>
        <v>16465.150000000001</v>
      </c>
      <c r="CG80" s="101">
        <f t="shared" si="211"/>
        <v>41.162875000000007</v>
      </c>
      <c r="CH80" s="101">
        <f>SUM(CH81)</f>
        <v>0</v>
      </c>
      <c r="CI80" s="101">
        <f>SUM(CI81+CI82)</f>
        <v>40000</v>
      </c>
      <c r="CJ80" s="101"/>
      <c r="CK80" s="101">
        <f t="shared" si="212"/>
        <v>0</v>
      </c>
      <c r="CL80" s="101">
        <f>SUM(CL81)</f>
        <v>0</v>
      </c>
      <c r="CM80" s="101">
        <f>SUM(CM81+CM82)</f>
        <v>40000</v>
      </c>
      <c r="CN80" s="101"/>
      <c r="CO80" s="101">
        <f t="shared" si="213"/>
        <v>0</v>
      </c>
      <c r="CP80" s="101">
        <f>SUM(CP81)</f>
        <v>0</v>
      </c>
      <c r="CQ80" s="101">
        <f>SUM(CQ81+CQ82)</f>
        <v>40000</v>
      </c>
      <c r="CR80" s="101">
        <f>SUM(CR81+CR82)</f>
        <v>20445.150000000001</v>
      </c>
      <c r="CS80" s="101">
        <f t="shared" si="214"/>
        <v>51.112875000000003</v>
      </c>
      <c r="CT80" s="101">
        <f>SUM(CT81)</f>
        <v>-19554.849999999999</v>
      </c>
      <c r="CU80" s="101">
        <f>SUM(CU81+CU82)</f>
        <v>20445.150000000001</v>
      </c>
      <c r="CV80" s="101">
        <f>SUM(CV81+CV82)</f>
        <v>20445.150000000001</v>
      </c>
      <c r="CW80" s="101">
        <f t="shared" si="215"/>
        <v>100</v>
      </c>
      <c r="CX80" s="101">
        <f>SUM(CX81)</f>
        <v>0</v>
      </c>
      <c r="CY80" s="101">
        <f t="shared" ref="CY80:DG80" si="242">SUM(CY81+CY82)</f>
        <v>20445.150000000001</v>
      </c>
      <c r="CZ80" s="114">
        <f t="shared" si="242"/>
        <v>0</v>
      </c>
      <c r="DA80" s="114">
        <f t="shared" si="242"/>
        <v>0</v>
      </c>
      <c r="DB80" s="101">
        <f t="shared" si="242"/>
        <v>20445.150000000001</v>
      </c>
      <c r="DC80" s="114">
        <f>SUM(DC81+DC82)</f>
        <v>400</v>
      </c>
      <c r="DD80" s="101">
        <f t="shared" si="219"/>
        <v>1.9564542201940311</v>
      </c>
      <c r="DE80" s="101">
        <f t="shared" si="220"/>
        <v>1.1111111111111112</v>
      </c>
      <c r="DF80" s="101">
        <f t="shared" si="242"/>
        <v>36000</v>
      </c>
      <c r="DG80" s="101">
        <f t="shared" si="242"/>
        <v>0</v>
      </c>
      <c r="DH80" s="101">
        <f t="shared" si="221"/>
        <v>0</v>
      </c>
      <c r="DI80" s="101">
        <f>SUM(DI81)</f>
        <v>0</v>
      </c>
      <c r="DJ80" s="114">
        <f>SUM(DJ81+DJ82)</f>
        <v>36000</v>
      </c>
      <c r="DK80" s="101">
        <f t="shared" ref="DK80" si="243">SUM(DK81+DK82)</f>
        <v>0</v>
      </c>
      <c r="DL80" s="101">
        <f t="shared" si="223"/>
        <v>0</v>
      </c>
      <c r="DM80" s="101">
        <f>SUM(DM81)</f>
        <v>0</v>
      </c>
      <c r="DN80" s="114">
        <f>SUM(DN81+DN82)</f>
        <v>36000</v>
      </c>
      <c r="DO80" s="101">
        <f t="shared" ref="DO80" si="244">SUM(DO81+DO82)</f>
        <v>0</v>
      </c>
      <c r="DP80" s="101">
        <f t="shared" si="225"/>
        <v>0</v>
      </c>
      <c r="DQ80" s="101">
        <f>SUM(DQ81)</f>
        <v>0</v>
      </c>
      <c r="DR80" s="114">
        <f>SUM(DR81+DR82)</f>
        <v>36000</v>
      </c>
      <c r="DS80" s="114">
        <f t="shared" ref="DS80:DU80" si="245">SUM(DS81+DS82)</f>
        <v>36000</v>
      </c>
      <c r="DT80" s="114">
        <f t="shared" si="245"/>
        <v>0</v>
      </c>
      <c r="DU80" s="114">
        <f t="shared" si="245"/>
        <v>0</v>
      </c>
      <c r="DV80" s="106"/>
      <c r="DW80" s="106"/>
      <c r="DX80" s="137"/>
      <c r="DY80" s="138"/>
      <c r="EF80" s="655"/>
      <c r="EG80" s="655"/>
      <c r="EH80" s="655"/>
      <c r="EI80" s="655"/>
      <c r="EJ80" s="655"/>
      <c r="EK80" s="655"/>
      <c r="EL80" s="655"/>
      <c r="EM80" s="655"/>
      <c r="EN80" s="952"/>
      <c r="EO80" s="655"/>
      <c r="EP80" s="655"/>
      <c r="EQ80" s="655"/>
      <c r="ER80" s="655"/>
      <c r="ES80" s="655"/>
      <c r="ET80" s="655"/>
      <c r="EU80" s="655"/>
      <c r="EV80" s="655"/>
      <c r="EY80" s="655"/>
      <c r="EZ80" s="655"/>
      <c r="FA80" s="655"/>
      <c r="FB80" s="655"/>
      <c r="FC80" s="655"/>
      <c r="FD80" s="655"/>
      <c r="FE80" s="655"/>
      <c r="FF80" s="655"/>
      <c r="FG80" s="655"/>
      <c r="FH80" s="655"/>
      <c r="FI80" s="655"/>
      <c r="FJ80" s="655"/>
      <c r="FK80" s="655"/>
      <c r="FL80" s="655"/>
      <c r="FM80" s="655"/>
      <c r="FN80" s="655"/>
      <c r="FO80" s="655"/>
      <c r="FP80" s="655"/>
      <c r="FQ80" s="655"/>
      <c r="FR80" s="655"/>
      <c r="FS80" s="655"/>
      <c r="FT80" s="655"/>
      <c r="FU80" s="655"/>
      <c r="FV80" s="655"/>
      <c r="FW80" s="655"/>
      <c r="FX80" s="655"/>
      <c r="FY80" s="655"/>
      <c r="FZ80" s="655"/>
      <c r="GA80" s="655"/>
      <c r="GB80" s="655"/>
      <c r="GC80" s="655"/>
      <c r="GD80" s="655"/>
      <c r="GE80" s="655"/>
      <c r="GF80" s="655"/>
      <c r="GG80" s="655"/>
      <c r="GH80" s="655"/>
      <c r="GI80" s="655"/>
      <c r="GJ80" s="655"/>
      <c r="GK80" s="655"/>
      <c r="GL80" s="655"/>
      <c r="GM80" s="655"/>
      <c r="GN80" s="655"/>
      <c r="GO80" s="655"/>
      <c r="GP80" s="655"/>
      <c r="GQ80" s="655"/>
      <c r="GR80" s="655"/>
      <c r="GS80" s="655"/>
      <c r="GT80" s="655"/>
      <c r="GU80" s="655"/>
      <c r="GV80" s="655"/>
      <c r="GW80" s="655"/>
      <c r="GX80" s="655"/>
      <c r="GY80" s="655"/>
      <c r="GZ80" s="655"/>
      <c r="HA80" s="655"/>
      <c r="HB80" s="655"/>
      <c r="HC80" s="655"/>
      <c r="HD80" s="655"/>
      <c r="HE80" s="655"/>
      <c r="HF80" s="655"/>
      <c r="HG80" s="655"/>
      <c r="HH80" s="655"/>
      <c r="HI80" s="655"/>
      <c r="HJ80" s="655"/>
      <c r="HK80" s="655"/>
      <c r="HL80" s="655"/>
      <c r="HM80" s="655"/>
      <c r="HN80" s="655"/>
      <c r="HO80" s="655"/>
      <c r="HP80" s="655"/>
      <c r="HQ80" s="655"/>
      <c r="HR80" s="655"/>
      <c r="HS80" s="655"/>
      <c r="HT80" s="655"/>
      <c r="HU80" s="655"/>
      <c r="HV80" s="655"/>
      <c r="HW80" s="655"/>
      <c r="HX80" s="655"/>
      <c r="HY80" s="655"/>
      <c r="HZ80" s="655"/>
      <c r="IA80" s="655"/>
      <c r="IB80" s="655"/>
      <c r="IC80" s="655"/>
    </row>
    <row r="81" spans="1:237" ht="20.100000000000001" customHeight="1" thickBot="1" x14ac:dyDescent="0.4">
      <c r="A81" s="638"/>
      <c r="B81" s="646"/>
      <c r="C81" s="665"/>
      <c r="D81" s="646"/>
      <c r="E81" s="646"/>
      <c r="F81" s="646"/>
      <c r="G81" s="646"/>
      <c r="H81" s="646"/>
      <c r="I81" s="646"/>
      <c r="J81" s="646" t="s">
        <v>185</v>
      </c>
      <c r="K81" s="678"/>
      <c r="L81" s="603"/>
      <c r="M81" s="633"/>
      <c r="N81" s="633">
        <v>3232</v>
      </c>
      <c r="O81" s="543" t="s">
        <v>193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614"/>
      <c r="AJ81" s="30"/>
      <c r="AK81" s="30"/>
      <c r="AL81" s="30"/>
      <c r="AM81" s="30"/>
      <c r="AN81" s="49">
        <v>0</v>
      </c>
      <c r="AO81" s="49">
        <v>0</v>
      </c>
      <c r="AP81" s="49">
        <v>0</v>
      </c>
      <c r="AQ81" s="49">
        <v>0</v>
      </c>
      <c r="AR81" s="49">
        <v>0</v>
      </c>
      <c r="AS81" s="49"/>
      <c r="AT81" s="49"/>
      <c r="AU81" s="49">
        <v>60000</v>
      </c>
      <c r="AV81" s="49">
        <v>60000</v>
      </c>
      <c r="AW81" s="49"/>
      <c r="AX81" s="49"/>
      <c r="AY81" s="49">
        <f>(BB81-AV81)</f>
        <v>-30000</v>
      </c>
      <c r="AZ81" s="30"/>
      <c r="BA81" s="30"/>
      <c r="BB81" s="49">
        <v>30000</v>
      </c>
      <c r="BC81" s="49">
        <v>30000</v>
      </c>
      <c r="BD81" s="49">
        <v>6090</v>
      </c>
      <c r="BE81" s="49">
        <v>6090</v>
      </c>
      <c r="BF81" s="49">
        <v>20000</v>
      </c>
      <c r="BG81" s="49">
        <v>10000</v>
      </c>
      <c r="BH81" s="49">
        <v>40000</v>
      </c>
      <c r="BI81" s="49">
        <f>(BJ81-BH81)</f>
        <v>-15000</v>
      </c>
      <c r="BJ81" s="49">
        <v>25000</v>
      </c>
      <c r="BK81" s="49">
        <v>22942</v>
      </c>
      <c r="BL81" s="49">
        <f t="shared" si="7"/>
        <v>91.768000000000001</v>
      </c>
      <c r="BM81" s="49"/>
      <c r="BN81" s="49"/>
      <c r="BO81" s="49">
        <v>30000</v>
      </c>
      <c r="BP81" s="49"/>
      <c r="BQ81" s="49"/>
      <c r="BR81" s="49">
        <f>(BS81-BO81)</f>
        <v>20000</v>
      </c>
      <c r="BS81" s="49">
        <v>50000</v>
      </c>
      <c r="BT81" s="49">
        <v>28219.599999999999</v>
      </c>
      <c r="BU81" s="49">
        <f>(BY81-BO81)</f>
        <v>-945.40000000000146</v>
      </c>
      <c r="BV81" s="49">
        <v>40000</v>
      </c>
      <c r="BW81" s="49"/>
      <c r="BX81" s="49"/>
      <c r="BY81" s="49">
        <v>29054.6</v>
      </c>
      <c r="BZ81" s="49">
        <v>29054.6</v>
      </c>
      <c r="CA81" s="49">
        <f t="shared" si="209"/>
        <v>290.54599999999999</v>
      </c>
      <c r="CB81" s="49">
        <f t="shared" si="210"/>
        <v>100</v>
      </c>
      <c r="CC81" s="49"/>
      <c r="CD81" s="49"/>
      <c r="CE81" s="49">
        <v>40000</v>
      </c>
      <c r="CF81" s="49">
        <v>16465.150000000001</v>
      </c>
      <c r="CG81" s="49">
        <f t="shared" si="211"/>
        <v>41.162875000000007</v>
      </c>
      <c r="CH81" s="49">
        <f>(CI81-CE81)</f>
        <v>0</v>
      </c>
      <c r="CI81" s="49">
        <v>40000</v>
      </c>
      <c r="CJ81" s="49"/>
      <c r="CK81" s="49">
        <f t="shared" si="212"/>
        <v>0</v>
      </c>
      <c r="CL81" s="49">
        <f>(CM81-CI81)</f>
        <v>0</v>
      </c>
      <c r="CM81" s="49">
        <v>40000</v>
      </c>
      <c r="CN81" s="49"/>
      <c r="CO81" s="49">
        <f t="shared" si="213"/>
        <v>0</v>
      </c>
      <c r="CP81" s="49">
        <f>(CQ81-CM81)</f>
        <v>0</v>
      </c>
      <c r="CQ81" s="49">
        <v>40000</v>
      </c>
      <c r="CR81" s="49">
        <v>20445.150000000001</v>
      </c>
      <c r="CS81" s="49">
        <f t="shared" si="214"/>
        <v>51.112875000000003</v>
      </c>
      <c r="CT81" s="49">
        <f>(CU81-CQ81)</f>
        <v>-19554.849999999999</v>
      </c>
      <c r="CU81" s="49">
        <v>20445.150000000001</v>
      </c>
      <c r="CV81" s="49">
        <v>20445.150000000001</v>
      </c>
      <c r="CW81" s="49">
        <f t="shared" si="215"/>
        <v>100</v>
      </c>
      <c r="CX81" s="49">
        <f>(CY81-CU81)</f>
        <v>0</v>
      </c>
      <c r="CY81" s="49">
        <v>20445.150000000001</v>
      </c>
      <c r="CZ81" s="851"/>
      <c r="DA81" s="851"/>
      <c r="DB81" s="851">
        <v>20445.150000000001</v>
      </c>
      <c r="DC81" s="851">
        <v>400</v>
      </c>
      <c r="DD81" s="49">
        <f t="shared" si="219"/>
        <v>1.9564542201940311</v>
      </c>
      <c r="DE81" s="49">
        <f t="shared" si="220"/>
        <v>1.1111111111111112</v>
      </c>
      <c r="DF81" s="49">
        <v>36000</v>
      </c>
      <c r="DG81" s="49"/>
      <c r="DH81" s="49">
        <f t="shared" si="221"/>
        <v>0</v>
      </c>
      <c r="DI81" s="49">
        <f>(DJ81-DF81)</f>
        <v>0</v>
      </c>
      <c r="DJ81" s="851">
        <v>36000</v>
      </c>
      <c r="DK81" s="49"/>
      <c r="DL81" s="49">
        <f t="shared" si="223"/>
        <v>0</v>
      </c>
      <c r="DM81" s="49">
        <f>(DN81-DJ81)</f>
        <v>0</v>
      </c>
      <c r="DN81" s="851">
        <v>36000</v>
      </c>
      <c r="DO81" s="49"/>
      <c r="DP81" s="49">
        <f t="shared" si="225"/>
        <v>0</v>
      </c>
      <c r="DQ81" s="49">
        <f>(DR81-DN81)</f>
        <v>0</v>
      </c>
      <c r="DR81" s="851">
        <v>36000</v>
      </c>
      <c r="DS81" s="851">
        <v>36000</v>
      </c>
      <c r="DT81" s="851"/>
      <c r="DU81" s="851"/>
      <c r="DV81" s="49"/>
      <c r="DW81" s="49"/>
      <c r="DX81" s="137"/>
      <c r="DY81" s="851"/>
      <c r="EF81" s="655"/>
      <c r="EG81" s="655"/>
      <c r="EH81" s="655"/>
      <c r="EI81" s="655"/>
      <c r="EJ81" s="655"/>
      <c r="EK81" s="655"/>
      <c r="EL81" s="655"/>
      <c r="EM81" s="655"/>
      <c r="EN81" s="952"/>
      <c r="EO81" s="655"/>
      <c r="EP81" s="655"/>
      <c r="EQ81" s="655"/>
      <c r="ER81" s="655"/>
      <c r="ES81" s="655"/>
      <c r="ET81" s="655"/>
      <c r="EU81" s="655"/>
      <c r="EV81" s="655"/>
      <c r="EY81" s="655"/>
      <c r="EZ81" s="655"/>
      <c r="FA81" s="655"/>
      <c r="FB81" s="655"/>
      <c r="FC81" s="655"/>
      <c r="FD81" s="655"/>
      <c r="FE81" s="655"/>
      <c r="FF81" s="655"/>
      <c r="FG81" s="655"/>
      <c r="FH81" s="655"/>
      <c r="FI81" s="655"/>
      <c r="FJ81" s="655"/>
      <c r="FK81" s="655"/>
      <c r="FL81" s="655"/>
      <c r="FM81" s="655"/>
      <c r="FN81" s="655"/>
      <c r="FO81" s="655"/>
      <c r="FP81" s="655"/>
      <c r="FQ81" s="655"/>
      <c r="FR81" s="655"/>
      <c r="FS81" s="655"/>
      <c r="FT81" s="655"/>
      <c r="FU81" s="655"/>
      <c r="FV81" s="655"/>
      <c r="FW81" s="655"/>
      <c r="FX81" s="655"/>
      <c r="FY81" s="655"/>
      <c r="FZ81" s="655"/>
      <c r="GA81" s="655"/>
      <c r="GB81" s="655"/>
      <c r="GC81" s="655"/>
      <c r="GD81" s="655"/>
      <c r="GE81" s="655"/>
      <c r="GF81" s="655"/>
      <c r="GG81" s="655"/>
      <c r="GH81" s="655"/>
      <c r="GI81" s="655"/>
      <c r="GJ81" s="655"/>
      <c r="GK81" s="655"/>
      <c r="GL81" s="655"/>
      <c r="GM81" s="655"/>
      <c r="GN81" s="655"/>
      <c r="GO81" s="655"/>
      <c r="GP81" s="655"/>
      <c r="GQ81" s="655"/>
      <c r="GR81" s="655"/>
      <c r="GS81" s="655"/>
      <c r="GT81" s="655"/>
      <c r="GU81" s="655"/>
      <c r="GV81" s="655"/>
      <c r="GW81" s="655"/>
      <c r="GX81" s="655"/>
      <c r="GY81" s="655"/>
      <c r="GZ81" s="655"/>
      <c r="HA81" s="655"/>
      <c r="HB81" s="655"/>
      <c r="HC81" s="655"/>
      <c r="HD81" s="655"/>
      <c r="HE81" s="655"/>
      <c r="HF81" s="655"/>
      <c r="HG81" s="655"/>
      <c r="HH81" s="655"/>
      <c r="HI81" s="655"/>
      <c r="HJ81" s="655"/>
      <c r="HK81" s="655"/>
      <c r="HL81" s="655"/>
      <c r="HM81" s="655"/>
      <c r="HN81" s="655"/>
      <c r="HO81" s="655"/>
      <c r="HP81" s="655"/>
      <c r="HQ81" s="655"/>
      <c r="HR81" s="655"/>
      <c r="HS81" s="655"/>
      <c r="HT81" s="655"/>
      <c r="HU81" s="655"/>
      <c r="HV81" s="655"/>
      <c r="HW81" s="655"/>
      <c r="HX81" s="655"/>
      <c r="HY81" s="655"/>
      <c r="HZ81" s="655"/>
      <c r="IA81" s="655"/>
      <c r="IB81" s="655"/>
      <c r="IC81" s="655"/>
    </row>
    <row r="82" spans="1:237" ht="20.100000000000001" customHeight="1" x14ac:dyDescent="0.35">
      <c r="A82" s="659"/>
      <c r="B82" s="659"/>
      <c r="C82" s="668"/>
      <c r="D82" s="659"/>
      <c r="E82" s="659"/>
      <c r="F82" s="659"/>
      <c r="G82" s="659"/>
      <c r="H82" s="659"/>
      <c r="I82" s="659"/>
      <c r="J82" s="659" t="s">
        <v>185</v>
      </c>
      <c r="K82" s="637"/>
      <c r="L82" s="605"/>
      <c r="M82" s="602"/>
      <c r="N82" s="602">
        <v>3237</v>
      </c>
      <c r="O82" s="554" t="s">
        <v>169</v>
      </c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596"/>
      <c r="AJ82" s="34"/>
      <c r="AK82" s="34"/>
      <c r="AL82" s="34"/>
      <c r="AM82" s="34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4"/>
      <c r="BA82" s="34"/>
      <c r="BB82" s="37"/>
      <c r="BC82" s="37"/>
      <c r="BD82" s="37"/>
      <c r="BE82" s="37"/>
      <c r="BF82" s="37"/>
      <c r="BG82" s="37"/>
      <c r="BH82" s="37">
        <v>0</v>
      </c>
      <c r="BI82" s="37">
        <f>(BJ82-BH82)</f>
        <v>0</v>
      </c>
      <c r="BJ82" s="37">
        <v>0</v>
      </c>
      <c r="BK82" s="37">
        <v>0</v>
      </c>
      <c r="BL82" s="37">
        <f t="shared" si="7"/>
        <v>0</v>
      </c>
      <c r="BM82" s="37"/>
      <c r="BN82" s="37"/>
      <c r="BO82" s="37"/>
      <c r="BP82" s="37"/>
      <c r="BQ82" s="37"/>
      <c r="BR82" s="37">
        <f>(BS82-BO82)</f>
        <v>0</v>
      </c>
      <c r="BS82" s="37"/>
      <c r="BT82" s="37"/>
      <c r="BU82" s="37">
        <f>(BY82-BO82)</f>
        <v>0</v>
      </c>
      <c r="BV82" s="37"/>
      <c r="BW82" s="37"/>
      <c r="BX82" s="37"/>
      <c r="BY82" s="37"/>
      <c r="BZ82" s="37"/>
      <c r="CA82" s="37">
        <f t="shared" si="209"/>
        <v>0</v>
      </c>
      <c r="CB82" s="37">
        <f t="shared" si="210"/>
        <v>0</v>
      </c>
      <c r="CC82" s="37"/>
      <c r="CD82" s="37"/>
      <c r="CE82" s="37"/>
      <c r="CF82" s="37"/>
      <c r="CG82" s="37">
        <f t="shared" si="211"/>
        <v>0</v>
      </c>
      <c r="CH82" s="37">
        <f>(CI82-CE82)</f>
        <v>0</v>
      </c>
      <c r="CI82" s="37"/>
      <c r="CJ82" s="37"/>
      <c r="CK82" s="37">
        <f t="shared" si="212"/>
        <v>0</v>
      </c>
      <c r="CL82" s="37">
        <f>(CM82-CI82)</f>
        <v>0</v>
      </c>
      <c r="CM82" s="37"/>
      <c r="CN82" s="37"/>
      <c r="CO82" s="37">
        <f t="shared" si="213"/>
        <v>0</v>
      </c>
      <c r="CP82" s="37">
        <f>(CQ82-CM82)</f>
        <v>0</v>
      </c>
      <c r="CQ82" s="37"/>
      <c r="CR82" s="37"/>
      <c r="CS82" s="37">
        <f t="shared" si="214"/>
        <v>0</v>
      </c>
      <c r="CT82" s="37">
        <f>(CU82-CQ82)</f>
        <v>0</v>
      </c>
      <c r="CU82" s="37"/>
      <c r="CV82" s="37"/>
      <c r="CW82" s="37">
        <f t="shared" si="215"/>
        <v>0</v>
      </c>
      <c r="CX82" s="37">
        <f>(CY82-CU82)</f>
        <v>0</v>
      </c>
      <c r="CY82" s="37"/>
      <c r="CZ82" s="855"/>
      <c r="DA82" s="855"/>
      <c r="DB82" s="37">
        <v>0</v>
      </c>
      <c r="DC82" s="855">
        <v>0</v>
      </c>
      <c r="DD82" s="37">
        <f t="shared" si="219"/>
        <v>0</v>
      </c>
      <c r="DE82" s="37">
        <f t="shared" si="220"/>
        <v>0</v>
      </c>
      <c r="DF82" s="37"/>
      <c r="DG82" s="37"/>
      <c r="DH82" s="37">
        <f t="shared" si="221"/>
        <v>0</v>
      </c>
      <c r="DI82" s="37">
        <f>(DJ82-DF82)</f>
        <v>0</v>
      </c>
      <c r="DJ82" s="855"/>
      <c r="DK82" s="37"/>
      <c r="DL82" s="37">
        <f t="shared" si="223"/>
        <v>0</v>
      </c>
      <c r="DM82" s="37">
        <f>(DN82-DJ82)</f>
        <v>0</v>
      </c>
      <c r="DN82" s="855"/>
      <c r="DO82" s="37"/>
      <c r="DP82" s="37">
        <f t="shared" si="225"/>
        <v>0</v>
      </c>
      <c r="DQ82" s="37">
        <f>(DR82-DN82)</f>
        <v>0</v>
      </c>
      <c r="DR82" s="855"/>
      <c r="DS82" s="855"/>
      <c r="DT82" s="855"/>
      <c r="DU82" s="855"/>
      <c r="DV82" s="49"/>
      <c r="DW82" s="49"/>
      <c r="DX82" s="137"/>
      <c r="DY82" s="863"/>
      <c r="EF82" s="655"/>
      <c r="EG82" s="655"/>
      <c r="EH82" s="655"/>
      <c r="EI82" s="655"/>
      <c r="EJ82" s="655"/>
      <c r="EK82" s="655"/>
      <c r="EL82" s="655"/>
      <c r="EM82" s="655"/>
      <c r="EN82" s="952"/>
      <c r="EO82" s="655"/>
      <c r="EP82" s="655"/>
      <c r="EQ82" s="655"/>
      <c r="ER82" s="655"/>
      <c r="ES82" s="655"/>
      <c r="ET82" s="655"/>
      <c r="EU82" s="655"/>
      <c r="EV82" s="655"/>
      <c r="EY82" s="655"/>
      <c r="EZ82" s="655"/>
      <c r="FA82" s="655"/>
      <c r="FB82" s="655"/>
      <c r="FC82" s="655"/>
      <c r="FD82" s="655"/>
      <c r="FE82" s="655"/>
      <c r="FF82" s="655"/>
      <c r="FG82" s="655"/>
      <c r="FH82" s="655"/>
      <c r="FI82" s="655"/>
      <c r="FJ82" s="655"/>
      <c r="FK82" s="655"/>
      <c r="FL82" s="655"/>
      <c r="FM82" s="655"/>
      <c r="FN82" s="655"/>
      <c r="FO82" s="655"/>
      <c r="FP82" s="655"/>
      <c r="FQ82" s="655"/>
      <c r="FR82" s="655"/>
      <c r="FS82" s="655"/>
      <c r="FT82" s="655"/>
      <c r="FU82" s="655"/>
      <c r="FV82" s="655"/>
      <c r="FW82" s="655"/>
      <c r="FX82" s="655"/>
      <c r="FY82" s="655"/>
      <c r="FZ82" s="655"/>
      <c r="GA82" s="655"/>
      <c r="GB82" s="655"/>
      <c r="GC82" s="655"/>
      <c r="GD82" s="655"/>
      <c r="GE82" s="655"/>
      <c r="GF82" s="655"/>
      <c r="GG82" s="655"/>
      <c r="GH82" s="655"/>
      <c r="GI82" s="655"/>
      <c r="GJ82" s="655"/>
      <c r="GK82" s="655"/>
      <c r="GL82" s="655"/>
      <c r="GM82" s="655"/>
      <c r="GN82" s="655"/>
      <c r="GO82" s="655"/>
      <c r="GP82" s="655"/>
      <c r="GQ82" s="655"/>
      <c r="GR82" s="655"/>
      <c r="GS82" s="655"/>
      <c r="GT82" s="655"/>
      <c r="GU82" s="655"/>
      <c r="GV82" s="655"/>
      <c r="GW82" s="655"/>
      <c r="GX82" s="655"/>
      <c r="GY82" s="655"/>
      <c r="GZ82" s="655"/>
      <c r="HA82" s="655"/>
      <c r="HB82" s="655"/>
      <c r="HC82" s="655"/>
      <c r="HD82" s="655"/>
      <c r="HE82" s="655"/>
      <c r="HF82" s="655"/>
      <c r="HG82" s="655"/>
      <c r="HH82" s="655"/>
      <c r="HI82" s="655"/>
      <c r="HJ82" s="655"/>
      <c r="HK82" s="655"/>
      <c r="HL82" s="655"/>
      <c r="HM82" s="655"/>
      <c r="HN82" s="655"/>
      <c r="HO82" s="655"/>
      <c r="HP82" s="655"/>
      <c r="HQ82" s="655"/>
      <c r="HR82" s="655"/>
      <c r="HS82" s="655"/>
      <c r="HT82" s="655"/>
      <c r="HU82" s="655"/>
      <c r="HV82" s="655"/>
      <c r="HW82" s="655"/>
      <c r="HX82" s="655"/>
      <c r="HY82" s="655"/>
      <c r="HZ82" s="655"/>
      <c r="IA82" s="655"/>
      <c r="IB82" s="655"/>
      <c r="IC82" s="655"/>
    </row>
    <row r="83" spans="1:237" s="654" customFormat="1" ht="20.100000000000001" customHeight="1" x14ac:dyDescent="0.35">
      <c r="A83" s="658" t="s">
        <v>253</v>
      </c>
      <c r="B83" s="658" t="s">
        <v>253</v>
      </c>
      <c r="C83" s="538"/>
      <c r="D83" s="658"/>
      <c r="E83" s="658"/>
      <c r="F83" s="658"/>
      <c r="G83" s="658" t="s">
        <v>9</v>
      </c>
      <c r="H83" s="658"/>
      <c r="I83" s="658"/>
      <c r="J83" s="658" t="s">
        <v>185</v>
      </c>
      <c r="K83" s="559"/>
      <c r="L83" s="508" t="s">
        <v>260</v>
      </c>
      <c r="M83" s="508"/>
      <c r="N83" s="508"/>
      <c r="O83" s="751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589"/>
      <c r="AJ83" s="35"/>
      <c r="AK83" s="35"/>
      <c r="AL83" s="35"/>
      <c r="AM83" s="35"/>
      <c r="AN83" s="534" t="e">
        <f>AN85</f>
        <v>#REF!</v>
      </c>
      <c r="AO83" s="534" t="e">
        <f>AO85</f>
        <v>#REF!</v>
      </c>
      <c r="AP83" s="534" t="e">
        <f>AP85</f>
        <v>#REF!</v>
      </c>
      <c r="AQ83" s="534" t="e">
        <f>AQ85</f>
        <v>#REF!</v>
      </c>
      <c r="AR83" s="534">
        <f>AR85</f>
        <v>0</v>
      </c>
      <c r="AS83" s="534" t="e">
        <f t="shared" ref="AS83:AY83" si="246">AS85</f>
        <v>#REF!</v>
      </c>
      <c r="AT83" s="534" t="e">
        <f t="shared" si="246"/>
        <v>#REF!</v>
      </c>
      <c r="AU83" s="534" t="e">
        <f t="shared" si="246"/>
        <v>#REF!</v>
      </c>
      <c r="AV83" s="534">
        <f t="shared" si="246"/>
        <v>0</v>
      </c>
      <c r="AW83" s="534">
        <f t="shared" si="246"/>
        <v>0</v>
      </c>
      <c r="AX83" s="534">
        <f t="shared" si="246"/>
        <v>0</v>
      </c>
      <c r="AY83" s="534">
        <f t="shared" si="246"/>
        <v>14000</v>
      </c>
      <c r="AZ83" s="30"/>
      <c r="BA83" s="30"/>
      <c r="BB83" s="534">
        <f t="shared" ref="BB83:BH83" si="247">BB85</f>
        <v>14000</v>
      </c>
      <c r="BC83" s="534">
        <f t="shared" si="247"/>
        <v>14000</v>
      </c>
      <c r="BD83" s="534">
        <f t="shared" si="247"/>
        <v>0</v>
      </c>
      <c r="BE83" s="534">
        <f t="shared" si="247"/>
        <v>11125</v>
      </c>
      <c r="BF83" s="534">
        <f t="shared" si="247"/>
        <v>34000</v>
      </c>
      <c r="BG83" s="534">
        <f t="shared" si="247"/>
        <v>34000</v>
      </c>
      <c r="BH83" s="534">
        <f t="shared" si="247"/>
        <v>50000</v>
      </c>
      <c r="BI83" s="534">
        <f>BI85</f>
        <v>141000</v>
      </c>
      <c r="BJ83" s="534">
        <f>BJ85</f>
        <v>191000</v>
      </c>
      <c r="BK83" s="534">
        <f>BK85</f>
        <v>38038.269999999997</v>
      </c>
      <c r="BL83" s="534">
        <f t="shared" si="7"/>
        <v>19.91532460732984</v>
      </c>
      <c r="BM83" s="534"/>
      <c r="BN83" s="534"/>
      <c r="BO83" s="534">
        <f>BO85</f>
        <v>90000</v>
      </c>
      <c r="BP83" s="534"/>
      <c r="BQ83" s="534"/>
      <c r="BR83" s="534">
        <f t="shared" ref="BR83:BY83" si="248">BR85</f>
        <v>338000</v>
      </c>
      <c r="BS83" s="534">
        <f t="shared" si="248"/>
        <v>428000</v>
      </c>
      <c r="BT83" s="534">
        <f>BT85</f>
        <v>53357.619999999995</v>
      </c>
      <c r="BU83" s="534">
        <f t="shared" si="248"/>
        <v>13945.4</v>
      </c>
      <c r="BV83" s="534">
        <f t="shared" si="248"/>
        <v>428000</v>
      </c>
      <c r="BW83" s="534"/>
      <c r="BX83" s="534"/>
      <c r="BY83" s="534">
        <f t="shared" si="248"/>
        <v>103945.4</v>
      </c>
      <c r="BZ83" s="534">
        <f>BZ85</f>
        <v>103945.1</v>
      </c>
      <c r="CA83" s="534">
        <f t="shared" si="209"/>
        <v>305.7208823529412</v>
      </c>
      <c r="CB83" s="534">
        <f t="shared" si="210"/>
        <v>99.999711386939694</v>
      </c>
      <c r="CC83" s="534">
        <f>CC85</f>
        <v>256000</v>
      </c>
      <c r="CD83" s="534">
        <f>CD85</f>
        <v>256000</v>
      </c>
      <c r="CE83" s="534">
        <f>CE85</f>
        <v>730000</v>
      </c>
      <c r="CF83" s="534">
        <f>CF85</f>
        <v>0</v>
      </c>
      <c r="CG83" s="534">
        <f t="shared" si="211"/>
        <v>0</v>
      </c>
      <c r="CH83" s="534">
        <f>CH85</f>
        <v>166125</v>
      </c>
      <c r="CI83" s="534">
        <f>CI85</f>
        <v>896125</v>
      </c>
      <c r="CJ83" s="534"/>
      <c r="CK83" s="534">
        <f t="shared" si="212"/>
        <v>0</v>
      </c>
      <c r="CL83" s="534">
        <f>CL85</f>
        <v>-70000</v>
      </c>
      <c r="CM83" s="534">
        <f>CM85</f>
        <v>826125</v>
      </c>
      <c r="CN83" s="534"/>
      <c r="CO83" s="534">
        <f t="shared" si="213"/>
        <v>0</v>
      </c>
      <c r="CP83" s="534">
        <f>CP85</f>
        <v>0</v>
      </c>
      <c r="CQ83" s="534">
        <f>CQ85</f>
        <v>826125</v>
      </c>
      <c r="CR83" s="534">
        <f>CR85</f>
        <v>560552.24</v>
      </c>
      <c r="CS83" s="534">
        <f t="shared" si="214"/>
        <v>67.853198971100014</v>
      </c>
      <c r="CT83" s="534">
        <f>CT85</f>
        <v>202000</v>
      </c>
      <c r="CU83" s="534">
        <f>CU85</f>
        <v>1028125</v>
      </c>
      <c r="CV83" s="534">
        <f>CV85</f>
        <v>560552.24</v>
      </c>
      <c r="CW83" s="534">
        <f t="shared" si="215"/>
        <v>54.521798419452885</v>
      </c>
      <c r="CX83" s="534">
        <f t="shared" ref="CX83:DG83" si="249">CX85</f>
        <v>50792</v>
      </c>
      <c r="CY83" s="534">
        <f t="shared" si="249"/>
        <v>1078917</v>
      </c>
      <c r="CZ83" s="534">
        <f t="shared" si="249"/>
        <v>0</v>
      </c>
      <c r="DA83" s="534">
        <f t="shared" si="249"/>
        <v>0</v>
      </c>
      <c r="DB83" s="534">
        <f t="shared" ref="DB83" si="250">DB85</f>
        <v>16125</v>
      </c>
      <c r="DC83" s="534">
        <f t="shared" ref="DC83" si="251">DC85</f>
        <v>0</v>
      </c>
      <c r="DD83" s="534">
        <f t="shared" si="219"/>
        <v>0</v>
      </c>
      <c r="DE83" s="534">
        <f t="shared" si="220"/>
        <v>0</v>
      </c>
      <c r="DF83" s="534">
        <f t="shared" si="249"/>
        <v>0</v>
      </c>
      <c r="DG83" s="534">
        <f t="shared" si="249"/>
        <v>0</v>
      </c>
      <c r="DH83" s="534">
        <f t="shared" si="221"/>
        <v>0</v>
      </c>
      <c r="DI83" s="534">
        <f>DI85</f>
        <v>0</v>
      </c>
      <c r="DJ83" s="534">
        <f>DJ85</f>
        <v>0</v>
      </c>
      <c r="DK83" s="534">
        <f t="shared" ref="DK83" si="252">DK85</f>
        <v>0</v>
      </c>
      <c r="DL83" s="534">
        <f t="shared" si="223"/>
        <v>0</v>
      </c>
      <c r="DM83" s="534">
        <f>DM85</f>
        <v>0</v>
      </c>
      <c r="DN83" s="534">
        <f>DN85</f>
        <v>0</v>
      </c>
      <c r="DO83" s="534">
        <f t="shared" ref="DO83" si="253">DO85</f>
        <v>0</v>
      </c>
      <c r="DP83" s="534">
        <f t="shared" si="225"/>
        <v>0</v>
      </c>
      <c r="DQ83" s="534">
        <f>DQ85</f>
        <v>5500</v>
      </c>
      <c r="DR83" s="534">
        <f>DR85</f>
        <v>5500</v>
      </c>
      <c r="DS83" s="534">
        <f t="shared" ref="DS83:DU83" si="254">DS85</f>
        <v>0</v>
      </c>
      <c r="DT83" s="534">
        <f t="shared" si="254"/>
        <v>0</v>
      </c>
      <c r="DU83" s="534">
        <f t="shared" si="254"/>
        <v>0</v>
      </c>
      <c r="DV83" s="958"/>
      <c r="DW83" s="958"/>
      <c r="DX83" s="137"/>
      <c r="DY83" s="958"/>
      <c r="DZ83" s="852"/>
      <c r="EA83" s="852"/>
      <c r="EE83" s="686"/>
      <c r="EF83" s="655"/>
      <c r="EG83" s="655"/>
      <c r="EH83" s="655"/>
      <c r="EI83" s="655"/>
      <c r="EJ83" s="655"/>
      <c r="EK83" s="655"/>
      <c r="EL83" s="655"/>
      <c r="EM83" s="655"/>
      <c r="EN83" s="952"/>
      <c r="EO83" s="655"/>
      <c r="EP83" s="655"/>
      <c r="EQ83" s="655"/>
      <c r="ER83" s="655"/>
      <c r="ES83" s="655"/>
      <c r="ET83" s="655"/>
      <c r="EU83" s="655"/>
      <c r="EV83" s="655"/>
      <c r="EX83" s="820"/>
      <c r="EY83" s="655"/>
      <c r="EZ83" s="655"/>
      <c r="FA83" s="655"/>
      <c r="FB83" s="655"/>
      <c r="FC83" s="655"/>
      <c r="FD83" s="655"/>
      <c r="FE83" s="655"/>
      <c r="FF83" s="655"/>
      <c r="FG83" s="655"/>
      <c r="FH83" s="655"/>
      <c r="FI83" s="655"/>
      <c r="FJ83" s="655"/>
      <c r="FK83" s="655"/>
      <c r="FL83" s="655"/>
      <c r="FM83" s="655"/>
      <c r="FN83" s="655"/>
      <c r="FO83" s="655"/>
      <c r="FP83" s="655"/>
      <c r="FQ83" s="655"/>
      <c r="FR83" s="655"/>
      <c r="FS83" s="655"/>
      <c r="FT83" s="655"/>
      <c r="FU83" s="655"/>
      <c r="FV83" s="655"/>
      <c r="FW83" s="655"/>
      <c r="FX83" s="655"/>
      <c r="FY83" s="655"/>
      <c r="FZ83" s="655"/>
      <c r="GA83" s="655"/>
      <c r="GB83" s="655"/>
      <c r="GC83" s="655"/>
      <c r="GD83" s="655"/>
      <c r="GE83" s="655"/>
      <c r="GF83" s="655"/>
      <c r="GG83" s="655"/>
      <c r="GH83" s="655"/>
      <c r="GI83" s="655"/>
      <c r="GJ83" s="655"/>
      <c r="GK83" s="655"/>
      <c r="GL83" s="655"/>
      <c r="GM83" s="655"/>
      <c r="GN83" s="655"/>
      <c r="GO83" s="655"/>
      <c r="GP83" s="655"/>
      <c r="GQ83" s="655"/>
      <c r="GR83" s="655"/>
      <c r="GS83" s="655"/>
      <c r="GT83" s="655"/>
      <c r="GU83" s="655"/>
      <c r="GV83" s="655"/>
      <c r="GW83" s="655"/>
      <c r="GX83" s="655"/>
      <c r="GY83" s="655"/>
      <c r="GZ83" s="655"/>
      <c r="HA83" s="655"/>
      <c r="HB83" s="655"/>
      <c r="HC83" s="655"/>
      <c r="HD83" s="655"/>
      <c r="HE83" s="655"/>
      <c r="HF83" s="655"/>
      <c r="HG83" s="655"/>
      <c r="HH83" s="655"/>
      <c r="HI83" s="655"/>
      <c r="HJ83" s="655"/>
      <c r="HK83" s="655"/>
      <c r="HL83" s="655"/>
      <c r="HM83" s="655"/>
      <c r="HN83" s="655"/>
      <c r="HO83" s="655"/>
      <c r="HP83" s="655"/>
      <c r="HQ83" s="655"/>
      <c r="HR83" s="655"/>
      <c r="HS83" s="655"/>
      <c r="HT83" s="655"/>
      <c r="HU83" s="655"/>
      <c r="HV83" s="655"/>
      <c r="HW83" s="655"/>
      <c r="HX83" s="655"/>
      <c r="HY83" s="655"/>
      <c r="HZ83" s="655"/>
      <c r="IA83" s="655"/>
      <c r="IB83" s="655"/>
      <c r="IC83" s="655"/>
    </row>
    <row r="84" spans="1:237" s="654" customFormat="1" ht="20.100000000000001" customHeight="1" x14ac:dyDescent="0.35">
      <c r="A84" s="661"/>
      <c r="B84" s="661"/>
      <c r="C84" s="540"/>
      <c r="D84" s="656"/>
      <c r="E84" s="656"/>
      <c r="F84" s="656"/>
      <c r="G84" s="656"/>
      <c r="H84" s="656"/>
      <c r="I84" s="656"/>
      <c r="J84" s="656"/>
      <c r="K84" s="677" t="s">
        <v>9</v>
      </c>
      <c r="L84" s="563" t="s">
        <v>132</v>
      </c>
      <c r="M84" s="563"/>
      <c r="N84" s="563"/>
      <c r="O84" s="77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596"/>
      <c r="AJ84" s="34"/>
      <c r="AK84" s="34"/>
      <c r="AL84" s="34"/>
      <c r="AM84" s="34"/>
      <c r="AN84" s="110">
        <v>0</v>
      </c>
      <c r="AO84" s="110">
        <v>0</v>
      </c>
      <c r="AP84" s="110">
        <v>0</v>
      </c>
      <c r="AQ84" s="110">
        <v>0</v>
      </c>
      <c r="AR84" s="110">
        <v>0</v>
      </c>
      <c r="AS84" s="110"/>
      <c r="AT84" s="110"/>
      <c r="AU84" s="110">
        <v>100000</v>
      </c>
      <c r="AV84" s="110">
        <v>0</v>
      </c>
      <c r="AW84" s="110">
        <v>100000</v>
      </c>
      <c r="AX84" s="110">
        <v>100000</v>
      </c>
      <c r="AY84" s="110">
        <f>(BB84-AV84)</f>
        <v>14000</v>
      </c>
      <c r="AZ84" s="30"/>
      <c r="BA84" s="30"/>
      <c r="BB84" s="110">
        <v>14000</v>
      </c>
      <c r="BC84" s="110">
        <v>14000</v>
      </c>
      <c r="BD84" s="110">
        <v>0</v>
      </c>
      <c r="BE84" s="110">
        <v>11125</v>
      </c>
      <c r="BF84" s="110">
        <v>34000</v>
      </c>
      <c r="BG84" s="110">
        <v>34000</v>
      </c>
      <c r="BH84" s="110">
        <v>50000</v>
      </c>
      <c r="BI84" s="110">
        <f>(BJ84-BH84)</f>
        <v>141000</v>
      </c>
      <c r="BJ84" s="110">
        <v>191000</v>
      </c>
      <c r="BK84" s="110">
        <f>BK85</f>
        <v>38038.269999999997</v>
      </c>
      <c r="BL84" s="110">
        <f t="shared" si="7"/>
        <v>19.91532460732984</v>
      </c>
      <c r="BM84" s="110"/>
      <c r="BN84" s="110"/>
      <c r="BO84" s="110">
        <v>90000</v>
      </c>
      <c r="BP84" s="110"/>
      <c r="BQ84" s="110"/>
      <c r="BR84" s="110">
        <f>(BS84-BO84)</f>
        <v>338000</v>
      </c>
      <c r="BS84" s="110">
        <f t="shared" ref="BS84:DA84" si="255">BS85</f>
        <v>428000</v>
      </c>
      <c r="BT84" s="110">
        <f>BT85</f>
        <v>53357.619999999995</v>
      </c>
      <c r="BU84" s="110">
        <f t="shared" si="255"/>
        <v>13945.4</v>
      </c>
      <c r="BV84" s="110">
        <f t="shared" si="255"/>
        <v>428000</v>
      </c>
      <c r="BW84" s="110"/>
      <c r="BX84" s="110"/>
      <c r="BY84" s="110">
        <f t="shared" si="255"/>
        <v>103945.4</v>
      </c>
      <c r="BZ84" s="110">
        <f t="shared" si="255"/>
        <v>103945.1</v>
      </c>
      <c r="CA84" s="110">
        <f t="shared" si="209"/>
        <v>305.7208823529412</v>
      </c>
      <c r="CB84" s="110">
        <f t="shared" si="210"/>
        <v>99.999711386939694</v>
      </c>
      <c r="CC84" s="110">
        <f>CC85</f>
        <v>256000</v>
      </c>
      <c r="CD84" s="110">
        <f>CD85</f>
        <v>256000</v>
      </c>
      <c r="CE84" s="110">
        <f>CE85</f>
        <v>730000</v>
      </c>
      <c r="CF84" s="110">
        <f t="shared" si="255"/>
        <v>0</v>
      </c>
      <c r="CG84" s="110">
        <f t="shared" si="211"/>
        <v>0</v>
      </c>
      <c r="CH84" s="110">
        <f t="shared" si="255"/>
        <v>166125</v>
      </c>
      <c r="CI84" s="110">
        <f t="shared" si="255"/>
        <v>896125</v>
      </c>
      <c r="CJ84" s="110"/>
      <c r="CK84" s="110">
        <f t="shared" si="212"/>
        <v>0</v>
      </c>
      <c r="CL84" s="110">
        <f t="shared" si="255"/>
        <v>-70000</v>
      </c>
      <c r="CM84" s="110">
        <f t="shared" si="255"/>
        <v>826125</v>
      </c>
      <c r="CN84" s="110"/>
      <c r="CO84" s="110">
        <f t="shared" si="213"/>
        <v>0</v>
      </c>
      <c r="CP84" s="110">
        <f t="shared" si="255"/>
        <v>0</v>
      </c>
      <c r="CQ84" s="110">
        <f t="shared" si="255"/>
        <v>826125</v>
      </c>
      <c r="CR84" s="110">
        <f t="shared" si="255"/>
        <v>560552.24</v>
      </c>
      <c r="CS84" s="110">
        <f t="shared" si="214"/>
        <v>67.853198971100014</v>
      </c>
      <c r="CT84" s="110">
        <f t="shared" si="255"/>
        <v>202000</v>
      </c>
      <c r="CU84" s="110">
        <f t="shared" si="255"/>
        <v>1028125</v>
      </c>
      <c r="CV84" s="110">
        <f t="shared" si="255"/>
        <v>560552.24</v>
      </c>
      <c r="CW84" s="110">
        <f t="shared" si="215"/>
        <v>54.521798419452885</v>
      </c>
      <c r="CX84" s="110">
        <f t="shared" si="255"/>
        <v>50792</v>
      </c>
      <c r="CY84" s="110">
        <f t="shared" si="255"/>
        <v>1078917</v>
      </c>
      <c r="CZ84" s="110">
        <f t="shared" si="255"/>
        <v>0</v>
      </c>
      <c r="DA84" s="110">
        <f t="shared" si="255"/>
        <v>0</v>
      </c>
      <c r="DB84" s="110">
        <f>DB85</f>
        <v>16125</v>
      </c>
      <c r="DC84" s="110">
        <f>DC85</f>
        <v>0</v>
      </c>
      <c r="DD84" s="110">
        <f t="shared" si="219"/>
        <v>0</v>
      </c>
      <c r="DE84" s="110">
        <f t="shared" si="220"/>
        <v>0</v>
      </c>
      <c r="DF84" s="110">
        <f>DF85</f>
        <v>0</v>
      </c>
      <c r="DG84" s="110">
        <f>DG85</f>
        <v>0</v>
      </c>
      <c r="DH84" s="110">
        <f t="shared" si="221"/>
        <v>0</v>
      </c>
      <c r="DI84" s="110">
        <f t="shared" ref="DI84" si="256">DI85</f>
        <v>0</v>
      </c>
      <c r="DJ84" s="110">
        <f>DJ85</f>
        <v>0</v>
      </c>
      <c r="DK84" s="110">
        <f>DK85</f>
        <v>0</v>
      </c>
      <c r="DL84" s="110">
        <f t="shared" si="223"/>
        <v>0</v>
      </c>
      <c r="DM84" s="110">
        <f t="shared" ref="DM84" si="257">DM85</f>
        <v>0</v>
      </c>
      <c r="DN84" s="110">
        <f>DN85</f>
        <v>0</v>
      </c>
      <c r="DO84" s="110">
        <f>DO85</f>
        <v>0</v>
      </c>
      <c r="DP84" s="110">
        <f t="shared" si="225"/>
        <v>0</v>
      </c>
      <c r="DQ84" s="110">
        <f t="shared" ref="DQ84" si="258">DQ85</f>
        <v>5500</v>
      </c>
      <c r="DR84" s="110">
        <f>DR85</f>
        <v>5500</v>
      </c>
      <c r="DS84" s="110">
        <f t="shared" ref="DS84:DU84" si="259">DS85</f>
        <v>0</v>
      </c>
      <c r="DT84" s="110">
        <f t="shared" si="259"/>
        <v>0</v>
      </c>
      <c r="DU84" s="110">
        <f t="shared" si="259"/>
        <v>0</v>
      </c>
      <c r="DV84" s="116"/>
      <c r="DW84" s="116"/>
      <c r="DX84" s="137"/>
      <c r="DY84" s="116"/>
      <c r="DZ84" s="852"/>
      <c r="EA84" s="852"/>
      <c r="EE84" s="686"/>
      <c r="EF84" s="655"/>
      <c r="EG84" s="655"/>
      <c r="EH84" s="655"/>
      <c r="EI84" s="655"/>
      <c r="EJ84" s="655"/>
      <c r="EK84" s="655"/>
      <c r="EL84" s="655"/>
      <c r="EM84" s="655"/>
      <c r="EN84" s="952"/>
      <c r="EO84" s="655"/>
      <c r="EP84" s="655"/>
      <c r="EQ84" s="655"/>
      <c r="ER84" s="655"/>
      <c r="ES84" s="655"/>
      <c r="ET84" s="655"/>
      <c r="EU84" s="655"/>
      <c r="EV84" s="655"/>
      <c r="EX84" s="820"/>
      <c r="EY84" s="655"/>
      <c r="EZ84" s="655"/>
      <c r="FA84" s="655"/>
      <c r="FB84" s="655"/>
      <c r="FC84" s="655"/>
      <c r="FD84" s="655"/>
      <c r="FE84" s="655"/>
      <c r="FF84" s="655"/>
      <c r="FG84" s="655"/>
      <c r="FH84" s="655"/>
      <c r="FI84" s="655"/>
      <c r="FJ84" s="655"/>
      <c r="FK84" s="655"/>
      <c r="FL84" s="655"/>
      <c r="FM84" s="655"/>
      <c r="FN84" s="655"/>
      <c r="FO84" s="655"/>
      <c r="FP84" s="655"/>
      <c r="FQ84" s="655"/>
      <c r="FR84" s="655"/>
      <c r="FS84" s="655"/>
      <c r="FT84" s="655"/>
      <c r="FU84" s="655"/>
      <c r="FV84" s="655"/>
      <c r="FW84" s="655"/>
      <c r="FX84" s="655"/>
      <c r="FY84" s="655"/>
      <c r="FZ84" s="655"/>
      <c r="GA84" s="655"/>
      <c r="GB84" s="655"/>
      <c r="GC84" s="655"/>
      <c r="GD84" s="655"/>
      <c r="GE84" s="655"/>
      <c r="GF84" s="655"/>
      <c r="GG84" s="655"/>
      <c r="GH84" s="655"/>
      <c r="GI84" s="655"/>
      <c r="GJ84" s="655"/>
      <c r="GK84" s="655"/>
      <c r="GL84" s="655"/>
      <c r="GM84" s="655"/>
      <c r="GN84" s="655"/>
      <c r="GO84" s="655"/>
      <c r="GP84" s="655"/>
      <c r="GQ84" s="655"/>
      <c r="GR84" s="655"/>
      <c r="GS84" s="655"/>
      <c r="GT84" s="655"/>
      <c r="GU84" s="655"/>
      <c r="GV84" s="655"/>
      <c r="GW84" s="655"/>
      <c r="GX84" s="655"/>
      <c r="GY84" s="655"/>
      <c r="GZ84" s="655"/>
      <c r="HA84" s="655"/>
      <c r="HB84" s="655"/>
      <c r="HC84" s="655"/>
      <c r="HD84" s="655"/>
      <c r="HE84" s="655"/>
      <c r="HF84" s="655"/>
      <c r="HG84" s="655"/>
      <c r="HH84" s="655"/>
      <c r="HI84" s="655"/>
      <c r="HJ84" s="655"/>
      <c r="HK84" s="655"/>
      <c r="HL84" s="655"/>
      <c r="HM84" s="655"/>
      <c r="HN84" s="655"/>
      <c r="HO84" s="655"/>
      <c r="HP84" s="655"/>
      <c r="HQ84" s="655"/>
      <c r="HR84" s="655"/>
      <c r="HS84" s="655"/>
      <c r="HT84" s="655"/>
      <c r="HU84" s="655"/>
      <c r="HV84" s="655"/>
      <c r="HW84" s="655"/>
      <c r="HX84" s="655"/>
      <c r="HY84" s="655"/>
      <c r="HZ84" s="655"/>
      <c r="IA84" s="655"/>
      <c r="IB84" s="655"/>
      <c r="IC84" s="655"/>
    </row>
    <row r="85" spans="1:237" s="654" customFormat="1" ht="20.100000000000001" customHeight="1" x14ac:dyDescent="0.35">
      <c r="A85" s="646"/>
      <c r="B85" s="646"/>
      <c r="C85" s="665"/>
      <c r="D85" s="646"/>
      <c r="E85" s="646"/>
      <c r="F85" s="646"/>
      <c r="G85" s="646"/>
      <c r="H85" s="646"/>
      <c r="I85" s="646"/>
      <c r="J85" s="587" t="s">
        <v>185</v>
      </c>
      <c r="K85" s="758">
        <v>4</v>
      </c>
      <c r="L85" s="775" t="s">
        <v>359</v>
      </c>
      <c r="M85" s="775"/>
      <c r="N85" s="775"/>
      <c r="O85" s="752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614"/>
      <c r="AJ85" s="30"/>
      <c r="AK85" s="30"/>
      <c r="AL85" s="30"/>
      <c r="AM85" s="30"/>
      <c r="AN85" s="96" t="e">
        <f>#REF!</f>
        <v>#REF!</v>
      </c>
      <c r="AO85" s="96" t="e">
        <f>#REF!</f>
        <v>#REF!</v>
      </c>
      <c r="AP85" s="96" t="e">
        <f>#REF!</f>
        <v>#REF!</v>
      </c>
      <c r="AQ85" s="96" t="e">
        <f>#REF!</f>
        <v>#REF!</v>
      </c>
      <c r="AR85" s="96">
        <f>AR89+AR86</f>
        <v>0</v>
      </c>
      <c r="AS85" s="96" t="e">
        <f>#REF!</f>
        <v>#REF!</v>
      </c>
      <c r="AT85" s="96" t="e">
        <f>#REF!</f>
        <v>#REF!</v>
      </c>
      <c r="AU85" s="96" t="e">
        <f>#REF!</f>
        <v>#REF!</v>
      </c>
      <c r="AV85" s="96">
        <f t="shared" ref="AV85:BE85" si="260">AV89+AV86</f>
        <v>0</v>
      </c>
      <c r="AW85" s="96">
        <f t="shared" si="260"/>
        <v>0</v>
      </c>
      <c r="AX85" s="96">
        <f t="shared" si="260"/>
        <v>0</v>
      </c>
      <c r="AY85" s="96">
        <f t="shared" si="260"/>
        <v>14000</v>
      </c>
      <c r="AZ85" s="96">
        <f t="shared" si="260"/>
        <v>0</v>
      </c>
      <c r="BA85" s="96">
        <f t="shared" si="260"/>
        <v>0</v>
      </c>
      <c r="BB85" s="96">
        <f t="shared" si="260"/>
        <v>14000</v>
      </c>
      <c r="BC85" s="96">
        <f t="shared" si="260"/>
        <v>14000</v>
      </c>
      <c r="BD85" s="96">
        <f t="shared" si="260"/>
        <v>0</v>
      </c>
      <c r="BE85" s="96">
        <f t="shared" si="260"/>
        <v>11125</v>
      </c>
      <c r="BF85" s="96">
        <f>BF89+BF86</f>
        <v>34000</v>
      </c>
      <c r="BG85" s="96">
        <f>BG89+BG86</f>
        <v>34000</v>
      </c>
      <c r="BH85" s="96">
        <f>BH89+BH86</f>
        <v>50000</v>
      </c>
      <c r="BI85" s="96">
        <f>BI89+BI86+BI101</f>
        <v>141000</v>
      </c>
      <c r="BJ85" s="96">
        <f>BJ89+BJ86+BJ101</f>
        <v>191000</v>
      </c>
      <c r="BK85" s="96">
        <f>BK89+BK86+BK101</f>
        <v>38038.269999999997</v>
      </c>
      <c r="BL85" s="96">
        <f t="shared" si="7"/>
        <v>19.91532460732984</v>
      </c>
      <c r="BM85" s="96"/>
      <c r="BN85" s="96"/>
      <c r="BO85" s="96">
        <f>BO89+BO86+BO101</f>
        <v>90000</v>
      </c>
      <c r="BP85" s="96"/>
      <c r="BQ85" s="96"/>
      <c r="BR85" s="96">
        <f t="shared" ref="BR85:BY85" si="261">BR89+BR86+BR101</f>
        <v>338000</v>
      </c>
      <c r="BS85" s="96">
        <f t="shared" si="261"/>
        <v>428000</v>
      </c>
      <c r="BT85" s="96">
        <f>BT89+BT86+BT101</f>
        <v>53357.619999999995</v>
      </c>
      <c r="BU85" s="96">
        <f t="shared" si="261"/>
        <v>13945.4</v>
      </c>
      <c r="BV85" s="96">
        <f t="shared" si="261"/>
        <v>428000</v>
      </c>
      <c r="BW85" s="96"/>
      <c r="BX85" s="96"/>
      <c r="BY85" s="96">
        <f t="shared" si="261"/>
        <v>103945.4</v>
      </c>
      <c r="BZ85" s="96">
        <f>BZ89+BZ86+BZ101</f>
        <v>103945.1</v>
      </c>
      <c r="CA85" s="96">
        <f t="shared" si="209"/>
        <v>305.7208823529412</v>
      </c>
      <c r="CB85" s="96">
        <f t="shared" si="210"/>
        <v>99.999711386939694</v>
      </c>
      <c r="CC85" s="96">
        <f>CC89+CC86+CC101</f>
        <v>256000</v>
      </c>
      <c r="CD85" s="96">
        <f>CD89+CD86+CD101</f>
        <v>256000</v>
      </c>
      <c r="CE85" s="96">
        <f>CE89+CE86+CE101</f>
        <v>730000</v>
      </c>
      <c r="CF85" s="96">
        <f>CF89+CF86+CF101</f>
        <v>0</v>
      </c>
      <c r="CG85" s="96">
        <f t="shared" si="211"/>
        <v>0</v>
      </c>
      <c r="CH85" s="96">
        <f>CH89+CH86+CH101</f>
        <v>166125</v>
      </c>
      <c r="CI85" s="96">
        <f>CI89+CI86+CI101</f>
        <v>896125</v>
      </c>
      <c r="CJ85" s="96"/>
      <c r="CK85" s="96">
        <f t="shared" si="212"/>
        <v>0</v>
      </c>
      <c r="CL85" s="96">
        <f>CL89+CL86+CL101</f>
        <v>-70000</v>
      </c>
      <c r="CM85" s="96">
        <f>CM89+CM86+CM101</f>
        <v>826125</v>
      </c>
      <c r="CN85" s="96"/>
      <c r="CO85" s="96">
        <f t="shared" si="213"/>
        <v>0</v>
      </c>
      <c r="CP85" s="96">
        <f>CP89+CP86+CP101</f>
        <v>0</v>
      </c>
      <c r="CQ85" s="96">
        <f>CQ89+CQ86+CQ101</f>
        <v>826125</v>
      </c>
      <c r="CR85" s="96">
        <f>CR89+CR86+CR101</f>
        <v>560552.24</v>
      </c>
      <c r="CS85" s="96">
        <f t="shared" si="214"/>
        <v>67.853198971100014</v>
      </c>
      <c r="CT85" s="96">
        <f>CT89+CT86+CT101</f>
        <v>202000</v>
      </c>
      <c r="CU85" s="96">
        <f>CU89+CU86+CU101</f>
        <v>1028125</v>
      </c>
      <c r="CV85" s="96">
        <f>CV89+CV86+CV101</f>
        <v>560552.24</v>
      </c>
      <c r="CW85" s="96">
        <f t="shared" si="215"/>
        <v>54.521798419452885</v>
      </c>
      <c r="CX85" s="96">
        <f t="shared" ref="CX85:DG85" si="262">CX89+CX86+CX101</f>
        <v>50792</v>
      </c>
      <c r="CY85" s="96">
        <f t="shared" si="262"/>
        <v>1078917</v>
      </c>
      <c r="CZ85" s="856">
        <f t="shared" si="262"/>
        <v>0</v>
      </c>
      <c r="DA85" s="856">
        <f t="shared" si="262"/>
        <v>0</v>
      </c>
      <c r="DB85" s="96">
        <f t="shared" ref="DB85" si="263">DB89+DB86+DB101</f>
        <v>16125</v>
      </c>
      <c r="DC85" s="856">
        <f t="shared" ref="DC85" si="264">DC89+DC86+DC101</f>
        <v>0</v>
      </c>
      <c r="DD85" s="96">
        <f t="shared" si="219"/>
        <v>0</v>
      </c>
      <c r="DE85" s="96">
        <f t="shared" si="220"/>
        <v>0</v>
      </c>
      <c r="DF85" s="96">
        <f t="shared" si="262"/>
        <v>0</v>
      </c>
      <c r="DG85" s="96">
        <f t="shared" si="262"/>
        <v>0</v>
      </c>
      <c r="DH85" s="96">
        <f t="shared" si="221"/>
        <v>0</v>
      </c>
      <c r="DI85" s="96">
        <f>DI89+DI86+DI101</f>
        <v>0</v>
      </c>
      <c r="DJ85" s="856">
        <f>DJ89+DJ86+DJ101</f>
        <v>0</v>
      </c>
      <c r="DK85" s="96">
        <f t="shared" ref="DK85" si="265">DK89+DK86+DK101</f>
        <v>0</v>
      </c>
      <c r="DL85" s="96">
        <f t="shared" si="223"/>
        <v>0</v>
      </c>
      <c r="DM85" s="96">
        <f>DM89+DM86+DM101</f>
        <v>0</v>
      </c>
      <c r="DN85" s="856">
        <f>DN89+DN86+DN101</f>
        <v>0</v>
      </c>
      <c r="DO85" s="96">
        <f t="shared" ref="DO85" si="266">DO89+DO86+DO101</f>
        <v>0</v>
      </c>
      <c r="DP85" s="96">
        <f t="shared" si="225"/>
        <v>0</v>
      </c>
      <c r="DQ85" s="96">
        <f>DQ89+DQ86+DQ101</f>
        <v>5500</v>
      </c>
      <c r="DR85" s="856">
        <f>DR89+DR86+DR101</f>
        <v>5500</v>
      </c>
      <c r="DS85" s="856">
        <f t="shared" ref="DS85:DU85" si="267">DS89+DS86+DS101</f>
        <v>0</v>
      </c>
      <c r="DT85" s="856">
        <f t="shared" si="267"/>
        <v>0</v>
      </c>
      <c r="DU85" s="856">
        <f t="shared" si="267"/>
        <v>0</v>
      </c>
      <c r="DV85" s="97"/>
      <c r="DW85" s="97"/>
      <c r="DX85" s="137"/>
      <c r="DY85" s="959"/>
      <c r="DZ85" s="852"/>
      <c r="EA85" s="852"/>
      <c r="EE85" s="686"/>
      <c r="EF85" s="655"/>
      <c r="EG85" s="655"/>
      <c r="EH85" s="655"/>
      <c r="EI85" s="655"/>
      <c r="EJ85" s="655"/>
      <c r="EK85" s="655"/>
      <c r="EL85" s="655"/>
      <c r="EM85" s="655"/>
      <c r="EN85" s="952"/>
      <c r="EO85" s="655"/>
      <c r="EP85" s="655"/>
      <c r="EQ85" s="655"/>
      <c r="ER85" s="655"/>
      <c r="ES85" s="655"/>
      <c r="ET85" s="655"/>
      <c r="EU85" s="655"/>
      <c r="EV85" s="655"/>
      <c r="EX85" s="820"/>
      <c r="EY85" s="655"/>
      <c r="EZ85" s="655"/>
      <c r="FA85" s="655"/>
      <c r="FB85" s="655"/>
      <c r="FC85" s="655"/>
      <c r="FD85" s="655"/>
      <c r="FE85" s="655"/>
      <c r="FF85" s="655"/>
      <c r="FG85" s="655"/>
      <c r="FH85" s="655"/>
      <c r="FI85" s="655"/>
      <c r="FJ85" s="655"/>
      <c r="FK85" s="655"/>
      <c r="FL85" s="655"/>
      <c r="FM85" s="655"/>
      <c r="FN85" s="655"/>
      <c r="FO85" s="655"/>
      <c r="FP85" s="655"/>
      <c r="FQ85" s="655"/>
      <c r="FR85" s="655"/>
      <c r="FS85" s="655"/>
      <c r="FT85" s="655"/>
      <c r="FU85" s="655"/>
      <c r="FV85" s="655"/>
      <c r="FW85" s="655"/>
      <c r="FX85" s="655"/>
      <c r="FY85" s="655"/>
      <c r="FZ85" s="655"/>
      <c r="GA85" s="655"/>
      <c r="GB85" s="655"/>
      <c r="GC85" s="655"/>
      <c r="GD85" s="655"/>
      <c r="GE85" s="655"/>
      <c r="GF85" s="655"/>
      <c r="GG85" s="655"/>
      <c r="GH85" s="655"/>
      <c r="GI85" s="655"/>
      <c r="GJ85" s="655"/>
      <c r="GK85" s="655"/>
      <c r="GL85" s="655"/>
      <c r="GM85" s="655"/>
      <c r="GN85" s="655"/>
      <c r="GO85" s="655"/>
      <c r="GP85" s="655"/>
      <c r="GQ85" s="655"/>
      <c r="GR85" s="655"/>
      <c r="GS85" s="655"/>
      <c r="GT85" s="655"/>
      <c r="GU85" s="655"/>
      <c r="GV85" s="655"/>
      <c r="GW85" s="655"/>
      <c r="GX85" s="655"/>
      <c r="GY85" s="655"/>
      <c r="GZ85" s="655"/>
      <c r="HA85" s="655"/>
      <c r="HB85" s="655"/>
      <c r="HC85" s="655"/>
      <c r="HD85" s="655"/>
      <c r="HE85" s="655"/>
      <c r="HF85" s="655"/>
      <c r="HG85" s="655"/>
      <c r="HH85" s="655"/>
      <c r="HI85" s="655"/>
      <c r="HJ85" s="655"/>
      <c r="HK85" s="655"/>
      <c r="HL85" s="655"/>
      <c r="HM85" s="655"/>
      <c r="HN85" s="655"/>
      <c r="HO85" s="655"/>
      <c r="HP85" s="655"/>
      <c r="HQ85" s="655"/>
      <c r="HR85" s="655"/>
      <c r="HS85" s="655"/>
      <c r="HT85" s="655"/>
      <c r="HU85" s="655"/>
      <c r="HV85" s="655"/>
      <c r="HW85" s="655"/>
      <c r="HX85" s="655"/>
      <c r="HY85" s="655"/>
      <c r="HZ85" s="655"/>
      <c r="IA85" s="655"/>
      <c r="IB85" s="655"/>
      <c r="IC85" s="655"/>
    </row>
    <row r="86" spans="1:237" ht="20.100000000000001" hidden="1" customHeight="1" x14ac:dyDescent="0.35">
      <c r="A86" s="671"/>
      <c r="B86" s="728"/>
      <c r="C86" s="671"/>
      <c r="D86" s="671"/>
      <c r="E86" s="671"/>
      <c r="F86" s="671"/>
      <c r="G86" s="671"/>
      <c r="H86" s="671"/>
      <c r="I86" s="671"/>
      <c r="J86" s="587" t="s">
        <v>185</v>
      </c>
      <c r="K86" s="558"/>
      <c r="L86" s="775">
        <v>41</v>
      </c>
      <c r="M86" s="775" t="s">
        <v>178</v>
      </c>
      <c r="N86" s="775"/>
      <c r="O86" s="752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614"/>
      <c r="AJ86" s="30"/>
      <c r="AK86" s="30"/>
      <c r="AL86" s="30"/>
      <c r="AM86" s="30"/>
      <c r="AN86" s="107"/>
      <c r="AO86" s="107"/>
      <c r="AP86" s="107"/>
      <c r="AQ86" s="107"/>
      <c r="AR86" s="107">
        <f>AR87</f>
        <v>0</v>
      </c>
      <c r="AS86" s="107"/>
      <c r="AT86" s="107"/>
      <c r="AU86" s="107"/>
      <c r="AV86" s="107">
        <f>AV87</f>
        <v>0</v>
      </c>
      <c r="AW86" s="107"/>
      <c r="AX86" s="107"/>
      <c r="AY86" s="107"/>
      <c r="AZ86" s="30"/>
      <c r="BA86" s="30"/>
      <c r="BB86" s="107">
        <f>BB87</f>
        <v>0</v>
      </c>
      <c r="BC86" s="107">
        <f>BC87</f>
        <v>0</v>
      </c>
      <c r="BD86" s="107"/>
      <c r="BE86" s="107">
        <f>BE87</f>
        <v>0</v>
      </c>
      <c r="BF86" s="107">
        <f t="shared" ref="BF86:BK87" si="268">BF87</f>
        <v>10000</v>
      </c>
      <c r="BG86" s="107">
        <f t="shared" si="268"/>
        <v>8625</v>
      </c>
      <c r="BH86" s="107">
        <f t="shared" si="268"/>
        <v>0</v>
      </c>
      <c r="BI86" s="107">
        <f>BI87</f>
        <v>0</v>
      </c>
      <c r="BJ86" s="107">
        <f>BJ87</f>
        <v>0</v>
      </c>
      <c r="BK86" s="107">
        <f t="shared" si="268"/>
        <v>0</v>
      </c>
      <c r="BL86" s="107">
        <f t="shared" si="7"/>
        <v>0</v>
      </c>
      <c r="BM86" s="107"/>
      <c r="BN86" s="107"/>
      <c r="BO86" s="107">
        <f>BO87</f>
        <v>0</v>
      </c>
      <c r="BP86" s="107"/>
      <c r="BQ86" s="107"/>
      <c r="BR86" s="107">
        <f t="shared" ref="BR86:BV87" si="269">BR87</f>
        <v>0</v>
      </c>
      <c r="BS86" s="107">
        <f t="shared" si="269"/>
        <v>0</v>
      </c>
      <c r="BT86" s="107">
        <f t="shared" si="269"/>
        <v>0</v>
      </c>
      <c r="BU86" s="107">
        <f t="shared" si="269"/>
        <v>0</v>
      </c>
      <c r="BV86" s="107">
        <f t="shared" si="269"/>
        <v>0</v>
      </c>
      <c r="BW86" s="107"/>
      <c r="BX86" s="107"/>
      <c r="BY86" s="107">
        <f>BY87</f>
        <v>0</v>
      </c>
      <c r="BZ86" s="107">
        <f>BZ87</f>
        <v>0</v>
      </c>
      <c r="CA86" s="107">
        <f t="shared" si="209"/>
        <v>0</v>
      </c>
      <c r="CB86" s="107">
        <f t="shared" si="210"/>
        <v>0</v>
      </c>
      <c r="CC86" s="107">
        <f t="shared" ref="CC86:CE87" si="270">CC87</f>
        <v>0</v>
      </c>
      <c r="CD86" s="107">
        <f t="shared" si="270"/>
        <v>0</v>
      </c>
      <c r="CE86" s="107">
        <f t="shared" si="270"/>
        <v>0</v>
      </c>
      <c r="CF86" s="107">
        <f>CF87</f>
        <v>0</v>
      </c>
      <c r="CG86" s="107">
        <f t="shared" si="211"/>
        <v>0</v>
      </c>
      <c r="CH86" s="107">
        <f>CH87</f>
        <v>0</v>
      </c>
      <c r="CI86" s="107">
        <f>CI87</f>
        <v>0</v>
      </c>
      <c r="CJ86" s="107"/>
      <c r="CK86" s="107">
        <f t="shared" si="212"/>
        <v>0</v>
      </c>
      <c r="CL86" s="107">
        <f>CL87</f>
        <v>0</v>
      </c>
      <c r="CM86" s="107">
        <f>CM87</f>
        <v>0</v>
      </c>
      <c r="CN86" s="107"/>
      <c r="CO86" s="107">
        <f t="shared" si="213"/>
        <v>0</v>
      </c>
      <c r="CP86" s="107">
        <f t="shared" ref="CP86:CR87" si="271">CP87</f>
        <v>0</v>
      </c>
      <c r="CQ86" s="107">
        <f t="shared" si="271"/>
        <v>0</v>
      </c>
      <c r="CR86" s="107">
        <f t="shared" si="271"/>
        <v>0</v>
      </c>
      <c r="CS86" s="107">
        <f t="shared" si="214"/>
        <v>0</v>
      </c>
      <c r="CT86" s="107">
        <f t="shared" ref="CT86:CV87" si="272">CT87</f>
        <v>0</v>
      </c>
      <c r="CU86" s="107">
        <f t="shared" si="272"/>
        <v>0</v>
      </c>
      <c r="CV86" s="107">
        <f t="shared" si="272"/>
        <v>0</v>
      </c>
      <c r="CW86" s="107">
        <f t="shared" si="215"/>
        <v>0</v>
      </c>
      <c r="CX86" s="107">
        <f>CX87</f>
        <v>0</v>
      </c>
      <c r="CY86" s="107">
        <f>CY87</f>
        <v>0</v>
      </c>
      <c r="CZ86" s="140">
        <f t="shared" ref="CZ86:DA87" si="273">CZ87</f>
        <v>0</v>
      </c>
      <c r="DA86" s="140">
        <f t="shared" si="273"/>
        <v>0</v>
      </c>
      <c r="DB86" s="107">
        <f t="shared" ref="DB86:DG87" si="274">DB87</f>
        <v>0</v>
      </c>
      <c r="DC86" s="140">
        <f>DC87</f>
        <v>0</v>
      </c>
      <c r="DD86" s="107">
        <f t="shared" si="219"/>
        <v>0</v>
      </c>
      <c r="DE86" s="107">
        <f t="shared" si="220"/>
        <v>0</v>
      </c>
      <c r="DF86" s="107">
        <f t="shared" si="274"/>
        <v>0</v>
      </c>
      <c r="DG86" s="107">
        <f t="shared" si="274"/>
        <v>0</v>
      </c>
      <c r="DH86" s="107">
        <f t="shared" si="221"/>
        <v>0</v>
      </c>
      <c r="DI86" s="107">
        <f t="shared" ref="DI86:DU87" si="275">DI87</f>
        <v>0</v>
      </c>
      <c r="DJ86" s="140">
        <f t="shared" si="275"/>
        <v>0</v>
      </c>
      <c r="DK86" s="107">
        <f t="shared" si="275"/>
        <v>0</v>
      </c>
      <c r="DL86" s="107">
        <f t="shared" si="223"/>
        <v>0</v>
      </c>
      <c r="DM86" s="107">
        <f t="shared" si="275"/>
        <v>0</v>
      </c>
      <c r="DN86" s="140">
        <f t="shared" si="275"/>
        <v>0</v>
      </c>
      <c r="DO86" s="107">
        <f t="shared" si="275"/>
        <v>0</v>
      </c>
      <c r="DP86" s="107">
        <f t="shared" si="225"/>
        <v>0</v>
      </c>
      <c r="DQ86" s="107">
        <f t="shared" si="275"/>
        <v>0</v>
      </c>
      <c r="DR86" s="140">
        <f t="shared" si="275"/>
        <v>0</v>
      </c>
      <c r="DS86" s="140">
        <f t="shared" si="275"/>
        <v>0</v>
      </c>
      <c r="DT86" s="140">
        <f t="shared" si="275"/>
        <v>0</v>
      </c>
      <c r="DU86" s="140">
        <f t="shared" si="275"/>
        <v>0</v>
      </c>
      <c r="DV86" s="97"/>
      <c r="DW86" s="97"/>
      <c r="DX86" s="137"/>
      <c r="DY86" s="959"/>
      <c r="EF86" s="655"/>
      <c r="EG86" s="655"/>
      <c r="EH86" s="655"/>
      <c r="EI86" s="655"/>
      <c r="EJ86" s="655"/>
      <c r="EK86" s="655"/>
      <c r="EL86" s="655"/>
      <c r="EM86" s="655"/>
      <c r="EN86" s="952"/>
      <c r="EO86" s="655"/>
      <c r="EP86" s="655"/>
      <c r="EQ86" s="655"/>
      <c r="ER86" s="655"/>
      <c r="ES86" s="655"/>
      <c r="ET86" s="655"/>
      <c r="EU86" s="655"/>
      <c r="EV86" s="655"/>
      <c r="EY86" s="655"/>
      <c r="EZ86" s="655"/>
      <c r="FA86" s="655"/>
      <c r="FB86" s="655"/>
      <c r="FC86" s="655"/>
      <c r="FD86" s="655"/>
      <c r="FE86" s="655"/>
      <c r="FF86" s="655"/>
      <c r="FG86" s="655"/>
      <c r="FH86" s="655"/>
      <c r="FI86" s="655"/>
      <c r="FJ86" s="655"/>
      <c r="FK86" s="655"/>
      <c r="FL86" s="655"/>
      <c r="FM86" s="655"/>
      <c r="FN86" s="655"/>
      <c r="FO86" s="655"/>
      <c r="FP86" s="655"/>
      <c r="FQ86" s="655"/>
      <c r="FR86" s="655"/>
      <c r="FS86" s="655"/>
      <c r="FT86" s="655"/>
      <c r="FU86" s="655"/>
      <c r="FV86" s="655"/>
      <c r="FW86" s="655"/>
      <c r="FX86" s="655"/>
      <c r="FY86" s="655"/>
      <c r="FZ86" s="655"/>
      <c r="GA86" s="655"/>
      <c r="GB86" s="655"/>
      <c r="GC86" s="655"/>
      <c r="GD86" s="655"/>
      <c r="GE86" s="655"/>
      <c r="GF86" s="655"/>
      <c r="GG86" s="655"/>
      <c r="GH86" s="655"/>
      <c r="GI86" s="655"/>
      <c r="GJ86" s="655"/>
      <c r="GK86" s="655"/>
      <c r="GL86" s="655"/>
      <c r="GM86" s="655"/>
      <c r="GN86" s="655"/>
      <c r="GO86" s="655"/>
      <c r="GP86" s="655"/>
      <c r="GQ86" s="655"/>
      <c r="GR86" s="655"/>
      <c r="GS86" s="655"/>
      <c r="GT86" s="655"/>
      <c r="GU86" s="655"/>
      <c r="GV86" s="655"/>
      <c r="GW86" s="655"/>
      <c r="GX86" s="655"/>
      <c r="GY86" s="655"/>
      <c r="GZ86" s="655"/>
      <c r="HA86" s="655"/>
      <c r="HB86" s="655"/>
      <c r="HC86" s="655"/>
      <c r="HD86" s="655"/>
      <c r="HE86" s="655"/>
      <c r="HF86" s="655"/>
      <c r="HG86" s="655"/>
      <c r="HH86" s="655"/>
      <c r="HI86" s="655"/>
      <c r="HJ86" s="655"/>
      <c r="HK86" s="655"/>
      <c r="HL86" s="655"/>
      <c r="HM86" s="655"/>
      <c r="HN86" s="655"/>
      <c r="HO86" s="655"/>
      <c r="HP86" s="655"/>
      <c r="HQ86" s="655"/>
      <c r="HR86" s="655"/>
      <c r="HS86" s="655"/>
      <c r="HT86" s="655"/>
      <c r="HU86" s="655"/>
      <c r="HV86" s="655"/>
      <c r="HW86" s="655"/>
      <c r="HX86" s="655"/>
      <c r="HY86" s="655"/>
      <c r="HZ86" s="655"/>
      <c r="IA86" s="655"/>
      <c r="IB86" s="655"/>
      <c r="IC86" s="655"/>
    </row>
    <row r="87" spans="1:237" ht="20.100000000000001" hidden="1" customHeight="1" x14ac:dyDescent="0.35">
      <c r="A87" s="671"/>
      <c r="B87" s="664" t="s">
        <v>586</v>
      </c>
      <c r="C87" s="665" t="s">
        <v>9</v>
      </c>
      <c r="D87" s="671"/>
      <c r="E87" s="671"/>
      <c r="F87" s="671"/>
      <c r="G87" s="671"/>
      <c r="H87" s="671"/>
      <c r="I87" s="671"/>
      <c r="J87" s="587" t="s">
        <v>185</v>
      </c>
      <c r="K87" s="558"/>
      <c r="L87" s="564"/>
      <c r="M87" s="610">
        <v>412</v>
      </c>
      <c r="N87" s="566" t="s">
        <v>73</v>
      </c>
      <c r="O87" s="536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614"/>
      <c r="AJ87" s="30"/>
      <c r="AK87" s="30"/>
      <c r="AL87" s="30"/>
      <c r="AM87" s="30"/>
      <c r="AN87" s="107"/>
      <c r="AO87" s="107"/>
      <c r="AP87" s="107"/>
      <c r="AQ87" s="107"/>
      <c r="AR87" s="107">
        <f>AR88</f>
        <v>0</v>
      </c>
      <c r="AS87" s="107"/>
      <c r="AT87" s="107"/>
      <c r="AU87" s="107"/>
      <c r="AV87" s="107">
        <f>AV88</f>
        <v>0</v>
      </c>
      <c r="AW87" s="107"/>
      <c r="AX87" s="107"/>
      <c r="AY87" s="107"/>
      <c r="AZ87" s="30"/>
      <c r="BA87" s="30"/>
      <c r="BB87" s="107">
        <f>BB88</f>
        <v>0</v>
      </c>
      <c r="BC87" s="107">
        <f>BC88</f>
        <v>0</v>
      </c>
      <c r="BD87" s="107"/>
      <c r="BE87" s="107">
        <f>BE88</f>
        <v>0</v>
      </c>
      <c r="BF87" s="107">
        <f t="shared" si="268"/>
        <v>10000</v>
      </c>
      <c r="BG87" s="107">
        <f t="shared" si="268"/>
        <v>8625</v>
      </c>
      <c r="BH87" s="107">
        <f t="shared" si="268"/>
        <v>0</v>
      </c>
      <c r="BI87" s="107">
        <f>BI88</f>
        <v>0</v>
      </c>
      <c r="BJ87" s="107">
        <f>BJ88</f>
        <v>0</v>
      </c>
      <c r="BK87" s="107">
        <f t="shared" si="268"/>
        <v>0</v>
      </c>
      <c r="BL87" s="107">
        <f t="shared" ref="BL87:BL201" si="276">IFERROR(BK87/BJ87*100,)</f>
        <v>0</v>
      </c>
      <c r="BM87" s="107"/>
      <c r="BN87" s="107"/>
      <c r="BO87" s="107">
        <f>BO88</f>
        <v>0</v>
      </c>
      <c r="BP87" s="107"/>
      <c r="BQ87" s="107"/>
      <c r="BR87" s="107">
        <f t="shared" si="269"/>
        <v>0</v>
      </c>
      <c r="BS87" s="107">
        <f t="shared" si="269"/>
        <v>0</v>
      </c>
      <c r="BT87" s="107">
        <f t="shared" si="269"/>
        <v>0</v>
      </c>
      <c r="BU87" s="107">
        <f t="shared" si="269"/>
        <v>0</v>
      </c>
      <c r="BV87" s="107">
        <f t="shared" si="269"/>
        <v>0</v>
      </c>
      <c r="BW87" s="107"/>
      <c r="BX87" s="107"/>
      <c r="BY87" s="107">
        <f>BY88</f>
        <v>0</v>
      </c>
      <c r="BZ87" s="107">
        <f>BZ88</f>
        <v>0</v>
      </c>
      <c r="CA87" s="107">
        <f t="shared" si="209"/>
        <v>0</v>
      </c>
      <c r="CB87" s="107">
        <f t="shared" si="210"/>
        <v>0</v>
      </c>
      <c r="CC87" s="107">
        <f t="shared" si="270"/>
        <v>0</v>
      </c>
      <c r="CD87" s="107">
        <f t="shared" si="270"/>
        <v>0</v>
      </c>
      <c r="CE87" s="107">
        <f t="shared" si="270"/>
        <v>0</v>
      </c>
      <c r="CF87" s="107">
        <f>CF88</f>
        <v>0</v>
      </c>
      <c r="CG87" s="107">
        <f t="shared" si="211"/>
        <v>0</v>
      </c>
      <c r="CH87" s="107">
        <f>CH88</f>
        <v>0</v>
      </c>
      <c r="CI87" s="107">
        <f>CI88</f>
        <v>0</v>
      </c>
      <c r="CJ87" s="107"/>
      <c r="CK87" s="107">
        <f t="shared" si="212"/>
        <v>0</v>
      </c>
      <c r="CL87" s="107">
        <f>CL88</f>
        <v>0</v>
      </c>
      <c r="CM87" s="107">
        <f>CM88</f>
        <v>0</v>
      </c>
      <c r="CN87" s="107"/>
      <c r="CO87" s="107">
        <f t="shared" si="213"/>
        <v>0</v>
      </c>
      <c r="CP87" s="107">
        <f t="shared" si="271"/>
        <v>0</v>
      </c>
      <c r="CQ87" s="107">
        <f t="shared" si="271"/>
        <v>0</v>
      </c>
      <c r="CR87" s="107">
        <f t="shared" si="271"/>
        <v>0</v>
      </c>
      <c r="CS87" s="107">
        <f t="shared" si="214"/>
        <v>0</v>
      </c>
      <c r="CT87" s="107">
        <f t="shared" si="272"/>
        <v>0</v>
      </c>
      <c r="CU87" s="107">
        <f t="shared" si="272"/>
        <v>0</v>
      </c>
      <c r="CV87" s="107">
        <f t="shared" si="272"/>
        <v>0</v>
      </c>
      <c r="CW87" s="107">
        <f t="shared" si="215"/>
        <v>0</v>
      </c>
      <c r="CX87" s="107">
        <f>CX88</f>
        <v>0</v>
      </c>
      <c r="CY87" s="107">
        <f>CY88</f>
        <v>0</v>
      </c>
      <c r="CZ87" s="140">
        <f t="shared" si="273"/>
        <v>0</v>
      </c>
      <c r="DA87" s="140">
        <f t="shared" si="273"/>
        <v>0</v>
      </c>
      <c r="DB87" s="107">
        <f t="shared" si="274"/>
        <v>0</v>
      </c>
      <c r="DC87" s="140">
        <f>DC88</f>
        <v>0</v>
      </c>
      <c r="DD87" s="107">
        <f t="shared" si="219"/>
        <v>0</v>
      </c>
      <c r="DE87" s="107">
        <f t="shared" si="220"/>
        <v>0</v>
      </c>
      <c r="DF87" s="107">
        <f t="shared" si="274"/>
        <v>0</v>
      </c>
      <c r="DG87" s="107">
        <f t="shared" si="274"/>
        <v>0</v>
      </c>
      <c r="DH87" s="107">
        <f t="shared" si="221"/>
        <v>0</v>
      </c>
      <c r="DI87" s="107">
        <f t="shared" si="275"/>
        <v>0</v>
      </c>
      <c r="DJ87" s="140">
        <f t="shared" si="275"/>
        <v>0</v>
      </c>
      <c r="DK87" s="107">
        <f t="shared" si="275"/>
        <v>0</v>
      </c>
      <c r="DL87" s="107">
        <f t="shared" si="223"/>
        <v>0</v>
      </c>
      <c r="DM87" s="107">
        <f t="shared" si="275"/>
        <v>0</v>
      </c>
      <c r="DN87" s="140">
        <f t="shared" si="275"/>
        <v>0</v>
      </c>
      <c r="DO87" s="107">
        <f t="shared" si="275"/>
        <v>0</v>
      </c>
      <c r="DP87" s="107">
        <f t="shared" si="225"/>
        <v>0</v>
      </c>
      <c r="DQ87" s="107">
        <f t="shared" si="275"/>
        <v>0</v>
      </c>
      <c r="DR87" s="140">
        <f t="shared" si="275"/>
        <v>0</v>
      </c>
      <c r="DS87" s="140">
        <f t="shared" si="275"/>
        <v>0</v>
      </c>
      <c r="DT87" s="140">
        <f t="shared" si="275"/>
        <v>0</v>
      </c>
      <c r="DU87" s="140">
        <f t="shared" si="275"/>
        <v>0</v>
      </c>
      <c r="DV87" s="97"/>
      <c r="DW87" s="97"/>
      <c r="DX87" s="137"/>
      <c r="DY87" s="959"/>
      <c r="EF87" s="655"/>
      <c r="EG87" s="655"/>
      <c r="EH87" s="655"/>
      <c r="EI87" s="655"/>
      <c r="EJ87" s="655"/>
      <c r="EK87" s="655"/>
      <c r="EL87" s="655"/>
      <c r="EM87" s="655"/>
      <c r="EN87" s="952"/>
      <c r="EO87" s="655"/>
      <c r="EP87" s="655"/>
      <c r="EQ87" s="655"/>
      <c r="ER87" s="655"/>
      <c r="ES87" s="655"/>
      <c r="ET87" s="655"/>
      <c r="EU87" s="655"/>
      <c r="EV87" s="655"/>
      <c r="EY87" s="655"/>
      <c r="EZ87" s="655"/>
      <c r="FA87" s="655"/>
      <c r="FB87" s="655"/>
      <c r="FC87" s="655"/>
      <c r="FD87" s="655"/>
      <c r="FE87" s="655"/>
      <c r="FF87" s="655"/>
      <c r="FG87" s="655"/>
      <c r="FH87" s="655"/>
      <c r="FI87" s="655"/>
      <c r="FJ87" s="655"/>
      <c r="FK87" s="655"/>
      <c r="FL87" s="655"/>
      <c r="FM87" s="655"/>
      <c r="FN87" s="655"/>
      <c r="FO87" s="655"/>
      <c r="FP87" s="655"/>
      <c r="FQ87" s="655"/>
      <c r="FR87" s="655"/>
      <c r="FS87" s="655"/>
      <c r="FT87" s="655"/>
      <c r="FU87" s="655"/>
      <c r="FV87" s="655"/>
      <c r="FW87" s="655"/>
      <c r="FX87" s="655"/>
      <c r="FY87" s="655"/>
      <c r="FZ87" s="655"/>
      <c r="GA87" s="655"/>
      <c r="GB87" s="655"/>
      <c r="GC87" s="655"/>
      <c r="GD87" s="655"/>
      <c r="GE87" s="655"/>
      <c r="GF87" s="655"/>
      <c r="GG87" s="655"/>
      <c r="GH87" s="655"/>
      <c r="GI87" s="655"/>
      <c r="GJ87" s="655"/>
      <c r="GK87" s="655"/>
      <c r="GL87" s="655"/>
      <c r="GM87" s="655"/>
      <c r="GN87" s="655"/>
      <c r="GO87" s="655"/>
      <c r="GP87" s="655"/>
      <c r="GQ87" s="655"/>
      <c r="GR87" s="655"/>
      <c r="GS87" s="655"/>
      <c r="GT87" s="655"/>
      <c r="GU87" s="655"/>
      <c r="GV87" s="655"/>
      <c r="GW87" s="655"/>
      <c r="GX87" s="655"/>
      <c r="GY87" s="655"/>
      <c r="GZ87" s="655"/>
      <c r="HA87" s="655"/>
      <c r="HB87" s="655"/>
      <c r="HC87" s="655"/>
      <c r="HD87" s="655"/>
      <c r="HE87" s="655"/>
      <c r="HF87" s="655"/>
      <c r="HG87" s="655"/>
      <c r="HH87" s="655"/>
      <c r="HI87" s="655"/>
      <c r="HJ87" s="655"/>
      <c r="HK87" s="655"/>
      <c r="HL87" s="655"/>
      <c r="HM87" s="655"/>
      <c r="HN87" s="655"/>
      <c r="HO87" s="655"/>
      <c r="HP87" s="655"/>
      <c r="HQ87" s="655"/>
      <c r="HR87" s="655"/>
      <c r="HS87" s="655"/>
      <c r="HT87" s="655"/>
      <c r="HU87" s="655"/>
      <c r="HV87" s="655"/>
      <c r="HW87" s="655"/>
      <c r="HX87" s="655"/>
      <c r="HY87" s="655"/>
      <c r="HZ87" s="655"/>
      <c r="IA87" s="655"/>
      <c r="IB87" s="655"/>
      <c r="IC87" s="655"/>
    </row>
    <row r="88" spans="1:237" ht="20.100000000000001" hidden="1" customHeight="1" x14ac:dyDescent="0.35">
      <c r="A88" s="671"/>
      <c r="B88" s="728"/>
      <c r="C88" s="671"/>
      <c r="D88" s="671"/>
      <c r="E88" s="671"/>
      <c r="F88" s="671"/>
      <c r="G88" s="671"/>
      <c r="H88" s="671"/>
      <c r="I88" s="671"/>
      <c r="J88" s="587" t="s">
        <v>185</v>
      </c>
      <c r="K88" s="558"/>
      <c r="L88" s="610"/>
      <c r="M88" s="564"/>
      <c r="N88" s="573">
        <v>4123</v>
      </c>
      <c r="O88" s="541" t="s">
        <v>74</v>
      </c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614"/>
      <c r="AJ88" s="30"/>
      <c r="AK88" s="30"/>
      <c r="AL88" s="30"/>
      <c r="AM88" s="30"/>
      <c r="AN88" s="97"/>
      <c r="AO88" s="97"/>
      <c r="AP88" s="97"/>
      <c r="AQ88" s="97"/>
      <c r="AR88" s="102">
        <v>0</v>
      </c>
      <c r="AS88" s="97"/>
      <c r="AT88" s="97"/>
      <c r="AU88" s="97"/>
      <c r="AV88" s="102">
        <v>0</v>
      </c>
      <c r="AW88" s="102"/>
      <c r="AX88" s="102"/>
      <c r="AY88" s="102"/>
      <c r="AZ88" s="40"/>
      <c r="BA88" s="40"/>
      <c r="BB88" s="102">
        <v>0</v>
      </c>
      <c r="BC88" s="102">
        <v>0</v>
      </c>
      <c r="BD88" s="102"/>
      <c r="BE88" s="102">
        <v>0</v>
      </c>
      <c r="BF88" s="102">
        <v>10000</v>
      </c>
      <c r="BG88" s="102">
        <v>8625</v>
      </c>
      <c r="BH88" s="102">
        <v>0</v>
      </c>
      <c r="BI88" s="102">
        <f>BJ88-BH88</f>
        <v>0</v>
      </c>
      <c r="BJ88" s="102">
        <v>0</v>
      </c>
      <c r="BK88" s="102"/>
      <c r="BL88" s="102">
        <f t="shared" si="276"/>
        <v>0</v>
      </c>
      <c r="BM88" s="102"/>
      <c r="BN88" s="102"/>
      <c r="BO88" s="102">
        <v>0</v>
      </c>
      <c r="BP88" s="102"/>
      <c r="BQ88" s="102"/>
      <c r="BR88" s="102">
        <f>BS88-BO88</f>
        <v>0</v>
      </c>
      <c r="BS88" s="102"/>
      <c r="BT88" s="102">
        <v>0</v>
      </c>
      <c r="BU88" s="102">
        <f>BY88-BO88</f>
        <v>0</v>
      </c>
      <c r="BV88" s="102">
        <v>0</v>
      </c>
      <c r="BW88" s="102"/>
      <c r="BX88" s="102"/>
      <c r="BY88" s="102">
        <v>0</v>
      </c>
      <c r="BZ88" s="102">
        <v>0</v>
      </c>
      <c r="CA88" s="102">
        <f t="shared" si="209"/>
        <v>0</v>
      </c>
      <c r="CB88" s="102">
        <f t="shared" si="210"/>
        <v>0</v>
      </c>
      <c r="CC88" s="102"/>
      <c r="CD88" s="102"/>
      <c r="CE88" s="102">
        <v>0</v>
      </c>
      <c r="CF88" s="102"/>
      <c r="CG88" s="102">
        <f t="shared" si="211"/>
        <v>0</v>
      </c>
      <c r="CH88" s="102">
        <f>CI88-CE88</f>
        <v>0</v>
      </c>
      <c r="CI88" s="102"/>
      <c r="CJ88" s="102"/>
      <c r="CK88" s="102">
        <f t="shared" si="212"/>
        <v>0</v>
      </c>
      <c r="CL88" s="102">
        <f>CM88-CI88</f>
        <v>0</v>
      </c>
      <c r="CM88" s="102"/>
      <c r="CN88" s="102"/>
      <c r="CO88" s="102">
        <f t="shared" si="213"/>
        <v>0</v>
      </c>
      <c r="CP88" s="102">
        <f>CQ88-CM88</f>
        <v>0</v>
      </c>
      <c r="CQ88" s="102"/>
      <c r="CR88" s="102"/>
      <c r="CS88" s="102">
        <f t="shared" si="214"/>
        <v>0</v>
      </c>
      <c r="CT88" s="102">
        <f>CU88-CQ88</f>
        <v>0</v>
      </c>
      <c r="CU88" s="102"/>
      <c r="CV88" s="102"/>
      <c r="CW88" s="102">
        <f t="shared" si="215"/>
        <v>0</v>
      </c>
      <c r="CX88" s="102">
        <f>CY88-CU88</f>
        <v>0</v>
      </c>
      <c r="CY88" s="102"/>
      <c r="CZ88" s="859"/>
      <c r="DA88" s="859"/>
      <c r="DB88" s="102">
        <v>0</v>
      </c>
      <c r="DC88" s="859">
        <v>0</v>
      </c>
      <c r="DD88" s="102">
        <f t="shared" si="219"/>
        <v>0</v>
      </c>
      <c r="DE88" s="102">
        <f t="shared" si="220"/>
        <v>0</v>
      </c>
      <c r="DF88" s="102"/>
      <c r="DG88" s="102"/>
      <c r="DH88" s="102">
        <f t="shared" si="221"/>
        <v>0</v>
      </c>
      <c r="DI88" s="102">
        <f>DJ88-DF88</f>
        <v>0</v>
      </c>
      <c r="DJ88" s="859"/>
      <c r="DK88" s="102"/>
      <c r="DL88" s="102">
        <f t="shared" si="223"/>
        <v>0</v>
      </c>
      <c r="DM88" s="102">
        <f>DN88-DJ88</f>
        <v>0</v>
      </c>
      <c r="DN88" s="859"/>
      <c r="DO88" s="102"/>
      <c r="DP88" s="102">
        <f t="shared" si="225"/>
        <v>0</v>
      </c>
      <c r="DQ88" s="102">
        <f>DR88-DN88</f>
        <v>0</v>
      </c>
      <c r="DR88" s="859"/>
      <c r="DS88" s="859"/>
      <c r="DT88" s="859"/>
      <c r="DU88" s="859"/>
      <c r="DV88" s="102"/>
      <c r="DW88" s="102"/>
      <c r="DX88" s="137"/>
      <c r="DY88" s="859"/>
      <c r="EF88" s="655"/>
      <c r="EG88" s="655"/>
      <c r="EH88" s="655"/>
      <c r="EI88" s="655"/>
      <c r="EJ88" s="655"/>
      <c r="EK88" s="655"/>
      <c r="EL88" s="655"/>
      <c r="EM88" s="655"/>
      <c r="EN88" s="952"/>
      <c r="EO88" s="655"/>
      <c r="EP88" s="655"/>
      <c r="EQ88" s="655"/>
      <c r="ER88" s="655"/>
      <c r="ES88" s="655"/>
      <c r="ET88" s="655"/>
      <c r="EU88" s="655"/>
      <c r="EV88" s="655"/>
      <c r="EY88" s="655"/>
      <c r="EZ88" s="655"/>
      <c r="FA88" s="655"/>
      <c r="FB88" s="655"/>
      <c r="FC88" s="655"/>
      <c r="FD88" s="655"/>
      <c r="FE88" s="655"/>
      <c r="FF88" s="655"/>
      <c r="FG88" s="655"/>
      <c r="FH88" s="655"/>
      <c r="FI88" s="655"/>
      <c r="FJ88" s="655"/>
      <c r="FK88" s="655"/>
      <c r="FL88" s="655"/>
      <c r="FM88" s="655"/>
      <c r="FN88" s="655"/>
      <c r="FO88" s="655"/>
      <c r="FP88" s="655"/>
      <c r="FQ88" s="655"/>
      <c r="FR88" s="655"/>
      <c r="FS88" s="655"/>
      <c r="FT88" s="655"/>
      <c r="FU88" s="655"/>
      <c r="FV88" s="655"/>
      <c r="FW88" s="655"/>
      <c r="FX88" s="655"/>
      <c r="FY88" s="655"/>
      <c r="FZ88" s="655"/>
      <c r="GA88" s="655"/>
      <c r="GB88" s="655"/>
      <c r="GC88" s="655"/>
      <c r="GD88" s="655"/>
      <c r="GE88" s="655"/>
      <c r="GF88" s="655"/>
      <c r="GG88" s="655"/>
      <c r="GH88" s="655"/>
      <c r="GI88" s="655"/>
      <c r="GJ88" s="655"/>
      <c r="GK88" s="655"/>
      <c r="GL88" s="655"/>
      <c r="GM88" s="655"/>
      <c r="GN88" s="655"/>
      <c r="GO88" s="655"/>
      <c r="GP88" s="655"/>
      <c r="GQ88" s="655"/>
      <c r="GR88" s="655"/>
      <c r="GS88" s="655"/>
      <c r="GT88" s="655"/>
      <c r="GU88" s="655"/>
      <c r="GV88" s="655"/>
      <c r="GW88" s="655"/>
      <c r="GX88" s="655"/>
      <c r="GY88" s="655"/>
      <c r="GZ88" s="655"/>
      <c r="HA88" s="655"/>
      <c r="HB88" s="655"/>
      <c r="HC88" s="655"/>
      <c r="HD88" s="655"/>
      <c r="HE88" s="655"/>
      <c r="HF88" s="655"/>
      <c r="HG88" s="655"/>
      <c r="HH88" s="655"/>
      <c r="HI88" s="655"/>
      <c r="HJ88" s="655"/>
      <c r="HK88" s="655"/>
      <c r="HL88" s="655"/>
      <c r="HM88" s="655"/>
      <c r="HN88" s="655"/>
      <c r="HO88" s="655"/>
      <c r="HP88" s="655"/>
      <c r="HQ88" s="655"/>
      <c r="HR88" s="655"/>
      <c r="HS88" s="655"/>
      <c r="HT88" s="655"/>
      <c r="HU88" s="655"/>
      <c r="HV88" s="655"/>
      <c r="HW88" s="655"/>
      <c r="HX88" s="655"/>
      <c r="HY88" s="655"/>
      <c r="HZ88" s="655"/>
      <c r="IA88" s="655"/>
      <c r="IB88" s="655"/>
      <c r="IC88" s="655"/>
    </row>
    <row r="89" spans="1:237" ht="20.100000000000001" customHeight="1" x14ac:dyDescent="0.35">
      <c r="A89" s="671"/>
      <c r="B89" s="727"/>
      <c r="C89" s="544"/>
      <c r="D89" s="671"/>
      <c r="E89" s="671"/>
      <c r="F89" s="671"/>
      <c r="G89" s="671"/>
      <c r="H89" s="671"/>
      <c r="I89" s="671"/>
      <c r="J89" s="646" t="s">
        <v>185</v>
      </c>
      <c r="K89" s="558"/>
      <c r="L89" s="775">
        <v>42</v>
      </c>
      <c r="M89" s="775" t="s">
        <v>179</v>
      </c>
      <c r="N89" s="775"/>
      <c r="O89" s="752"/>
      <c r="P89" s="671"/>
      <c r="Q89" s="671"/>
      <c r="R89" s="671"/>
      <c r="S89" s="671"/>
      <c r="T89" s="671"/>
      <c r="U89" s="671"/>
      <c r="V89" s="671"/>
      <c r="W89" s="671"/>
      <c r="X89" s="671"/>
      <c r="Y89" s="671"/>
      <c r="Z89" s="671"/>
      <c r="AA89" s="671"/>
      <c r="AB89" s="671"/>
      <c r="AC89" s="671"/>
      <c r="AD89" s="671"/>
      <c r="AE89" s="671"/>
      <c r="AF89" s="671"/>
      <c r="AG89" s="671"/>
      <c r="AH89" s="671"/>
      <c r="AI89" s="671"/>
      <c r="AJ89" s="671"/>
      <c r="AK89" s="671"/>
      <c r="AL89" s="671"/>
      <c r="AM89" s="671"/>
      <c r="AN89" s="671"/>
      <c r="AO89" s="671"/>
      <c r="AP89" s="671"/>
      <c r="AQ89" s="671"/>
      <c r="AR89" s="101">
        <f>SUM(AR90+AR97+AR99)</f>
        <v>0</v>
      </c>
      <c r="AS89" s="671"/>
      <c r="AT89" s="671"/>
      <c r="AU89" s="671"/>
      <c r="AV89" s="101">
        <f>SUM(AV90+AV97+AV99)</f>
        <v>0</v>
      </c>
      <c r="AW89" s="101"/>
      <c r="AX89" s="101"/>
      <c r="AY89" s="101">
        <f>SUM(AY90+AY97+AY99)</f>
        <v>14000</v>
      </c>
      <c r="AZ89" s="30"/>
      <c r="BA89" s="30"/>
      <c r="BB89" s="101">
        <f t="shared" ref="BB89:BH89" si="277">SUM(BB90+BB97+BB99)</f>
        <v>14000</v>
      </c>
      <c r="BC89" s="101">
        <f t="shared" si="277"/>
        <v>14000</v>
      </c>
      <c r="BD89" s="101">
        <f t="shared" si="277"/>
        <v>0</v>
      </c>
      <c r="BE89" s="101">
        <f t="shared" si="277"/>
        <v>11125</v>
      </c>
      <c r="BF89" s="101">
        <f t="shared" si="277"/>
        <v>24000</v>
      </c>
      <c r="BG89" s="101">
        <f t="shared" si="277"/>
        <v>25375</v>
      </c>
      <c r="BH89" s="101">
        <f t="shared" si="277"/>
        <v>50000</v>
      </c>
      <c r="BI89" s="101">
        <f>SUM(BI90+BI97+BI99)</f>
        <v>-44000</v>
      </c>
      <c r="BJ89" s="101">
        <f>SUM(BJ90+BJ97+BJ99)</f>
        <v>6000</v>
      </c>
      <c r="BK89" s="101">
        <f>SUM(BK90+BK97+BK99)</f>
        <v>3913.27</v>
      </c>
      <c r="BL89" s="101">
        <f t="shared" si="276"/>
        <v>65.221166666666662</v>
      </c>
      <c r="BM89" s="101"/>
      <c r="BN89" s="101"/>
      <c r="BO89" s="101">
        <f>SUM(BO90+BO97+BO99)</f>
        <v>20000</v>
      </c>
      <c r="BP89" s="101"/>
      <c r="BQ89" s="101"/>
      <c r="BR89" s="101">
        <f t="shared" ref="BR89:BY89" si="278">SUM(BR90+BR97+BR99)</f>
        <v>8000</v>
      </c>
      <c r="BS89" s="101">
        <f t="shared" si="278"/>
        <v>28000</v>
      </c>
      <c r="BT89" s="101">
        <f>SUM(BT90+BT97+BT99)</f>
        <v>19232.62</v>
      </c>
      <c r="BU89" s="101">
        <f t="shared" si="278"/>
        <v>14820.4</v>
      </c>
      <c r="BV89" s="101">
        <f t="shared" si="278"/>
        <v>28000</v>
      </c>
      <c r="BW89" s="101"/>
      <c r="BX89" s="101"/>
      <c r="BY89" s="101">
        <f t="shared" si="278"/>
        <v>34820.399999999994</v>
      </c>
      <c r="BZ89" s="101">
        <f>SUM(BZ90+BZ97+BZ99)</f>
        <v>34820.1</v>
      </c>
      <c r="CA89" s="101">
        <f t="shared" si="209"/>
        <v>137.22206896551722</v>
      </c>
      <c r="CB89" s="101">
        <f t="shared" si="210"/>
        <v>99.999138436089197</v>
      </c>
      <c r="CC89" s="101">
        <v>200000</v>
      </c>
      <c r="CD89" s="101">
        <v>200000</v>
      </c>
      <c r="CE89" s="101">
        <f>SUM(CE90+CE97+CE99+CE95)</f>
        <v>0</v>
      </c>
      <c r="CF89" s="101">
        <f>SUM(CF90+CF97+CF99+CF95)</f>
        <v>0</v>
      </c>
      <c r="CG89" s="101">
        <f t="shared" si="211"/>
        <v>0</v>
      </c>
      <c r="CH89" s="101">
        <f>SUM(CH90+CH97+CH99+CH95)</f>
        <v>166125</v>
      </c>
      <c r="CI89" s="101">
        <f>SUM(CI90+CI97+CI99+CI95)</f>
        <v>166125</v>
      </c>
      <c r="CJ89" s="101"/>
      <c r="CK89" s="101">
        <f t="shared" si="212"/>
        <v>0</v>
      </c>
      <c r="CL89" s="101">
        <f>SUM(CL90+CL97+CL99+CL95)</f>
        <v>50000</v>
      </c>
      <c r="CM89" s="101">
        <f>SUM(CM90+CM97+CM99+CM95)</f>
        <v>216125</v>
      </c>
      <c r="CN89" s="101"/>
      <c r="CO89" s="101">
        <f t="shared" si="213"/>
        <v>0</v>
      </c>
      <c r="CP89" s="101">
        <f>SUM(CP90+CP97+CP99+CP95)</f>
        <v>0</v>
      </c>
      <c r="CQ89" s="101">
        <f>SUM(CQ90+CQ97+CQ99+CQ95)</f>
        <v>216125</v>
      </c>
      <c r="CR89" s="101">
        <f>SUM(CR90+CR97+CR99+CR95)</f>
        <v>211625</v>
      </c>
      <c r="CS89" s="101">
        <f t="shared" si="214"/>
        <v>97.91787160208213</v>
      </c>
      <c r="CT89" s="101">
        <f>SUM(CT90+CT97+CT99+CT95)</f>
        <v>0</v>
      </c>
      <c r="CU89" s="101">
        <f>SUM(CU90+CU97+CU99+CU95)</f>
        <v>216125</v>
      </c>
      <c r="CV89" s="101">
        <f>SUM(CV90+CV97+CV99+CV95)</f>
        <v>211625</v>
      </c>
      <c r="CW89" s="101">
        <f t="shared" si="215"/>
        <v>97.91787160208213</v>
      </c>
      <c r="CX89" s="101">
        <f>SUM(CX90+CX97+CX99+CX95)</f>
        <v>-208</v>
      </c>
      <c r="CY89" s="101">
        <f>SUM(CY90+CY97+CY99+CY95)</f>
        <v>215917</v>
      </c>
      <c r="CZ89" s="114">
        <v>0</v>
      </c>
      <c r="DA89" s="114">
        <v>0</v>
      </c>
      <c r="DB89" s="101">
        <f>SUM(DB90+DB97+DB99+DB95)</f>
        <v>16125</v>
      </c>
      <c r="DC89" s="114">
        <f>SUM(DC90+DC97+DC99+DC95)</f>
        <v>0</v>
      </c>
      <c r="DD89" s="101">
        <f t="shared" si="219"/>
        <v>0</v>
      </c>
      <c r="DE89" s="101">
        <f t="shared" si="220"/>
        <v>0</v>
      </c>
      <c r="DF89" s="101">
        <f>SUM(DF90+DF97+DF99+DF95)</f>
        <v>0</v>
      </c>
      <c r="DG89" s="101">
        <f>SUM(DG90+DG97+DG99+DG95)</f>
        <v>0</v>
      </c>
      <c r="DH89" s="101">
        <f t="shared" si="221"/>
        <v>0</v>
      </c>
      <c r="DI89" s="101">
        <f>SUM(DI90+DI97+DI99+DI95)</f>
        <v>0</v>
      </c>
      <c r="DJ89" s="114">
        <f>SUM(DJ90+DJ97+DJ99+DJ95)</f>
        <v>0</v>
      </c>
      <c r="DK89" s="101">
        <f>SUM(DK90+DK97+DK99+DK95)</f>
        <v>0</v>
      </c>
      <c r="DL89" s="101">
        <f t="shared" si="223"/>
        <v>0</v>
      </c>
      <c r="DM89" s="101">
        <f>SUM(DM90+DM97+DM99+DM95)</f>
        <v>0</v>
      </c>
      <c r="DN89" s="114">
        <f>SUM(DN90+DN97+DN99+DN95)</f>
        <v>0</v>
      </c>
      <c r="DO89" s="101">
        <f>SUM(DO90+DO97+DO99+DO95)</f>
        <v>0</v>
      </c>
      <c r="DP89" s="101">
        <f t="shared" si="225"/>
        <v>0</v>
      </c>
      <c r="DQ89" s="101">
        <f>SUM(DQ90+DQ97+DQ99+DQ95)</f>
        <v>5500</v>
      </c>
      <c r="DR89" s="114">
        <f>SUM(DR90+DR97+DR99+DR95)</f>
        <v>5500</v>
      </c>
      <c r="DS89" s="114">
        <f t="shared" ref="DS89:DU89" si="279">SUM(DS90+DS97+DS99+DS95)</f>
        <v>0</v>
      </c>
      <c r="DT89" s="114">
        <f t="shared" si="279"/>
        <v>0</v>
      </c>
      <c r="DU89" s="114">
        <f t="shared" si="279"/>
        <v>0</v>
      </c>
      <c r="DV89" s="106"/>
      <c r="DW89" s="106"/>
      <c r="DX89" s="137"/>
      <c r="DY89" s="138"/>
      <c r="EF89" s="655"/>
      <c r="EG89" s="655"/>
      <c r="EH89" s="655"/>
      <c r="EI89" s="655"/>
      <c r="EJ89" s="655"/>
      <c r="EK89" s="655"/>
      <c r="EL89" s="655"/>
      <c r="EM89" s="655"/>
      <c r="EN89" s="952"/>
      <c r="EO89" s="655"/>
      <c r="EP89" s="655"/>
      <c r="EQ89" s="655"/>
      <c r="ER89" s="655"/>
      <c r="ES89" s="655"/>
      <c r="ET89" s="655"/>
      <c r="EU89" s="655"/>
      <c r="EV89" s="655"/>
      <c r="EY89" s="655"/>
      <c r="EZ89" s="655"/>
      <c r="FA89" s="655"/>
      <c r="FB89" s="655"/>
      <c r="FC89" s="655"/>
      <c r="FD89" s="655"/>
      <c r="FE89" s="655"/>
      <c r="FF89" s="655"/>
      <c r="FG89" s="655"/>
      <c r="FH89" s="655"/>
      <c r="FI89" s="655"/>
      <c r="FJ89" s="655"/>
      <c r="FK89" s="655"/>
      <c r="FL89" s="655"/>
      <c r="FM89" s="655"/>
      <c r="FN89" s="655"/>
      <c r="FO89" s="655"/>
      <c r="FP89" s="655"/>
      <c r="FQ89" s="655"/>
      <c r="FR89" s="655"/>
      <c r="FS89" s="655"/>
      <c r="FT89" s="655"/>
      <c r="FU89" s="655"/>
      <c r="FV89" s="655"/>
      <c r="FW89" s="655"/>
      <c r="FX89" s="655"/>
      <c r="FY89" s="655"/>
      <c r="FZ89" s="655"/>
      <c r="GA89" s="655"/>
      <c r="GB89" s="655"/>
      <c r="GC89" s="655"/>
      <c r="GD89" s="655"/>
      <c r="GE89" s="655"/>
      <c r="GF89" s="655"/>
      <c r="GG89" s="655"/>
      <c r="GH89" s="655"/>
      <c r="GI89" s="655"/>
      <c r="GJ89" s="655"/>
      <c r="GK89" s="655"/>
      <c r="GL89" s="655"/>
      <c r="GM89" s="655"/>
      <c r="GN89" s="655"/>
      <c r="GO89" s="655"/>
      <c r="GP89" s="655"/>
      <c r="GQ89" s="655"/>
      <c r="GR89" s="655"/>
      <c r="GS89" s="655"/>
      <c r="GT89" s="655"/>
      <c r="GU89" s="655"/>
      <c r="GV89" s="655"/>
      <c r="GW89" s="655"/>
      <c r="GX89" s="655"/>
      <c r="GY89" s="655"/>
      <c r="GZ89" s="655"/>
      <c r="HA89" s="655"/>
      <c r="HB89" s="655"/>
      <c r="HC89" s="655"/>
      <c r="HD89" s="655"/>
      <c r="HE89" s="655"/>
      <c r="HF89" s="655"/>
      <c r="HG89" s="655"/>
      <c r="HH89" s="655"/>
      <c r="HI89" s="655"/>
      <c r="HJ89" s="655"/>
      <c r="HK89" s="655"/>
      <c r="HL89" s="655"/>
      <c r="HM89" s="655"/>
      <c r="HN89" s="655"/>
      <c r="HO89" s="655"/>
      <c r="HP89" s="655"/>
      <c r="HQ89" s="655"/>
      <c r="HR89" s="655"/>
      <c r="HS89" s="655"/>
      <c r="HT89" s="655"/>
      <c r="HU89" s="655"/>
      <c r="HV89" s="655"/>
      <c r="HW89" s="655"/>
      <c r="HX89" s="655"/>
      <c r="HY89" s="655"/>
      <c r="HZ89" s="655"/>
      <c r="IA89" s="655"/>
      <c r="IB89" s="655"/>
      <c r="IC89" s="655"/>
    </row>
    <row r="90" spans="1:237" ht="20.100000000000001" customHeight="1" x14ac:dyDescent="0.35">
      <c r="A90" s="671"/>
      <c r="B90" s="664" t="s">
        <v>516</v>
      </c>
      <c r="C90" s="665" t="s">
        <v>9</v>
      </c>
      <c r="D90" s="671"/>
      <c r="E90" s="671"/>
      <c r="F90" s="671"/>
      <c r="G90" s="671"/>
      <c r="H90" s="671"/>
      <c r="I90" s="671"/>
      <c r="J90" s="646" t="s">
        <v>185</v>
      </c>
      <c r="K90" s="558"/>
      <c r="L90" s="610"/>
      <c r="M90" s="775">
        <v>422</v>
      </c>
      <c r="N90" s="775" t="s">
        <v>79</v>
      </c>
      <c r="O90" s="752"/>
      <c r="P90" s="671"/>
      <c r="Q90" s="671"/>
      <c r="R90" s="671"/>
      <c r="S90" s="671"/>
      <c r="T90" s="671"/>
      <c r="U90" s="671"/>
      <c r="V90" s="671"/>
      <c r="W90" s="671"/>
      <c r="X90" s="671"/>
      <c r="Y90" s="671"/>
      <c r="Z90" s="671"/>
      <c r="AA90" s="671"/>
      <c r="AB90" s="671"/>
      <c r="AC90" s="671"/>
      <c r="AD90" s="671"/>
      <c r="AE90" s="671"/>
      <c r="AF90" s="671"/>
      <c r="AG90" s="671"/>
      <c r="AH90" s="671"/>
      <c r="AI90" s="671"/>
      <c r="AJ90" s="671"/>
      <c r="AK90" s="671"/>
      <c r="AL90" s="671"/>
      <c r="AM90" s="671"/>
      <c r="AN90" s="671"/>
      <c r="AO90" s="671"/>
      <c r="AP90" s="671"/>
      <c r="AQ90" s="671"/>
      <c r="AR90" s="101">
        <f>SUM(AR91)</f>
        <v>0</v>
      </c>
      <c r="AS90" s="671"/>
      <c r="AT90" s="671"/>
      <c r="AU90" s="671"/>
      <c r="AV90" s="101">
        <f>SUM(AV91)</f>
        <v>0</v>
      </c>
      <c r="AW90" s="101"/>
      <c r="AX90" s="101"/>
      <c r="AY90" s="101">
        <f>SUM(AY91)</f>
        <v>4000</v>
      </c>
      <c r="AZ90" s="30"/>
      <c r="BA90" s="30"/>
      <c r="BB90" s="101">
        <f t="shared" ref="BB90:BK90" si="280">SUM(BB91)</f>
        <v>4000</v>
      </c>
      <c r="BC90" s="101">
        <f t="shared" si="280"/>
        <v>4000</v>
      </c>
      <c r="BD90" s="101">
        <f t="shared" si="280"/>
        <v>0</v>
      </c>
      <c r="BE90" s="101">
        <f t="shared" si="280"/>
        <v>3125</v>
      </c>
      <c r="BF90" s="101">
        <f t="shared" si="280"/>
        <v>14000</v>
      </c>
      <c r="BG90" s="101">
        <f>SUM(BG91)+BG92+BG94</f>
        <v>15575</v>
      </c>
      <c r="BH90" s="101">
        <f t="shared" si="280"/>
        <v>50000</v>
      </c>
      <c r="BI90" s="101">
        <f>SUM(BI91)</f>
        <v>-44000</v>
      </c>
      <c r="BJ90" s="101">
        <f>SUM(BJ91)</f>
        <v>6000</v>
      </c>
      <c r="BK90" s="101">
        <f t="shared" si="280"/>
        <v>3913.27</v>
      </c>
      <c r="BL90" s="101">
        <f t="shared" si="276"/>
        <v>65.221166666666662</v>
      </c>
      <c r="BM90" s="101"/>
      <c r="BN90" s="101"/>
      <c r="BO90" s="101">
        <f>SUM(BO91)</f>
        <v>20000</v>
      </c>
      <c r="BP90" s="101"/>
      <c r="BQ90" s="101"/>
      <c r="BR90" s="101">
        <f>SUM(BR91)</f>
        <v>8000</v>
      </c>
      <c r="BS90" s="101">
        <f>SUM(BS91)</f>
        <v>28000</v>
      </c>
      <c r="BT90" s="101">
        <f>SUM(BT91:BT94)</f>
        <v>19232.62</v>
      </c>
      <c r="BU90" s="101">
        <f>SUM(BU91:BU94)</f>
        <v>13846.369999999999</v>
      </c>
      <c r="BV90" s="101">
        <f>SUM(BV91)</f>
        <v>28000</v>
      </c>
      <c r="BW90" s="101"/>
      <c r="BX90" s="101"/>
      <c r="BY90" s="101">
        <f>SUM(BY91:BY94)</f>
        <v>33846.369999999995</v>
      </c>
      <c r="BZ90" s="101">
        <f t="shared" ref="BZ90:CQ90" si="281">SUM(BZ91:BZ94)</f>
        <v>33846.07</v>
      </c>
      <c r="CA90" s="101">
        <f t="shared" si="281"/>
        <v>578.49130452261306</v>
      </c>
      <c r="CB90" s="101">
        <f t="shared" si="281"/>
        <v>173.50356825508692</v>
      </c>
      <c r="CC90" s="101">
        <f t="shared" si="281"/>
        <v>0</v>
      </c>
      <c r="CD90" s="101">
        <f t="shared" si="281"/>
        <v>0</v>
      </c>
      <c r="CE90" s="101">
        <f t="shared" si="281"/>
        <v>0</v>
      </c>
      <c r="CF90" s="101">
        <f t="shared" si="281"/>
        <v>0</v>
      </c>
      <c r="CG90" s="101">
        <f t="shared" si="281"/>
        <v>0</v>
      </c>
      <c r="CH90" s="101">
        <f t="shared" si="281"/>
        <v>16125</v>
      </c>
      <c r="CI90" s="101">
        <f t="shared" si="281"/>
        <v>16125</v>
      </c>
      <c r="CJ90" s="101">
        <f t="shared" si="281"/>
        <v>0</v>
      </c>
      <c r="CK90" s="101">
        <f t="shared" si="281"/>
        <v>0</v>
      </c>
      <c r="CL90" s="101">
        <f t="shared" si="281"/>
        <v>0</v>
      </c>
      <c r="CM90" s="101">
        <f t="shared" si="281"/>
        <v>16125</v>
      </c>
      <c r="CN90" s="101">
        <f t="shared" si="281"/>
        <v>0</v>
      </c>
      <c r="CO90" s="101">
        <f t="shared" si="281"/>
        <v>0</v>
      </c>
      <c r="CP90" s="101">
        <f t="shared" si="281"/>
        <v>0</v>
      </c>
      <c r="CQ90" s="101">
        <f t="shared" si="281"/>
        <v>16125</v>
      </c>
      <c r="CR90" s="101">
        <f>SUM(CR91:CR94)</f>
        <v>16125</v>
      </c>
      <c r="CS90" s="101">
        <f t="shared" si="214"/>
        <v>100</v>
      </c>
      <c r="CT90" s="101">
        <f>SUM(CT91:CT94)</f>
        <v>0</v>
      </c>
      <c r="CU90" s="101">
        <f>SUM(CU91:CU94)</f>
        <v>16125</v>
      </c>
      <c r="CV90" s="101">
        <f>SUM(CV91:CV94)</f>
        <v>16125</v>
      </c>
      <c r="CW90" s="101">
        <f t="shared" si="215"/>
        <v>100</v>
      </c>
      <c r="CX90" s="101">
        <f t="shared" ref="CX90:DG90" si="282">SUM(CX91:CX94)</f>
        <v>0</v>
      </c>
      <c r="CY90" s="101">
        <f t="shared" si="282"/>
        <v>16125</v>
      </c>
      <c r="CZ90" s="114">
        <f t="shared" si="282"/>
        <v>0</v>
      </c>
      <c r="DA90" s="114">
        <f t="shared" si="282"/>
        <v>0</v>
      </c>
      <c r="DB90" s="101">
        <f t="shared" ref="DB90" si="283">SUM(DB91:DB94)</f>
        <v>16125</v>
      </c>
      <c r="DC90" s="114">
        <f t="shared" ref="DC90" si="284">SUM(DC91:DC94)</f>
        <v>0</v>
      </c>
      <c r="DD90" s="101">
        <f t="shared" si="219"/>
        <v>0</v>
      </c>
      <c r="DE90" s="101">
        <f t="shared" si="220"/>
        <v>0</v>
      </c>
      <c r="DF90" s="101">
        <f t="shared" si="282"/>
        <v>0</v>
      </c>
      <c r="DG90" s="101">
        <f t="shared" si="282"/>
        <v>0</v>
      </c>
      <c r="DH90" s="101">
        <f t="shared" si="221"/>
        <v>0</v>
      </c>
      <c r="DI90" s="101">
        <f>SUM(DI91:DI94)</f>
        <v>0</v>
      </c>
      <c r="DJ90" s="114">
        <f>SUM(DJ91:DJ94)</f>
        <v>0</v>
      </c>
      <c r="DK90" s="101">
        <f t="shared" ref="DK90" si="285">SUM(DK91:DK94)</f>
        <v>0</v>
      </c>
      <c r="DL90" s="101">
        <f t="shared" si="223"/>
        <v>0</v>
      </c>
      <c r="DM90" s="101">
        <f>SUM(DM91:DM94)</f>
        <v>0</v>
      </c>
      <c r="DN90" s="114">
        <f>SUM(DN91:DN94)</f>
        <v>0</v>
      </c>
      <c r="DO90" s="101">
        <f t="shared" ref="DO90" si="286">SUM(DO91:DO94)</f>
        <v>0</v>
      </c>
      <c r="DP90" s="101">
        <f t="shared" si="225"/>
        <v>0</v>
      </c>
      <c r="DQ90" s="101">
        <f>SUM(DQ91:DQ94)</f>
        <v>5500</v>
      </c>
      <c r="DR90" s="114">
        <f>SUM(DR91:DR94)</f>
        <v>5500</v>
      </c>
      <c r="DS90" s="114">
        <f t="shared" ref="DS90:DU90" si="287">SUM(DS91:DS94)</f>
        <v>0</v>
      </c>
      <c r="DT90" s="114">
        <f t="shared" si="287"/>
        <v>0</v>
      </c>
      <c r="DU90" s="114">
        <f t="shared" si="287"/>
        <v>0</v>
      </c>
      <c r="DV90" s="106"/>
      <c r="DW90" s="106"/>
      <c r="DX90" s="137"/>
      <c r="DY90" s="138"/>
      <c r="EF90" s="655"/>
      <c r="EG90" s="655"/>
      <c r="EH90" s="655"/>
      <c r="EI90" s="655"/>
      <c r="EJ90" s="655"/>
      <c r="EK90" s="655"/>
      <c r="EL90" s="655"/>
      <c r="EM90" s="655"/>
      <c r="EN90" s="952"/>
      <c r="EO90" s="655"/>
      <c r="EP90" s="655"/>
      <c r="EQ90" s="655"/>
      <c r="ER90" s="655"/>
      <c r="ES90" s="655"/>
      <c r="ET90" s="655"/>
      <c r="EU90" s="655"/>
      <c r="EV90" s="655"/>
      <c r="EY90" s="655"/>
      <c r="EZ90" s="655"/>
      <c r="FA90" s="655"/>
      <c r="FB90" s="655"/>
      <c r="FC90" s="655"/>
      <c r="FD90" s="655"/>
      <c r="FE90" s="655"/>
      <c r="FF90" s="655"/>
      <c r="FG90" s="655"/>
      <c r="FH90" s="655"/>
      <c r="FI90" s="655"/>
      <c r="FJ90" s="655"/>
      <c r="FK90" s="655"/>
      <c r="FL90" s="655"/>
      <c r="FM90" s="655"/>
      <c r="FN90" s="655"/>
      <c r="FO90" s="655"/>
      <c r="FP90" s="655"/>
      <c r="FQ90" s="655"/>
      <c r="FR90" s="655"/>
      <c r="FS90" s="655"/>
      <c r="FT90" s="655"/>
      <c r="FU90" s="655"/>
      <c r="FV90" s="655"/>
      <c r="FW90" s="655"/>
      <c r="FX90" s="655"/>
      <c r="FY90" s="655"/>
      <c r="FZ90" s="655"/>
      <c r="GA90" s="655"/>
      <c r="GB90" s="655"/>
      <c r="GC90" s="655"/>
      <c r="GD90" s="655"/>
      <c r="GE90" s="655"/>
      <c r="GF90" s="655"/>
      <c r="GG90" s="655"/>
      <c r="GH90" s="655"/>
      <c r="GI90" s="655"/>
      <c r="GJ90" s="655"/>
      <c r="GK90" s="655"/>
      <c r="GL90" s="655"/>
      <c r="GM90" s="655"/>
      <c r="GN90" s="655"/>
      <c r="GO90" s="655"/>
      <c r="GP90" s="655"/>
      <c r="GQ90" s="655"/>
      <c r="GR90" s="655"/>
      <c r="GS90" s="655"/>
      <c r="GT90" s="655"/>
      <c r="GU90" s="655"/>
      <c r="GV90" s="655"/>
      <c r="GW90" s="655"/>
      <c r="GX90" s="655"/>
      <c r="GY90" s="655"/>
      <c r="GZ90" s="655"/>
      <c r="HA90" s="655"/>
      <c r="HB90" s="655"/>
      <c r="HC90" s="655"/>
      <c r="HD90" s="655"/>
      <c r="HE90" s="655"/>
      <c r="HF90" s="655"/>
      <c r="HG90" s="655"/>
      <c r="HH90" s="655"/>
      <c r="HI90" s="655"/>
      <c r="HJ90" s="655"/>
      <c r="HK90" s="655"/>
      <c r="HL90" s="655"/>
      <c r="HM90" s="655"/>
      <c r="HN90" s="655"/>
      <c r="HO90" s="655"/>
      <c r="HP90" s="655"/>
      <c r="HQ90" s="655"/>
      <c r="HR90" s="655"/>
      <c r="HS90" s="655"/>
      <c r="HT90" s="655"/>
      <c r="HU90" s="655"/>
      <c r="HV90" s="655"/>
      <c r="HW90" s="655"/>
      <c r="HX90" s="655"/>
      <c r="HY90" s="655"/>
      <c r="HZ90" s="655"/>
      <c r="IA90" s="655"/>
      <c r="IB90" s="655"/>
      <c r="IC90" s="655"/>
    </row>
    <row r="91" spans="1:237" ht="19.5" customHeight="1" x14ac:dyDescent="0.35">
      <c r="A91" s="669"/>
      <c r="B91" s="731"/>
      <c r="C91" s="778"/>
      <c r="D91" s="669"/>
      <c r="E91" s="669"/>
      <c r="F91" s="669"/>
      <c r="G91" s="669"/>
      <c r="H91" s="669"/>
      <c r="I91" s="669"/>
      <c r="J91" s="646" t="s">
        <v>185</v>
      </c>
      <c r="K91" s="526"/>
      <c r="L91" s="514"/>
      <c r="M91" s="633"/>
      <c r="N91" s="633">
        <v>4221</v>
      </c>
      <c r="O91" s="615" t="s">
        <v>194</v>
      </c>
      <c r="P91" s="669"/>
      <c r="Q91" s="669"/>
      <c r="R91" s="669"/>
      <c r="S91" s="669"/>
      <c r="T91" s="669"/>
      <c r="U91" s="669"/>
      <c r="V91" s="669"/>
      <c r="W91" s="669"/>
      <c r="X91" s="669"/>
      <c r="Y91" s="669"/>
      <c r="Z91" s="669"/>
      <c r="AA91" s="669"/>
      <c r="AB91" s="669"/>
      <c r="AC91" s="669"/>
      <c r="AD91" s="669"/>
      <c r="AE91" s="669"/>
      <c r="AF91" s="669"/>
      <c r="AG91" s="669"/>
      <c r="AH91" s="669"/>
      <c r="AI91" s="669"/>
      <c r="AJ91" s="669"/>
      <c r="AK91" s="669"/>
      <c r="AL91" s="669"/>
      <c r="AM91" s="669"/>
      <c r="AN91" s="669"/>
      <c r="AO91" s="669"/>
      <c r="AP91" s="669"/>
      <c r="AQ91" s="669"/>
      <c r="AR91" s="49">
        <v>0</v>
      </c>
      <c r="AS91" s="669"/>
      <c r="AT91" s="669"/>
      <c r="AU91" s="669"/>
      <c r="AV91" s="49">
        <v>0</v>
      </c>
      <c r="AW91" s="49">
        <v>0</v>
      </c>
      <c r="AX91" s="49">
        <v>0</v>
      </c>
      <c r="AY91" s="49">
        <f>(BB91-AV91)</f>
        <v>4000</v>
      </c>
      <c r="AZ91" s="669"/>
      <c r="BA91" s="669"/>
      <c r="BB91" s="49">
        <v>4000</v>
      </c>
      <c r="BC91" s="49">
        <v>4000</v>
      </c>
      <c r="BD91" s="49">
        <v>0</v>
      </c>
      <c r="BE91" s="49">
        <v>3125</v>
      </c>
      <c r="BF91" s="49">
        <v>14000</v>
      </c>
      <c r="BG91" s="49">
        <v>9950</v>
      </c>
      <c r="BH91" s="49">
        <v>50000</v>
      </c>
      <c r="BI91" s="49">
        <f>(BJ91-BH91)</f>
        <v>-44000</v>
      </c>
      <c r="BJ91" s="49">
        <v>6000</v>
      </c>
      <c r="BK91" s="49">
        <v>3913.27</v>
      </c>
      <c r="BL91" s="49">
        <f t="shared" si="276"/>
        <v>65.221166666666662</v>
      </c>
      <c r="BM91" s="49"/>
      <c r="BN91" s="49"/>
      <c r="BO91" s="49">
        <v>20000</v>
      </c>
      <c r="BP91" s="49"/>
      <c r="BQ91" s="49"/>
      <c r="BR91" s="49">
        <f>(BS91-BO91)</f>
        <v>8000</v>
      </c>
      <c r="BS91" s="49">
        <v>28000</v>
      </c>
      <c r="BT91" s="49">
        <v>16892.669999999998</v>
      </c>
      <c r="BU91" s="49">
        <f>(BY91-BO91)</f>
        <v>10846.369999999999</v>
      </c>
      <c r="BV91" s="49">
        <v>28000</v>
      </c>
      <c r="BW91" s="49"/>
      <c r="BX91" s="49"/>
      <c r="BY91" s="49">
        <v>30846.37</v>
      </c>
      <c r="BZ91" s="49">
        <v>17943.919999999998</v>
      </c>
      <c r="CA91" s="49">
        <f t="shared" si="209"/>
        <v>180.34090452261304</v>
      </c>
      <c r="CB91" s="49">
        <f t="shared" si="210"/>
        <v>58.171901588420283</v>
      </c>
      <c r="CC91" s="49"/>
      <c r="CD91" s="49"/>
      <c r="CE91" s="49">
        <v>0</v>
      </c>
      <c r="CF91" s="49">
        <v>0</v>
      </c>
      <c r="CG91" s="49">
        <f t="shared" si="211"/>
        <v>0</v>
      </c>
      <c r="CH91" s="49">
        <f>(CI91-CE91)</f>
        <v>16125</v>
      </c>
      <c r="CI91" s="49">
        <v>16125</v>
      </c>
      <c r="CJ91" s="49"/>
      <c r="CK91" s="49">
        <f t="shared" si="212"/>
        <v>0</v>
      </c>
      <c r="CL91" s="49">
        <f>(CM91-CI91)</f>
        <v>0</v>
      </c>
      <c r="CM91" s="49">
        <v>16125</v>
      </c>
      <c r="CN91" s="49"/>
      <c r="CO91" s="49">
        <f t="shared" si="213"/>
        <v>0</v>
      </c>
      <c r="CP91" s="49">
        <f>(CQ91-CM91)</f>
        <v>0</v>
      </c>
      <c r="CQ91" s="49">
        <v>16125</v>
      </c>
      <c r="CR91" s="49">
        <v>0</v>
      </c>
      <c r="CS91" s="49">
        <f t="shared" si="214"/>
        <v>0</v>
      </c>
      <c r="CT91" s="49">
        <f>(CU91-CQ91)</f>
        <v>-16125</v>
      </c>
      <c r="CU91" s="49">
        <v>0</v>
      </c>
      <c r="CV91" s="49">
        <v>0</v>
      </c>
      <c r="CW91" s="49">
        <f t="shared" si="215"/>
        <v>0</v>
      </c>
      <c r="CX91" s="49">
        <f>(CY91-CU91)</f>
        <v>0</v>
      </c>
      <c r="CY91" s="49">
        <v>0</v>
      </c>
      <c r="CZ91" s="851"/>
      <c r="DA91" s="851"/>
      <c r="DB91" s="49">
        <v>0</v>
      </c>
      <c r="DC91" s="851">
        <v>0</v>
      </c>
      <c r="DD91" s="49">
        <f t="shared" si="219"/>
        <v>0</v>
      </c>
      <c r="DE91" s="49">
        <f t="shared" si="220"/>
        <v>0</v>
      </c>
      <c r="DF91" s="49">
        <v>0</v>
      </c>
      <c r="DG91" s="49"/>
      <c r="DH91" s="49">
        <f t="shared" si="221"/>
        <v>0</v>
      </c>
      <c r="DI91" s="49">
        <f>(DJ91-DF91)</f>
        <v>0</v>
      </c>
      <c r="DJ91" s="851"/>
      <c r="DK91" s="49"/>
      <c r="DL91" s="49">
        <f t="shared" si="223"/>
        <v>0</v>
      </c>
      <c r="DM91" s="49">
        <f>(DN91-DJ91)</f>
        <v>0</v>
      </c>
      <c r="DN91" s="851"/>
      <c r="DO91" s="49"/>
      <c r="DP91" s="49">
        <f t="shared" si="225"/>
        <v>0</v>
      </c>
      <c r="DQ91" s="49">
        <f>(DR91-DN91)</f>
        <v>5500</v>
      </c>
      <c r="DR91" s="1022">
        <v>5500</v>
      </c>
      <c r="DS91" s="851"/>
      <c r="DT91" s="851"/>
      <c r="DU91" s="851"/>
      <c r="DV91" s="49"/>
      <c r="DW91" s="49"/>
      <c r="DX91" s="137"/>
      <c r="DY91" s="851"/>
      <c r="EF91" s="655"/>
      <c r="EG91" s="655"/>
      <c r="EH91" s="655"/>
      <c r="EI91" s="655"/>
      <c r="EJ91" s="655"/>
      <c r="EK91" s="655"/>
      <c r="EL91" s="655"/>
      <c r="EM91" s="655"/>
      <c r="EN91" s="952"/>
      <c r="EO91" s="655"/>
      <c r="EP91" s="655"/>
      <c r="EQ91" s="655"/>
      <c r="ER91" s="655"/>
      <c r="ES91" s="655"/>
      <c r="ET91" s="655"/>
      <c r="EU91" s="655"/>
      <c r="EV91" s="655"/>
      <c r="EY91" s="655"/>
      <c r="EZ91" s="655"/>
      <c r="FA91" s="655"/>
      <c r="FB91" s="655"/>
      <c r="FC91" s="655"/>
      <c r="FD91" s="655"/>
      <c r="FE91" s="655"/>
      <c r="FF91" s="655"/>
      <c r="FG91" s="655"/>
      <c r="FH91" s="655"/>
      <c r="FI91" s="655"/>
      <c r="FJ91" s="655"/>
      <c r="FK91" s="655"/>
      <c r="FL91" s="655"/>
      <c r="FM91" s="655"/>
      <c r="FN91" s="655"/>
      <c r="FO91" s="655"/>
      <c r="FP91" s="655"/>
      <c r="FQ91" s="655"/>
      <c r="FR91" s="655"/>
      <c r="FS91" s="655"/>
      <c r="FT91" s="655"/>
      <c r="FU91" s="655"/>
      <c r="FV91" s="655"/>
      <c r="FW91" s="655"/>
      <c r="FX91" s="655"/>
      <c r="FY91" s="655"/>
      <c r="FZ91" s="655"/>
      <c r="GA91" s="655"/>
      <c r="GB91" s="655"/>
      <c r="GC91" s="655"/>
      <c r="GD91" s="655"/>
      <c r="GE91" s="655"/>
      <c r="GF91" s="655"/>
      <c r="GG91" s="655"/>
      <c r="GH91" s="655"/>
      <c r="GI91" s="655"/>
      <c r="GJ91" s="655"/>
      <c r="GK91" s="655"/>
      <c r="GL91" s="655"/>
      <c r="GM91" s="655"/>
      <c r="GN91" s="655"/>
      <c r="GO91" s="655"/>
      <c r="GP91" s="655"/>
      <c r="GQ91" s="655"/>
      <c r="GR91" s="655"/>
      <c r="GS91" s="655"/>
      <c r="GT91" s="655"/>
      <c r="GU91" s="655"/>
      <c r="GV91" s="655"/>
      <c r="GW91" s="655"/>
      <c r="GX91" s="655"/>
      <c r="GY91" s="655"/>
      <c r="GZ91" s="655"/>
      <c r="HA91" s="655"/>
      <c r="HB91" s="655"/>
      <c r="HC91" s="655"/>
      <c r="HD91" s="655"/>
      <c r="HE91" s="655"/>
      <c r="HF91" s="655"/>
      <c r="HG91" s="655"/>
      <c r="HH91" s="655"/>
      <c r="HI91" s="655"/>
      <c r="HJ91" s="655"/>
      <c r="HK91" s="655"/>
      <c r="HL91" s="655"/>
      <c r="HM91" s="655"/>
      <c r="HN91" s="655"/>
      <c r="HO91" s="655"/>
      <c r="HP91" s="655"/>
      <c r="HQ91" s="655"/>
      <c r="HR91" s="655"/>
      <c r="HS91" s="655"/>
      <c r="HT91" s="655"/>
      <c r="HU91" s="655"/>
      <c r="HV91" s="655"/>
      <c r="HW91" s="655"/>
      <c r="HX91" s="655"/>
      <c r="HY91" s="655"/>
      <c r="HZ91" s="655"/>
      <c r="IA91" s="655"/>
      <c r="IB91" s="655"/>
      <c r="IC91" s="655"/>
    </row>
    <row r="92" spans="1:237" ht="20.100000000000001" customHeight="1" x14ac:dyDescent="0.35">
      <c r="A92" s="669"/>
      <c r="B92" s="731"/>
      <c r="C92" s="778"/>
      <c r="D92" s="669"/>
      <c r="E92" s="669"/>
      <c r="F92" s="669"/>
      <c r="G92" s="669"/>
      <c r="H92" s="669"/>
      <c r="I92" s="669"/>
      <c r="J92" s="646" t="s">
        <v>185</v>
      </c>
      <c r="K92" s="526"/>
      <c r="L92" s="514"/>
      <c r="M92" s="633"/>
      <c r="N92" s="633">
        <v>4223</v>
      </c>
      <c r="O92" s="615" t="s">
        <v>82</v>
      </c>
      <c r="P92" s="669"/>
      <c r="Q92" s="669"/>
      <c r="R92" s="669"/>
      <c r="S92" s="669"/>
      <c r="T92" s="669"/>
      <c r="U92" s="669"/>
      <c r="V92" s="669"/>
      <c r="W92" s="669"/>
      <c r="X92" s="669"/>
      <c r="Y92" s="669"/>
      <c r="Z92" s="669"/>
      <c r="AA92" s="669"/>
      <c r="AB92" s="669"/>
      <c r="AC92" s="669"/>
      <c r="AD92" s="669"/>
      <c r="AE92" s="669"/>
      <c r="AF92" s="669"/>
      <c r="AG92" s="669"/>
      <c r="AH92" s="669"/>
      <c r="AI92" s="669"/>
      <c r="AJ92" s="669"/>
      <c r="AK92" s="669"/>
      <c r="AL92" s="669"/>
      <c r="AM92" s="669"/>
      <c r="AN92" s="669"/>
      <c r="AO92" s="669"/>
      <c r="AP92" s="669"/>
      <c r="AQ92" s="669"/>
      <c r="AR92" s="49"/>
      <c r="AS92" s="669"/>
      <c r="AT92" s="669"/>
      <c r="AU92" s="669"/>
      <c r="AV92" s="49"/>
      <c r="AW92" s="49"/>
      <c r="AX92" s="49"/>
      <c r="AY92" s="49"/>
      <c r="AZ92" s="669"/>
      <c r="BA92" s="669"/>
      <c r="BB92" s="49"/>
      <c r="BC92" s="49"/>
      <c r="BD92" s="49"/>
      <c r="BE92" s="49"/>
      <c r="BF92" s="49"/>
      <c r="BG92" s="49">
        <v>2500</v>
      </c>
      <c r="BH92" s="49">
        <v>0</v>
      </c>
      <c r="BI92" s="49"/>
      <c r="BJ92" s="49">
        <v>0</v>
      </c>
      <c r="BK92" s="49">
        <v>0</v>
      </c>
      <c r="BL92" s="49">
        <v>0</v>
      </c>
      <c r="BM92" s="49">
        <v>0</v>
      </c>
      <c r="BN92" s="49">
        <v>0</v>
      </c>
      <c r="BO92" s="49">
        <v>0</v>
      </c>
      <c r="BP92" s="49">
        <v>0</v>
      </c>
      <c r="BQ92" s="49">
        <v>0</v>
      </c>
      <c r="BR92" s="49">
        <v>0</v>
      </c>
      <c r="BS92" s="49">
        <v>0</v>
      </c>
      <c r="BT92" s="49">
        <v>0</v>
      </c>
      <c r="BU92" s="49">
        <f>(BY92-BO92)</f>
        <v>0</v>
      </c>
      <c r="BV92" s="49">
        <v>0</v>
      </c>
      <c r="BW92" s="49"/>
      <c r="BX92" s="49"/>
      <c r="BY92" s="49">
        <v>0</v>
      </c>
      <c r="BZ92" s="49"/>
      <c r="CA92" s="49">
        <f t="shared" si="209"/>
        <v>0</v>
      </c>
      <c r="CB92" s="49">
        <f t="shared" si="210"/>
        <v>0</v>
      </c>
      <c r="CC92" s="49"/>
      <c r="CD92" s="49"/>
      <c r="CE92" s="49">
        <v>0</v>
      </c>
      <c r="CF92" s="49"/>
      <c r="CG92" s="49">
        <f t="shared" si="211"/>
        <v>0</v>
      </c>
      <c r="CH92" s="49">
        <f>(CI92-CE92)</f>
        <v>0</v>
      </c>
      <c r="CI92" s="49"/>
      <c r="CJ92" s="49"/>
      <c r="CK92" s="49">
        <f t="shared" si="212"/>
        <v>0</v>
      </c>
      <c r="CL92" s="49">
        <f>(CM92-CI92)</f>
        <v>0</v>
      </c>
      <c r="CM92" s="49"/>
      <c r="CN92" s="49"/>
      <c r="CO92" s="49">
        <f t="shared" si="213"/>
        <v>0</v>
      </c>
      <c r="CP92" s="49">
        <f>(CQ92-CM92)</f>
        <v>0</v>
      </c>
      <c r="CQ92" s="49"/>
      <c r="CR92" s="49"/>
      <c r="CS92" s="49">
        <f t="shared" si="214"/>
        <v>0</v>
      </c>
      <c r="CT92" s="49">
        <f>(CU92-CQ92)</f>
        <v>0</v>
      </c>
      <c r="CU92" s="49"/>
      <c r="CV92" s="49"/>
      <c r="CW92" s="49">
        <f t="shared" si="215"/>
        <v>0</v>
      </c>
      <c r="CX92" s="49">
        <f>(CY92-CU92)</f>
        <v>0</v>
      </c>
      <c r="CY92" s="49"/>
      <c r="CZ92" s="851"/>
      <c r="DA92" s="851"/>
      <c r="DB92" s="49">
        <v>0</v>
      </c>
      <c r="DC92" s="851">
        <v>0</v>
      </c>
      <c r="DD92" s="49">
        <f t="shared" si="219"/>
        <v>0</v>
      </c>
      <c r="DE92" s="49">
        <f t="shared" si="220"/>
        <v>0</v>
      </c>
      <c r="DF92" s="49"/>
      <c r="DG92" s="49"/>
      <c r="DH92" s="49">
        <f t="shared" si="221"/>
        <v>0</v>
      </c>
      <c r="DI92" s="49">
        <f>(DJ92-DF92)</f>
        <v>0</v>
      </c>
      <c r="DJ92" s="851"/>
      <c r="DK92" s="49"/>
      <c r="DL92" s="49">
        <f t="shared" si="223"/>
        <v>0</v>
      </c>
      <c r="DM92" s="49">
        <f>(DN92-DJ92)</f>
        <v>0</v>
      </c>
      <c r="DN92" s="851"/>
      <c r="DO92" s="49"/>
      <c r="DP92" s="49">
        <f t="shared" si="225"/>
        <v>0</v>
      </c>
      <c r="DQ92" s="49">
        <f>(DR92-DN92)</f>
        <v>0</v>
      </c>
      <c r="DR92" s="851"/>
      <c r="DS92" s="851"/>
      <c r="DT92" s="851"/>
      <c r="DU92" s="851"/>
      <c r="DV92" s="49"/>
      <c r="DW92" s="49"/>
      <c r="DX92" s="137"/>
      <c r="DY92" s="851"/>
      <c r="EF92" s="655"/>
      <c r="EG92" s="655"/>
      <c r="EH92" s="655"/>
      <c r="EI92" s="655"/>
      <c r="EJ92" s="655"/>
      <c r="EK92" s="655"/>
      <c r="EL92" s="655"/>
      <c r="EM92" s="655"/>
      <c r="EN92" s="952"/>
      <c r="EO92" s="655"/>
      <c r="EP92" s="655"/>
      <c r="EQ92" s="655"/>
      <c r="ER92" s="655"/>
      <c r="ES92" s="655"/>
      <c r="ET92" s="655"/>
      <c r="EU92" s="655"/>
      <c r="EV92" s="655"/>
      <c r="EY92" s="655"/>
      <c r="EZ92" s="655"/>
      <c r="FA92" s="655"/>
      <c r="FB92" s="655"/>
      <c r="FC92" s="655"/>
      <c r="FD92" s="655"/>
      <c r="FE92" s="655"/>
      <c r="FF92" s="655"/>
      <c r="FG92" s="655"/>
      <c r="FH92" s="655"/>
      <c r="FI92" s="655"/>
      <c r="FJ92" s="655"/>
      <c r="FK92" s="655"/>
      <c r="FL92" s="655"/>
      <c r="FM92" s="655"/>
      <c r="FN92" s="655"/>
      <c r="FO92" s="655"/>
      <c r="FP92" s="655"/>
      <c r="FQ92" s="655"/>
      <c r="FR92" s="655"/>
      <c r="FS92" s="655"/>
      <c r="FT92" s="655"/>
      <c r="FU92" s="655"/>
      <c r="FV92" s="655"/>
      <c r="FW92" s="655"/>
      <c r="FX92" s="655"/>
      <c r="FY92" s="655"/>
      <c r="FZ92" s="655"/>
      <c r="GA92" s="655"/>
      <c r="GB92" s="655"/>
      <c r="GC92" s="655"/>
      <c r="GD92" s="655"/>
      <c r="GE92" s="655"/>
      <c r="GF92" s="655"/>
      <c r="GG92" s="655"/>
      <c r="GH92" s="655"/>
      <c r="GI92" s="655"/>
      <c r="GJ92" s="655"/>
      <c r="GK92" s="655"/>
      <c r="GL92" s="655"/>
      <c r="GM92" s="655"/>
      <c r="GN92" s="655"/>
      <c r="GO92" s="655"/>
      <c r="GP92" s="655"/>
      <c r="GQ92" s="655"/>
      <c r="GR92" s="655"/>
      <c r="GS92" s="655"/>
      <c r="GT92" s="655"/>
      <c r="GU92" s="655"/>
      <c r="GV92" s="655"/>
      <c r="GW92" s="655"/>
      <c r="GX92" s="655"/>
      <c r="GY92" s="655"/>
      <c r="GZ92" s="655"/>
      <c r="HA92" s="655"/>
      <c r="HB92" s="655"/>
      <c r="HC92" s="655"/>
      <c r="HD92" s="655"/>
      <c r="HE92" s="655"/>
      <c r="HF92" s="655"/>
      <c r="HG92" s="655"/>
      <c r="HH92" s="655"/>
      <c r="HI92" s="655"/>
      <c r="HJ92" s="655"/>
      <c r="HK92" s="655"/>
      <c r="HL92" s="655"/>
      <c r="HM92" s="655"/>
      <c r="HN92" s="655"/>
      <c r="HO92" s="655"/>
      <c r="HP92" s="655"/>
      <c r="HQ92" s="655"/>
      <c r="HR92" s="655"/>
      <c r="HS92" s="655"/>
      <c r="HT92" s="655"/>
      <c r="HU92" s="655"/>
      <c r="HV92" s="655"/>
      <c r="HW92" s="655"/>
      <c r="HX92" s="655"/>
      <c r="HY92" s="655"/>
      <c r="HZ92" s="655"/>
      <c r="IA92" s="655"/>
      <c r="IB92" s="655"/>
      <c r="IC92" s="655"/>
    </row>
    <row r="93" spans="1:237" ht="20.100000000000001" customHeight="1" x14ac:dyDescent="0.35">
      <c r="A93" s="669"/>
      <c r="B93" s="731"/>
      <c r="C93" s="778"/>
      <c r="D93" s="669"/>
      <c r="E93" s="669"/>
      <c r="F93" s="669"/>
      <c r="G93" s="669"/>
      <c r="H93" s="669"/>
      <c r="I93" s="669"/>
      <c r="J93" s="646" t="s">
        <v>185</v>
      </c>
      <c r="K93" s="526"/>
      <c r="L93" s="514"/>
      <c r="M93" s="633"/>
      <c r="N93" s="633">
        <v>4226</v>
      </c>
      <c r="O93" s="615" t="s">
        <v>673</v>
      </c>
      <c r="P93" s="669"/>
      <c r="Q93" s="669"/>
      <c r="R93" s="669"/>
      <c r="S93" s="669"/>
      <c r="T93" s="669"/>
      <c r="U93" s="669"/>
      <c r="V93" s="669"/>
      <c r="W93" s="669"/>
      <c r="X93" s="669"/>
      <c r="Y93" s="669"/>
      <c r="Z93" s="669"/>
      <c r="AA93" s="669"/>
      <c r="AB93" s="669"/>
      <c r="AC93" s="669"/>
      <c r="AD93" s="669"/>
      <c r="AE93" s="669"/>
      <c r="AF93" s="669"/>
      <c r="AG93" s="669"/>
      <c r="AH93" s="669"/>
      <c r="AI93" s="669"/>
      <c r="AJ93" s="669"/>
      <c r="AK93" s="669"/>
      <c r="AL93" s="669"/>
      <c r="AM93" s="669"/>
      <c r="AN93" s="669"/>
      <c r="AO93" s="669"/>
      <c r="AP93" s="669"/>
      <c r="AQ93" s="669"/>
      <c r="AR93" s="49"/>
      <c r="AS93" s="669"/>
      <c r="AT93" s="669"/>
      <c r="AU93" s="669"/>
      <c r="AV93" s="49"/>
      <c r="AW93" s="49"/>
      <c r="AX93" s="49"/>
      <c r="AY93" s="49"/>
      <c r="AZ93" s="669"/>
      <c r="BA93" s="669"/>
      <c r="BB93" s="49"/>
      <c r="BC93" s="49"/>
      <c r="BD93" s="49"/>
      <c r="BE93" s="49"/>
      <c r="BF93" s="49"/>
      <c r="BG93" s="49">
        <v>0</v>
      </c>
      <c r="BH93" s="49">
        <v>0</v>
      </c>
      <c r="BI93" s="49"/>
      <c r="BJ93" s="49">
        <v>0</v>
      </c>
      <c r="BK93" s="49"/>
      <c r="BL93" s="49"/>
      <c r="BM93" s="49"/>
      <c r="BN93" s="49"/>
      <c r="BO93" s="49">
        <v>0</v>
      </c>
      <c r="BP93" s="49"/>
      <c r="BQ93" s="49"/>
      <c r="BR93" s="49"/>
      <c r="BS93" s="49"/>
      <c r="BT93" s="49">
        <v>0</v>
      </c>
      <c r="BU93" s="49">
        <f>(BY93-BO93)</f>
        <v>3000</v>
      </c>
      <c r="BV93" s="49"/>
      <c r="BW93" s="49"/>
      <c r="BX93" s="49"/>
      <c r="BY93" s="49">
        <v>3000</v>
      </c>
      <c r="BZ93" s="49">
        <v>3459.95</v>
      </c>
      <c r="CA93" s="49">
        <f t="shared" si="209"/>
        <v>0</v>
      </c>
      <c r="CB93" s="49">
        <f t="shared" si="210"/>
        <v>115.33166666666665</v>
      </c>
      <c r="CC93" s="49"/>
      <c r="CD93" s="49"/>
      <c r="CE93" s="49">
        <v>0</v>
      </c>
      <c r="CF93" s="49">
        <v>0</v>
      </c>
      <c r="CG93" s="49">
        <v>0</v>
      </c>
      <c r="CH93" s="49">
        <v>0</v>
      </c>
      <c r="CI93" s="49">
        <v>0</v>
      </c>
      <c r="CJ93" s="49">
        <v>0</v>
      </c>
      <c r="CK93" s="49">
        <v>0</v>
      </c>
      <c r="CL93" s="49">
        <v>0</v>
      </c>
      <c r="CM93" s="49">
        <v>0</v>
      </c>
      <c r="CN93" s="49">
        <v>0</v>
      </c>
      <c r="CO93" s="49">
        <v>0</v>
      </c>
      <c r="CP93" s="49">
        <v>0</v>
      </c>
      <c r="CQ93" s="49">
        <v>0</v>
      </c>
      <c r="CR93" s="49">
        <v>0</v>
      </c>
      <c r="CS93" s="49">
        <f t="shared" si="214"/>
        <v>0</v>
      </c>
      <c r="CT93" s="49">
        <f>(CU93-CQ93)</f>
        <v>0</v>
      </c>
      <c r="CU93" s="49">
        <v>0</v>
      </c>
      <c r="CV93" s="49">
        <v>0</v>
      </c>
      <c r="CW93" s="49">
        <f t="shared" si="215"/>
        <v>0</v>
      </c>
      <c r="CX93" s="49">
        <f>(CY93-CU93)</f>
        <v>0</v>
      </c>
      <c r="CY93" s="49">
        <v>0</v>
      </c>
      <c r="CZ93" s="851"/>
      <c r="DA93" s="851"/>
      <c r="DB93" s="49">
        <v>0</v>
      </c>
      <c r="DC93" s="851">
        <v>0</v>
      </c>
      <c r="DD93" s="49">
        <f t="shared" si="219"/>
        <v>0</v>
      </c>
      <c r="DE93" s="49">
        <f t="shared" si="220"/>
        <v>0</v>
      </c>
      <c r="DF93" s="49"/>
      <c r="DG93" s="49"/>
      <c r="DH93" s="49">
        <f t="shared" si="221"/>
        <v>0</v>
      </c>
      <c r="DI93" s="49">
        <f>(DJ93-DF93)</f>
        <v>0</v>
      </c>
      <c r="DJ93" s="851"/>
      <c r="DK93" s="49"/>
      <c r="DL93" s="49">
        <f t="shared" si="223"/>
        <v>0</v>
      </c>
      <c r="DM93" s="49">
        <f>(DN93-DJ93)</f>
        <v>0</v>
      </c>
      <c r="DN93" s="851"/>
      <c r="DO93" s="49"/>
      <c r="DP93" s="49">
        <f t="shared" si="225"/>
        <v>0</v>
      </c>
      <c r="DQ93" s="49">
        <f>(DR93-DN93)</f>
        <v>0</v>
      </c>
      <c r="DR93" s="851"/>
      <c r="DS93" s="851"/>
      <c r="DT93" s="851"/>
      <c r="DU93" s="851"/>
      <c r="DV93" s="49"/>
      <c r="DW93" s="49"/>
      <c r="DX93" s="137"/>
      <c r="DY93" s="851"/>
      <c r="EF93" s="655"/>
      <c r="EG93" s="655"/>
      <c r="EH93" s="655"/>
      <c r="EI93" s="655"/>
      <c r="EJ93" s="655"/>
      <c r="EK93" s="655"/>
      <c r="EL93" s="655"/>
      <c r="EM93" s="655"/>
      <c r="EN93" s="952"/>
      <c r="EO93" s="655"/>
      <c r="EP93" s="655"/>
      <c r="EQ93" s="655"/>
      <c r="ER93" s="655"/>
      <c r="ES93" s="655"/>
      <c r="ET93" s="655"/>
      <c r="EU93" s="655"/>
      <c r="EV93" s="655"/>
      <c r="EY93" s="655"/>
      <c r="EZ93" s="655"/>
      <c r="FA93" s="655"/>
      <c r="FB93" s="655"/>
      <c r="FC93" s="655"/>
      <c r="FD93" s="655"/>
      <c r="FE93" s="655"/>
      <c r="FF93" s="655"/>
      <c r="FG93" s="655"/>
      <c r="FH93" s="655"/>
      <c r="FI93" s="655"/>
      <c r="FJ93" s="655"/>
      <c r="FK93" s="655"/>
      <c r="FL93" s="655"/>
      <c r="FM93" s="655"/>
      <c r="FN93" s="655"/>
      <c r="FO93" s="655"/>
      <c r="FP93" s="655"/>
      <c r="FQ93" s="655"/>
      <c r="FR93" s="655"/>
      <c r="FS93" s="655"/>
      <c r="FT93" s="655"/>
      <c r="FU93" s="655"/>
      <c r="FV93" s="655"/>
      <c r="FW93" s="655"/>
      <c r="FX93" s="655"/>
      <c r="FY93" s="655"/>
      <c r="FZ93" s="655"/>
      <c r="GA93" s="655"/>
      <c r="GB93" s="655"/>
      <c r="GC93" s="655"/>
      <c r="GD93" s="655"/>
      <c r="GE93" s="655"/>
      <c r="GF93" s="655"/>
      <c r="GG93" s="655"/>
      <c r="GH93" s="655"/>
      <c r="GI93" s="655"/>
      <c r="GJ93" s="655"/>
      <c r="GK93" s="655"/>
      <c r="GL93" s="655"/>
      <c r="GM93" s="655"/>
      <c r="GN93" s="655"/>
      <c r="GO93" s="655"/>
      <c r="GP93" s="655"/>
      <c r="GQ93" s="655"/>
      <c r="GR93" s="655"/>
      <c r="GS93" s="655"/>
      <c r="GT93" s="655"/>
      <c r="GU93" s="655"/>
      <c r="GV93" s="655"/>
      <c r="GW93" s="655"/>
      <c r="GX93" s="655"/>
      <c r="GY93" s="655"/>
      <c r="GZ93" s="655"/>
      <c r="HA93" s="655"/>
      <c r="HB93" s="655"/>
      <c r="HC93" s="655"/>
      <c r="HD93" s="655"/>
      <c r="HE93" s="655"/>
      <c r="HF93" s="655"/>
      <c r="HG93" s="655"/>
      <c r="HH93" s="655"/>
      <c r="HI93" s="655"/>
      <c r="HJ93" s="655"/>
      <c r="HK93" s="655"/>
      <c r="HL93" s="655"/>
      <c r="HM93" s="655"/>
      <c r="HN93" s="655"/>
      <c r="HO93" s="655"/>
      <c r="HP93" s="655"/>
      <c r="HQ93" s="655"/>
      <c r="HR93" s="655"/>
      <c r="HS93" s="655"/>
      <c r="HT93" s="655"/>
      <c r="HU93" s="655"/>
      <c r="HV93" s="655"/>
      <c r="HW93" s="655"/>
      <c r="HX93" s="655"/>
      <c r="HY93" s="655"/>
      <c r="HZ93" s="655"/>
      <c r="IA93" s="655"/>
      <c r="IB93" s="655"/>
      <c r="IC93" s="655"/>
    </row>
    <row r="94" spans="1:237" ht="20.100000000000001" customHeight="1" x14ac:dyDescent="0.35">
      <c r="A94" s="669"/>
      <c r="B94" s="731"/>
      <c r="C94" s="778"/>
      <c r="D94" s="669"/>
      <c r="E94" s="669"/>
      <c r="F94" s="669"/>
      <c r="G94" s="669"/>
      <c r="H94" s="669"/>
      <c r="I94" s="669"/>
      <c r="J94" s="646" t="s">
        <v>185</v>
      </c>
      <c r="K94" s="526"/>
      <c r="L94" s="514"/>
      <c r="M94" s="633"/>
      <c r="N94" s="633">
        <v>4227</v>
      </c>
      <c r="O94" s="615" t="s">
        <v>200</v>
      </c>
      <c r="P94" s="669"/>
      <c r="Q94" s="669"/>
      <c r="R94" s="669"/>
      <c r="S94" s="669"/>
      <c r="T94" s="669"/>
      <c r="U94" s="669"/>
      <c r="V94" s="669"/>
      <c r="W94" s="669"/>
      <c r="X94" s="669"/>
      <c r="Y94" s="669"/>
      <c r="Z94" s="669"/>
      <c r="AA94" s="669"/>
      <c r="AB94" s="669"/>
      <c r="AC94" s="669"/>
      <c r="AD94" s="669"/>
      <c r="AE94" s="669"/>
      <c r="AF94" s="669"/>
      <c r="AG94" s="669"/>
      <c r="AH94" s="669"/>
      <c r="AI94" s="669"/>
      <c r="AJ94" s="669"/>
      <c r="AK94" s="669"/>
      <c r="AL94" s="669"/>
      <c r="AM94" s="669"/>
      <c r="AN94" s="669"/>
      <c r="AO94" s="669"/>
      <c r="AP94" s="669"/>
      <c r="AQ94" s="669"/>
      <c r="AR94" s="49"/>
      <c r="AS94" s="669"/>
      <c r="AT94" s="669"/>
      <c r="AU94" s="669"/>
      <c r="AV94" s="49"/>
      <c r="AW94" s="49"/>
      <c r="AX94" s="49"/>
      <c r="AY94" s="49"/>
      <c r="AZ94" s="669"/>
      <c r="BA94" s="669"/>
      <c r="BB94" s="49"/>
      <c r="BC94" s="49"/>
      <c r="BD94" s="49"/>
      <c r="BE94" s="49"/>
      <c r="BF94" s="49"/>
      <c r="BG94" s="49">
        <v>3125</v>
      </c>
      <c r="BH94" s="49">
        <v>0</v>
      </c>
      <c r="BI94" s="49"/>
      <c r="BJ94" s="49">
        <v>0</v>
      </c>
      <c r="BK94" s="49">
        <v>0</v>
      </c>
      <c r="BL94" s="49">
        <v>0</v>
      </c>
      <c r="BM94" s="49">
        <v>0</v>
      </c>
      <c r="BN94" s="49">
        <v>0</v>
      </c>
      <c r="BO94" s="49">
        <v>0</v>
      </c>
      <c r="BP94" s="49">
        <v>0</v>
      </c>
      <c r="BQ94" s="49">
        <v>0</v>
      </c>
      <c r="BR94" s="49">
        <v>0</v>
      </c>
      <c r="BS94" s="49">
        <v>0</v>
      </c>
      <c r="BT94" s="49">
        <v>2339.9499999999998</v>
      </c>
      <c r="BU94" s="49">
        <f>(BY94-BO94)</f>
        <v>0</v>
      </c>
      <c r="BV94" s="49">
        <v>0</v>
      </c>
      <c r="BW94" s="49"/>
      <c r="BX94" s="49"/>
      <c r="BY94" s="49">
        <v>0</v>
      </c>
      <c r="BZ94" s="49">
        <v>12442.2</v>
      </c>
      <c r="CA94" s="49">
        <f t="shared" si="209"/>
        <v>398.15039999999999</v>
      </c>
      <c r="CB94" s="49">
        <f t="shared" si="210"/>
        <v>0</v>
      </c>
      <c r="CC94" s="49"/>
      <c r="CD94" s="49"/>
      <c r="CE94" s="49">
        <v>0</v>
      </c>
      <c r="CF94" s="49">
        <v>0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0</v>
      </c>
      <c r="CN94" s="49">
        <v>0</v>
      </c>
      <c r="CO94" s="49">
        <v>0</v>
      </c>
      <c r="CP94" s="49">
        <v>0</v>
      </c>
      <c r="CQ94" s="49">
        <v>0</v>
      </c>
      <c r="CR94" s="49">
        <v>16125</v>
      </c>
      <c r="CS94" s="49">
        <f t="shared" si="214"/>
        <v>0</v>
      </c>
      <c r="CT94" s="49">
        <f>(CU94-CQ94)</f>
        <v>16125</v>
      </c>
      <c r="CU94" s="49">
        <v>16125</v>
      </c>
      <c r="CV94" s="49">
        <v>16125</v>
      </c>
      <c r="CW94" s="49">
        <f t="shared" si="215"/>
        <v>100</v>
      </c>
      <c r="CX94" s="49">
        <f>(CY94-CU94)</f>
        <v>0</v>
      </c>
      <c r="CY94" s="49">
        <v>16125</v>
      </c>
      <c r="CZ94" s="851"/>
      <c r="DA94" s="851"/>
      <c r="DB94" s="851">
        <v>16125</v>
      </c>
      <c r="DC94" s="851">
        <v>0</v>
      </c>
      <c r="DD94" s="49">
        <f t="shared" si="219"/>
        <v>0</v>
      </c>
      <c r="DE94" s="49">
        <f t="shared" si="220"/>
        <v>0</v>
      </c>
      <c r="DF94" s="49"/>
      <c r="DG94" s="49"/>
      <c r="DH94" s="49">
        <f t="shared" si="221"/>
        <v>0</v>
      </c>
      <c r="DI94" s="49">
        <f>(DJ94-DF94)</f>
        <v>0</v>
      </c>
      <c r="DJ94" s="851"/>
      <c r="DK94" s="49"/>
      <c r="DL94" s="49">
        <f t="shared" si="223"/>
        <v>0</v>
      </c>
      <c r="DM94" s="49">
        <f>(DN94-DJ94)</f>
        <v>0</v>
      </c>
      <c r="DN94" s="851"/>
      <c r="DO94" s="49"/>
      <c r="DP94" s="49">
        <f t="shared" si="225"/>
        <v>0</v>
      </c>
      <c r="DQ94" s="49">
        <f>(DR94-DN94)</f>
        <v>0</v>
      </c>
      <c r="DR94" s="851"/>
      <c r="DS94" s="851"/>
      <c r="DT94" s="851"/>
      <c r="DU94" s="851"/>
      <c r="DV94" s="49"/>
      <c r="DW94" s="49"/>
      <c r="DX94" s="137"/>
      <c r="DY94" s="851"/>
      <c r="EF94" s="655"/>
      <c r="EG94" s="655"/>
      <c r="EH94" s="655"/>
      <c r="EI94" s="655"/>
      <c r="EJ94" s="655"/>
      <c r="EK94" s="655"/>
      <c r="EL94" s="655"/>
      <c r="EM94" s="655"/>
      <c r="EN94" s="952"/>
      <c r="EO94" s="655"/>
      <c r="EP94" s="655"/>
      <c r="EQ94" s="655"/>
      <c r="ER94" s="655"/>
      <c r="ES94" s="655"/>
      <c r="ET94" s="655"/>
      <c r="EU94" s="655"/>
      <c r="EV94" s="655"/>
      <c r="EY94" s="655"/>
      <c r="EZ94" s="655"/>
      <c r="FA94" s="655"/>
      <c r="FB94" s="655"/>
      <c r="FC94" s="655"/>
      <c r="FD94" s="655"/>
      <c r="FE94" s="655"/>
      <c r="FF94" s="655"/>
      <c r="FG94" s="655"/>
      <c r="FH94" s="655"/>
      <c r="FI94" s="655"/>
      <c r="FJ94" s="655"/>
      <c r="FK94" s="655"/>
      <c r="FL94" s="655"/>
      <c r="FM94" s="655"/>
      <c r="FN94" s="655"/>
      <c r="FO94" s="655"/>
      <c r="FP94" s="655"/>
      <c r="FQ94" s="655"/>
      <c r="FR94" s="655"/>
      <c r="FS94" s="655"/>
      <c r="FT94" s="655"/>
      <c r="FU94" s="655"/>
      <c r="FV94" s="655"/>
      <c r="FW94" s="655"/>
      <c r="FX94" s="655"/>
      <c r="FY94" s="655"/>
      <c r="FZ94" s="655"/>
      <c r="GA94" s="655"/>
      <c r="GB94" s="655"/>
      <c r="GC94" s="655"/>
      <c r="GD94" s="655"/>
      <c r="GE94" s="655"/>
      <c r="GF94" s="655"/>
      <c r="GG94" s="655"/>
      <c r="GH94" s="655"/>
      <c r="GI94" s="655"/>
      <c r="GJ94" s="655"/>
      <c r="GK94" s="655"/>
      <c r="GL94" s="655"/>
      <c r="GM94" s="655"/>
      <c r="GN94" s="655"/>
      <c r="GO94" s="655"/>
      <c r="GP94" s="655"/>
      <c r="GQ94" s="655"/>
      <c r="GR94" s="655"/>
      <c r="GS94" s="655"/>
      <c r="GT94" s="655"/>
      <c r="GU94" s="655"/>
      <c r="GV94" s="655"/>
      <c r="GW94" s="655"/>
      <c r="GX94" s="655"/>
      <c r="GY94" s="655"/>
      <c r="GZ94" s="655"/>
      <c r="HA94" s="655"/>
      <c r="HB94" s="655"/>
      <c r="HC94" s="655"/>
      <c r="HD94" s="655"/>
      <c r="HE94" s="655"/>
      <c r="HF94" s="655"/>
      <c r="HG94" s="655"/>
      <c r="HH94" s="655"/>
      <c r="HI94" s="655"/>
      <c r="HJ94" s="655"/>
      <c r="HK94" s="655"/>
      <c r="HL94" s="655"/>
      <c r="HM94" s="655"/>
      <c r="HN94" s="655"/>
      <c r="HO94" s="655"/>
      <c r="HP94" s="655"/>
      <c r="HQ94" s="655"/>
      <c r="HR94" s="655"/>
      <c r="HS94" s="655"/>
      <c r="HT94" s="655"/>
      <c r="HU94" s="655"/>
      <c r="HV94" s="655"/>
      <c r="HW94" s="655"/>
      <c r="HX94" s="655"/>
      <c r="HY94" s="655"/>
      <c r="HZ94" s="655"/>
      <c r="IA94" s="655"/>
      <c r="IB94" s="655"/>
      <c r="IC94" s="655"/>
    </row>
    <row r="95" spans="1:237" ht="20.100000000000001" hidden="1" customHeight="1" x14ac:dyDescent="0.35">
      <c r="A95" s="669"/>
      <c r="B95" s="664" t="s">
        <v>691</v>
      </c>
      <c r="C95" s="665" t="s">
        <v>9</v>
      </c>
      <c r="D95" s="669"/>
      <c r="E95" s="669"/>
      <c r="F95" s="669"/>
      <c r="G95" s="669"/>
      <c r="H95" s="669"/>
      <c r="I95" s="669"/>
      <c r="J95" s="646" t="s">
        <v>185</v>
      </c>
      <c r="K95" s="526"/>
      <c r="L95" s="514"/>
      <c r="M95" s="767">
        <v>423</v>
      </c>
      <c r="N95" s="767" t="s">
        <v>685</v>
      </c>
      <c r="O95" s="749"/>
      <c r="P95" s="669"/>
      <c r="Q95" s="669"/>
      <c r="R95" s="669"/>
      <c r="S95" s="669"/>
      <c r="T95" s="669"/>
      <c r="U95" s="669"/>
      <c r="V95" s="669"/>
      <c r="W95" s="669"/>
      <c r="X95" s="669"/>
      <c r="Y95" s="669"/>
      <c r="Z95" s="669"/>
      <c r="AA95" s="669"/>
      <c r="AB95" s="669"/>
      <c r="AC95" s="669"/>
      <c r="AD95" s="669"/>
      <c r="AE95" s="669"/>
      <c r="AF95" s="669"/>
      <c r="AG95" s="669"/>
      <c r="AH95" s="669"/>
      <c r="AI95" s="669"/>
      <c r="AJ95" s="669"/>
      <c r="AK95" s="669"/>
      <c r="AL95" s="669"/>
      <c r="AM95" s="669"/>
      <c r="AN95" s="669"/>
      <c r="AO95" s="669"/>
      <c r="AP95" s="669"/>
      <c r="AQ95" s="669"/>
      <c r="AR95" s="49"/>
      <c r="AS95" s="669"/>
      <c r="AT95" s="669"/>
      <c r="AU95" s="669"/>
      <c r="AV95" s="49"/>
      <c r="AW95" s="49"/>
      <c r="AX95" s="49"/>
      <c r="AY95" s="49"/>
      <c r="AZ95" s="669"/>
      <c r="BA95" s="66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101">
        <f>SUM(BZ96)</f>
        <v>0</v>
      </c>
      <c r="CA95" s="49"/>
      <c r="CB95" s="49"/>
      <c r="CC95" s="49"/>
      <c r="CD95" s="49"/>
      <c r="CE95" s="101">
        <f>SUM(CE96)</f>
        <v>0</v>
      </c>
      <c r="CF95" s="101">
        <f>SUM(CF96)</f>
        <v>0</v>
      </c>
      <c r="CG95" s="101">
        <f t="shared" si="211"/>
        <v>0</v>
      </c>
      <c r="CH95" s="101">
        <f>SUM(CH96)</f>
        <v>150000</v>
      </c>
      <c r="CI95" s="101">
        <f>SUM(CI96)</f>
        <v>150000</v>
      </c>
      <c r="CJ95" s="101"/>
      <c r="CK95" s="101">
        <f t="shared" si="212"/>
        <v>0</v>
      </c>
      <c r="CL95" s="101">
        <f>SUM(CL96)</f>
        <v>50000</v>
      </c>
      <c r="CM95" s="101">
        <f>SUM(CM96)</f>
        <v>200000</v>
      </c>
      <c r="CN95" s="101"/>
      <c r="CO95" s="101">
        <f t="shared" si="213"/>
        <v>0</v>
      </c>
      <c r="CP95" s="101">
        <f>SUM(CP96)</f>
        <v>0</v>
      </c>
      <c r="CQ95" s="101">
        <f>SUM(CQ96)</f>
        <v>200000</v>
      </c>
      <c r="CR95" s="101">
        <f>SUM(CR96)</f>
        <v>195500</v>
      </c>
      <c r="CS95" s="101">
        <f t="shared" si="214"/>
        <v>97.75</v>
      </c>
      <c r="CT95" s="101">
        <f>SUM(CT96)</f>
        <v>0</v>
      </c>
      <c r="CU95" s="101">
        <f>SUM(CU96)</f>
        <v>200000</v>
      </c>
      <c r="CV95" s="101">
        <f>SUM(CV96)</f>
        <v>195500</v>
      </c>
      <c r="CW95" s="101">
        <f t="shared" si="215"/>
        <v>97.75</v>
      </c>
      <c r="CX95" s="101">
        <f t="shared" ref="CX95:DG95" si="288">SUM(CX96)</f>
        <v>-208</v>
      </c>
      <c r="CY95" s="101">
        <f t="shared" si="288"/>
        <v>199792</v>
      </c>
      <c r="CZ95" s="114">
        <f t="shared" si="288"/>
        <v>0</v>
      </c>
      <c r="DA95" s="114">
        <f t="shared" si="288"/>
        <v>0</v>
      </c>
      <c r="DB95" s="101">
        <f t="shared" si="288"/>
        <v>0</v>
      </c>
      <c r="DC95" s="114">
        <f t="shared" ref="DC95" si="289">SUM(DC96)</f>
        <v>0</v>
      </c>
      <c r="DD95" s="101">
        <f t="shared" si="219"/>
        <v>0</v>
      </c>
      <c r="DE95" s="101">
        <f t="shared" si="220"/>
        <v>0</v>
      </c>
      <c r="DF95" s="101">
        <f t="shared" si="288"/>
        <v>0</v>
      </c>
      <c r="DG95" s="101">
        <f t="shared" si="288"/>
        <v>0</v>
      </c>
      <c r="DH95" s="101">
        <f t="shared" si="221"/>
        <v>0</v>
      </c>
      <c r="DI95" s="101">
        <f>SUM(DI96)</f>
        <v>0</v>
      </c>
      <c r="DJ95" s="114">
        <f>SUM(DJ96)</f>
        <v>0</v>
      </c>
      <c r="DK95" s="101">
        <f t="shared" ref="DK95" si="290">SUM(DK96)</f>
        <v>0</v>
      </c>
      <c r="DL95" s="101">
        <f t="shared" si="223"/>
        <v>0</v>
      </c>
      <c r="DM95" s="101">
        <f>SUM(DM96)</f>
        <v>0</v>
      </c>
      <c r="DN95" s="114">
        <f>SUM(DN96)</f>
        <v>0</v>
      </c>
      <c r="DO95" s="101">
        <f t="shared" ref="DO95" si="291">SUM(DO96)</f>
        <v>0</v>
      </c>
      <c r="DP95" s="101">
        <f t="shared" si="225"/>
        <v>0</v>
      </c>
      <c r="DQ95" s="101">
        <f>SUM(DQ96)</f>
        <v>0</v>
      </c>
      <c r="DR95" s="114">
        <f>SUM(DR96)</f>
        <v>0</v>
      </c>
      <c r="DS95" s="114">
        <f t="shared" ref="DS95:DU95" si="292">SUM(DS96)</f>
        <v>0</v>
      </c>
      <c r="DT95" s="114">
        <f t="shared" si="292"/>
        <v>0</v>
      </c>
      <c r="DU95" s="114">
        <f t="shared" si="292"/>
        <v>0</v>
      </c>
      <c r="DV95" s="106"/>
      <c r="DW95" s="106"/>
      <c r="DX95" s="137"/>
      <c r="DY95" s="138"/>
      <c r="EF95" s="655"/>
      <c r="EG95" s="655"/>
      <c r="EH95" s="655"/>
      <c r="EI95" s="655"/>
      <c r="EJ95" s="655"/>
      <c r="EK95" s="655"/>
      <c r="EL95" s="655"/>
      <c r="EM95" s="655"/>
      <c r="EN95" s="952"/>
      <c r="EO95" s="655"/>
      <c r="EP95" s="655"/>
      <c r="EQ95" s="655"/>
      <c r="ER95" s="655"/>
      <c r="ES95" s="655"/>
      <c r="ET95" s="655"/>
      <c r="EU95" s="655"/>
      <c r="EV95" s="655"/>
      <c r="EY95" s="655"/>
      <c r="EZ95" s="655"/>
      <c r="FA95" s="655"/>
      <c r="FB95" s="655"/>
      <c r="FC95" s="655"/>
      <c r="FD95" s="655"/>
      <c r="FE95" s="655"/>
      <c r="FF95" s="655"/>
      <c r="FG95" s="655"/>
      <c r="FH95" s="655"/>
      <c r="FI95" s="655"/>
      <c r="FJ95" s="655"/>
      <c r="FK95" s="655"/>
      <c r="FL95" s="655"/>
      <c r="FM95" s="655"/>
      <c r="FN95" s="655"/>
      <c r="FO95" s="655"/>
      <c r="FP95" s="655"/>
      <c r="FQ95" s="655"/>
      <c r="FR95" s="655"/>
      <c r="FS95" s="655"/>
      <c r="FT95" s="655"/>
      <c r="FU95" s="655"/>
      <c r="FV95" s="655"/>
      <c r="FW95" s="655"/>
      <c r="FX95" s="655"/>
      <c r="FY95" s="655"/>
      <c r="FZ95" s="655"/>
      <c r="GA95" s="655"/>
      <c r="GB95" s="655"/>
      <c r="GC95" s="655"/>
      <c r="GD95" s="655"/>
      <c r="GE95" s="655"/>
      <c r="GF95" s="655"/>
      <c r="GG95" s="655"/>
      <c r="GH95" s="655"/>
      <c r="GI95" s="655"/>
      <c r="GJ95" s="655"/>
      <c r="GK95" s="655"/>
      <c r="GL95" s="655"/>
      <c r="GM95" s="655"/>
      <c r="GN95" s="655"/>
      <c r="GO95" s="655"/>
      <c r="GP95" s="655"/>
      <c r="GQ95" s="655"/>
      <c r="GR95" s="655"/>
      <c r="GS95" s="655"/>
      <c r="GT95" s="655"/>
      <c r="GU95" s="655"/>
      <c r="GV95" s="655"/>
      <c r="GW95" s="655"/>
      <c r="GX95" s="655"/>
      <c r="GY95" s="655"/>
      <c r="GZ95" s="655"/>
      <c r="HA95" s="655"/>
      <c r="HB95" s="655"/>
      <c r="HC95" s="655"/>
      <c r="HD95" s="655"/>
      <c r="HE95" s="655"/>
      <c r="HF95" s="655"/>
      <c r="HG95" s="655"/>
      <c r="HH95" s="655"/>
      <c r="HI95" s="655"/>
      <c r="HJ95" s="655"/>
      <c r="HK95" s="655"/>
      <c r="HL95" s="655"/>
      <c r="HM95" s="655"/>
      <c r="HN95" s="655"/>
      <c r="HO95" s="655"/>
      <c r="HP95" s="655"/>
      <c r="HQ95" s="655"/>
      <c r="HR95" s="655"/>
      <c r="HS95" s="655"/>
      <c r="HT95" s="655"/>
      <c r="HU95" s="655"/>
      <c r="HV95" s="655"/>
      <c r="HW95" s="655"/>
      <c r="HX95" s="655"/>
      <c r="HY95" s="655"/>
      <c r="HZ95" s="655"/>
      <c r="IA95" s="655"/>
      <c r="IB95" s="655"/>
      <c r="IC95" s="655"/>
    </row>
    <row r="96" spans="1:237" ht="20.100000000000001" hidden="1" customHeight="1" x14ac:dyDescent="0.35">
      <c r="A96" s="669"/>
      <c r="B96" s="731"/>
      <c r="C96" s="778"/>
      <c r="D96" s="669"/>
      <c r="E96" s="669"/>
      <c r="F96" s="669"/>
      <c r="G96" s="669"/>
      <c r="H96" s="669"/>
      <c r="I96" s="669"/>
      <c r="J96" s="646" t="s">
        <v>185</v>
      </c>
      <c r="K96" s="526"/>
      <c r="L96" s="514"/>
      <c r="M96" s="633"/>
      <c r="N96" s="714">
        <v>4231</v>
      </c>
      <c r="O96" s="710" t="s">
        <v>686</v>
      </c>
      <c r="P96" s="669"/>
      <c r="Q96" s="669"/>
      <c r="R96" s="669"/>
      <c r="S96" s="669"/>
      <c r="T96" s="669"/>
      <c r="U96" s="669"/>
      <c r="V96" s="669"/>
      <c r="W96" s="669"/>
      <c r="X96" s="669"/>
      <c r="Y96" s="669"/>
      <c r="Z96" s="669"/>
      <c r="AA96" s="669"/>
      <c r="AB96" s="669"/>
      <c r="AC96" s="669"/>
      <c r="AD96" s="669"/>
      <c r="AE96" s="669"/>
      <c r="AF96" s="669"/>
      <c r="AG96" s="669"/>
      <c r="AH96" s="669"/>
      <c r="AI96" s="669"/>
      <c r="AJ96" s="669"/>
      <c r="AK96" s="669"/>
      <c r="AL96" s="669"/>
      <c r="AM96" s="669"/>
      <c r="AN96" s="669"/>
      <c r="AO96" s="669"/>
      <c r="AP96" s="669"/>
      <c r="AQ96" s="669"/>
      <c r="AR96" s="49"/>
      <c r="AS96" s="669"/>
      <c r="AT96" s="669"/>
      <c r="AU96" s="669"/>
      <c r="AV96" s="49"/>
      <c r="AW96" s="49"/>
      <c r="AX96" s="49"/>
      <c r="AY96" s="49"/>
      <c r="AZ96" s="669"/>
      <c r="BA96" s="66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>
        <v>0</v>
      </c>
      <c r="CA96" s="49"/>
      <c r="CB96" s="49"/>
      <c r="CC96" s="49"/>
      <c r="CD96" s="49"/>
      <c r="CE96" s="49">
        <v>0</v>
      </c>
      <c r="CF96" s="49">
        <v>0</v>
      </c>
      <c r="CG96" s="49">
        <f t="shared" si="211"/>
        <v>0</v>
      </c>
      <c r="CH96" s="49">
        <f>(CI96-CE96)</f>
        <v>150000</v>
      </c>
      <c r="CI96" s="49">
        <v>150000</v>
      </c>
      <c r="CJ96" s="49"/>
      <c r="CK96" s="49">
        <f t="shared" si="212"/>
        <v>0</v>
      </c>
      <c r="CL96" s="49">
        <f>(CM96-CI96)</f>
        <v>50000</v>
      </c>
      <c r="CM96" s="49">
        <v>200000</v>
      </c>
      <c r="CN96" s="49"/>
      <c r="CO96" s="49">
        <f t="shared" si="213"/>
        <v>0</v>
      </c>
      <c r="CP96" s="49">
        <f>(CQ96-CM96)</f>
        <v>0</v>
      </c>
      <c r="CQ96" s="49">
        <v>200000</v>
      </c>
      <c r="CR96" s="49">
        <v>195500</v>
      </c>
      <c r="CS96" s="49">
        <f t="shared" si="214"/>
        <v>97.75</v>
      </c>
      <c r="CT96" s="49">
        <f>(CU96-CQ96)</f>
        <v>0</v>
      </c>
      <c r="CU96" s="49">
        <v>200000</v>
      </c>
      <c r="CV96" s="49">
        <v>195500</v>
      </c>
      <c r="CW96" s="49">
        <f t="shared" si="215"/>
        <v>97.75</v>
      </c>
      <c r="CX96" s="49">
        <f>(CY96-CU96)</f>
        <v>-208</v>
      </c>
      <c r="CY96" s="49">
        <v>199792</v>
      </c>
      <c r="CZ96" s="851"/>
      <c r="DA96" s="851"/>
      <c r="DB96" s="49">
        <v>0</v>
      </c>
      <c r="DC96" s="851">
        <v>0</v>
      </c>
      <c r="DD96" s="49">
        <f t="shared" si="219"/>
        <v>0</v>
      </c>
      <c r="DE96" s="49">
        <f t="shared" si="220"/>
        <v>0</v>
      </c>
      <c r="DF96" s="49"/>
      <c r="DG96" s="49"/>
      <c r="DH96" s="49">
        <f t="shared" si="221"/>
        <v>0</v>
      </c>
      <c r="DI96" s="49">
        <f>(DJ96-DF96)</f>
        <v>0</v>
      </c>
      <c r="DJ96" s="851"/>
      <c r="DK96" s="49"/>
      <c r="DL96" s="49">
        <f t="shared" si="223"/>
        <v>0</v>
      </c>
      <c r="DM96" s="49">
        <f>(DN96-DJ96)</f>
        <v>0</v>
      </c>
      <c r="DN96" s="851"/>
      <c r="DO96" s="49"/>
      <c r="DP96" s="49">
        <f t="shared" si="225"/>
        <v>0</v>
      </c>
      <c r="DQ96" s="49">
        <f>(DR96-DN96)</f>
        <v>0</v>
      </c>
      <c r="DR96" s="851"/>
      <c r="DS96" s="851"/>
      <c r="DT96" s="851"/>
      <c r="DU96" s="851"/>
      <c r="DV96" s="49"/>
      <c r="DW96" s="49"/>
      <c r="DX96" s="137"/>
      <c r="DY96" s="851"/>
      <c r="EF96" s="655"/>
      <c r="EG96" s="655"/>
      <c r="EH96" s="655"/>
      <c r="EI96" s="655"/>
      <c r="EJ96" s="655"/>
      <c r="EK96" s="655"/>
      <c r="EL96" s="655"/>
      <c r="EM96" s="655"/>
      <c r="EN96" s="952"/>
      <c r="EO96" s="655"/>
      <c r="EP96" s="655"/>
      <c r="EQ96" s="655"/>
      <c r="ER96" s="655"/>
      <c r="ES96" s="655"/>
      <c r="ET96" s="655"/>
      <c r="EU96" s="655"/>
      <c r="EV96" s="655"/>
      <c r="EY96" s="655"/>
      <c r="EZ96" s="655"/>
      <c r="FA96" s="655"/>
      <c r="FB96" s="655"/>
      <c r="FC96" s="655"/>
      <c r="FD96" s="655"/>
      <c r="FE96" s="655"/>
      <c r="FF96" s="655"/>
      <c r="FG96" s="655"/>
      <c r="FH96" s="655"/>
      <c r="FI96" s="655"/>
      <c r="FJ96" s="655"/>
      <c r="FK96" s="655"/>
      <c r="FL96" s="655"/>
      <c r="FM96" s="655"/>
      <c r="FN96" s="655"/>
      <c r="FO96" s="655"/>
      <c r="FP96" s="655"/>
      <c r="FQ96" s="655"/>
      <c r="FR96" s="655"/>
      <c r="FS96" s="655"/>
      <c r="FT96" s="655"/>
      <c r="FU96" s="655"/>
      <c r="FV96" s="655"/>
      <c r="FW96" s="655"/>
      <c r="FX96" s="655"/>
      <c r="FY96" s="655"/>
      <c r="FZ96" s="655"/>
      <c r="GA96" s="655"/>
      <c r="GB96" s="655"/>
      <c r="GC96" s="655"/>
      <c r="GD96" s="655"/>
      <c r="GE96" s="655"/>
      <c r="GF96" s="655"/>
      <c r="GG96" s="655"/>
      <c r="GH96" s="655"/>
      <c r="GI96" s="655"/>
      <c r="GJ96" s="655"/>
      <c r="GK96" s="655"/>
      <c r="GL96" s="655"/>
      <c r="GM96" s="655"/>
      <c r="GN96" s="655"/>
      <c r="GO96" s="655"/>
      <c r="GP96" s="655"/>
      <c r="GQ96" s="655"/>
      <c r="GR96" s="655"/>
      <c r="GS96" s="655"/>
      <c r="GT96" s="655"/>
      <c r="GU96" s="655"/>
      <c r="GV96" s="655"/>
      <c r="GW96" s="655"/>
      <c r="GX96" s="655"/>
      <c r="GY96" s="655"/>
      <c r="GZ96" s="655"/>
      <c r="HA96" s="655"/>
      <c r="HB96" s="655"/>
      <c r="HC96" s="655"/>
      <c r="HD96" s="655"/>
      <c r="HE96" s="655"/>
      <c r="HF96" s="655"/>
      <c r="HG96" s="655"/>
      <c r="HH96" s="655"/>
      <c r="HI96" s="655"/>
      <c r="HJ96" s="655"/>
      <c r="HK96" s="655"/>
      <c r="HL96" s="655"/>
      <c r="HM96" s="655"/>
      <c r="HN96" s="655"/>
      <c r="HO96" s="655"/>
      <c r="HP96" s="655"/>
      <c r="HQ96" s="655"/>
      <c r="HR96" s="655"/>
      <c r="HS96" s="655"/>
      <c r="HT96" s="655"/>
      <c r="HU96" s="655"/>
      <c r="HV96" s="655"/>
      <c r="HW96" s="655"/>
      <c r="HX96" s="655"/>
      <c r="HY96" s="655"/>
      <c r="HZ96" s="655"/>
      <c r="IA96" s="655"/>
      <c r="IB96" s="655"/>
      <c r="IC96" s="655"/>
    </row>
    <row r="97" spans="1:237" ht="20.100000000000001" hidden="1" customHeight="1" x14ac:dyDescent="0.35">
      <c r="A97" s="669"/>
      <c r="B97" s="664" t="s">
        <v>517</v>
      </c>
      <c r="C97" s="665" t="s">
        <v>9</v>
      </c>
      <c r="D97" s="669"/>
      <c r="E97" s="669"/>
      <c r="F97" s="669"/>
      <c r="G97" s="669"/>
      <c r="H97" s="669"/>
      <c r="I97" s="669"/>
      <c r="J97" s="646" t="s">
        <v>185</v>
      </c>
      <c r="K97" s="526"/>
      <c r="L97" s="514"/>
      <c r="M97" s="767">
        <v>424</v>
      </c>
      <c r="N97" s="767" t="s">
        <v>268</v>
      </c>
      <c r="O97" s="749"/>
      <c r="P97" s="669"/>
      <c r="Q97" s="669"/>
      <c r="R97" s="669"/>
      <c r="S97" s="669"/>
      <c r="T97" s="669"/>
      <c r="U97" s="669"/>
      <c r="V97" s="669"/>
      <c r="W97" s="669"/>
      <c r="X97" s="669"/>
      <c r="Y97" s="669"/>
      <c r="Z97" s="669"/>
      <c r="AA97" s="669"/>
      <c r="AB97" s="669"/>
      <c r="AC97" s="669"/>
      <c r="AD97" s="669"/>
      <c r="AE97" s="669"/>
      <c r="AF97" s="669"/>
      <c r="AG97" s="669"/>
      <c r="AH97" s="669"/>
      <c r="AI97" s="669"/>
      <c r="AJ97" s="669"/>
      <c r="AK97" s="669"/>
      <c r="AL97" s="669"/>
      <c r="AM97" s="669"/>
      <c r="AN97" s="669"/>
      <c r="AO97" s="669"/>
      <c r="AP97" s="669"/>
      <c r="AQ97" s="669"/>
      <c r="AR97" s="101">
        <f>SUM(AR98)</f>
        <v>0</v>
      </c>
      <c r="AS97" s="669"/>
      <c r="AT97" s="669"/>
      <c r="AU97" s="669"/>
      <c r="AV97" s="101">
        <f>SUM(AV98)</f>
        <v>0</v>
      </c>
      <c r="AW97" s="101"/>
      <c r="AX97" s="101"/>
      <c r="AY97" s="101">
        <f>SUM(AY98)</f>
        <v>2000</v>
      </c>
      <c r="AZ97" s="30"/>
      <c r="BA97" s="30"/>
      <c r="BB97" s="101">
        <f t="shared" ref="BB97:BK97" si="293">SUM(BB98)</f>
        <v>2000</v>
      </c>
      <c r="BC97" s="101">
        <f t="shared" si="293"/>
        <v>2000</v>
      </c>
      <c r="BD97" s="101">
        <f t="shared" si="293"/>
        <v>0</v>
      </c>
      <c r="BE97" s="101">
        <f t="shared" si="293"/>
        <v>0</v>
      </c>
      <c r="BF97" s="101">
        <f t="shared" si="293"/>
        <v>2000</v>
      </c>
      <c r="BG97" s="101">
        <f t="shared" si="293"/>
        <v>1800</v>
      </c>
      <c r="BH97" s="101">
        <f t="shared" si="293"/>
        <v>0</v>
      </c>
      <c r="BI97" s="101">
        <f>SUM(BI98)</f>
        <v>0</v>
      </c>
      <c r="BJ97" s="101">
        <f>SUM(BJ98)</f>
        <v>0</v>
      </c>
      <c r="BK97" s="101">
        <f t="shared" si="293"/>
        <v>0</v>
      </c>
      <c r="BL97" s="101">
        <f t="shared" si="276"/>
        <v>0</v>
      </c>
      <c r="BM97" s="101"/>
      <c r="BN97" s="101"/>
      <c r="BO97" s="101">
        <f>SUM(BO98)</f>
        <v>0</v>
      </c>
      <c r="BP97" s="101"/>
      <c r="BQ97" s="101"/>
      <c r="BR97" s="101">
        <f>SUM(BR98)</f>
        <v>0</v>
      </c>
      <c r="BS97" s="101">
        <f>SUM(BS98)</f>
        <v>0</v>
      </c>
      <c r="BT97" s="101">
        <f>SUM(BT98)</f>
        <v>0</v>
      </c>
      <c r="BU97" s="101">
        <f>SUM(BU98)</f>
        <v>974.03</v>
      </c>
      <c r="BV97" s="101">
        <f>SUM(BV98)</f>
        <v>0</v>
      </c>
      <c r="BW97" s="101"/>
      <c r="BX97" s="101"/>
      <c r="BY97" s="101">
        <f>SUM(BY98)</f>
        <v>974.03</v>
      </c>
      <c r="BZ97" s="101">
        <f>SUM(BZ98)</f>
        <v>974.03</v>
      </c>
      <c r="CA97" s="101">
        <f t="shared" si="209"/>
        <v>54.112777777777779</v>
      </c>
      <c r="CB97" s="101">
        <f t="shared" si="210"/>
        <v>100</v>
      </c>
      <c r="CC97" s="101">
        <f>SUM(CC98)</f>
        <v>0</v>
      </c>
      <c r="CD97" s="101">
        <f>SUM(CD98)</f>
        <v>0</v>
      </c>
      <c r="CE97" s="101">
        <f>SUM(CE98)</f>
        <v>0</v>
      </c>
      <c r="CF97" s="101">
        <f>SUM(CF98)</f>
        <v>0</v>
      </c>
      <c r="CG97" s="101">
        <f t="shared" si="211"/>
        <v>0</v>
      </c>
      <c r="CH97" s="101">
        <f>SUM(CH98)</f>
        <v>0</v>
      </c>
      <c r="CI97" s="101">
        <f>SUM(CI98)</f>
        <v>0</v>
      </c>
      <c r="CJ97" s="101"/>
      <c r="CK97" s="101">
        <f t="shared" si="212"/>
        <v>0</v>
      </c>
      <c r="CL97" s="101">
        <f>SUM(CL98)</f>
        <v>0</v>
      </c>
      <c r="CM97" s="101">
        <f>SUM(CM98)</f>
        <v>0</v>
      </c>
      <c r="CN97" s="101"/>
      <c r="CO97" s="101">
        <f t="shared" si="213"/>
        <v>0</v>
      </c>
      <c r="CP97" s="101">
        <f>SUM(CP98)</f>
        <v>0</v>
      </c>
      <c r="CQ97" s="101">
        <f>SUM(CQ98)</f>
        <v>0</v>
      </c>
      <c r="CR97" s="101">
        <f>SUM(CR98)</f>
        <v>0</v>
      </c>
      <c r="CS97" s="101">
        <f t="shared" si="214"/>
        <v>0</v>
      </c>
      <c r="CT97" s="101">
        <f>SUM(CT98)</f>
        <v>0</v>
      </c>
      <c r="CU97" s="101">
        <f>SUM(CU98)</f>
        <v>0</v>
      </c>
      <c r="CV97" s="101">
        <f>SUM(CV98)</f>
        <v>0</v>
      </c>
      <c r="CW97" s="101">
        <f t="shared" si="215"/>
        <v>0</v>
      </c>
      <c r="CX97" s="101">
        <f t="shared" ref="CX97:DG97" si="294">SUM(CX98)</f>
        <v>0</v>
      </c>
      <c r="CY97" s="101">
        <f t="shared" si="294"/>
        <v>0</v>
      </c>
      <c r="CZ97" s="114">
        <f t="shared" si="294"/>
        <v>0</v>
      </c>
      <c r="DA97" s="114">
        <f t="shared" si="294"/>
        <v>0</v>
      </c>
      <c r="DB97" s="101">
        <f t="shared" si="294"/>
        <v>0</v>
      </c>
      <c r="DC97" s="114">
        <f t="shared" ref="DC97" si="295">SUM(DC98)</f>
        <v>0</v>
      </c>
      <c r="DD97" s="101">
        <f t="shared" si="219"/>
        <v>0</v>
      </c>
      <c r="DE97" s="101">
        <f t="shared" si="220"/>
        <v>0</v>
      </c>
      <c r="DF97" s="101">
        <f t="shared" si="294"/>
        <v>0</v>
      </c>
      <c r="DG97" s="101">
        <f t="shared" si="294"/>
        <v>0</v>
      </c>
      <c r="DH97" s="101">
        <f t="shared" si="221"/>
        <v>0</v>
      </c>
      <c r="DI97" s="101">
        <f>SUM(DI98)</f>
        <v>0</v>
      </c>
      <c r="DJ97" s="114">
        <f>SUM(DJ98)</f>
        <v>0</v>
      </c>
      <c r="DK97" s="101">
        <f t="shared" ref="DK97" si="296">SUM(DK98)</f>
        <v>0</v>
      </c>
      <c r="DL97" s="101">
        <f t="shared" si="223"/>
        <v>0</v>
      </c>
      <c r="DM97" s="101">
        <f>SUM(DM98)</f>
        <v>0</v>
      </c>
      <c r="DN97" s="114">
        <f>SUM(DN98)</f>
        <v>0</v>
      </c>
      <c r="DO97" s="101">
        <f t="shared" ref="DO97" si="297">SUM(DO98)</f>
        <v>0</v>
      </c>
      <c r="DP97" s="101">
        <f t="shared" si="225"/>
        <v>0</v>
      </c>
      <c r="DQ97" s="101">
        <f>SUM(DQ98)</f>
        <v>0</v>
      </c>
      <c r="DR97" s="114">
        <f>SUM(DR98)</f>
        <v>0</v>
      </c>
      <c r="DS97" s="114">
        <f t="shared" ref="DS97:DU97" si="298">SUM(DS98)</f>
        <v>0</v>
      </c>
      <c r="DT97" s="114">
        <f t="shared" si="298"/>
        <v>0</v>
      </c>
      <c r="DU97" s="114">
        <f t="shared" si="298"/>
        <v>0</v>
      </c>
      <c r="DV97" s="106"/>
      <c r="DW97" s="106"/>
      <c r="DX97" s="137"/>
      <c r="DY97" s="138"/>
      <c r="EF97" s="655"/>
      <c r="EG97" s="655"/>
      <c r="EH97" s="655"/>
      <c r="EI97" s="655"/>
      <c r="EJ97" s="655"/>
      <c r="EK97" s="655"/>
      <c r="EL97" s="655"/>
      <c r="EM97" s="655"/>
      <c r="EN97" s="952"/>
      <c r="EO97" s="655"/>
      <c r="EP97" s="655"/>
      <c r="EQ97" s="655"/>
      <c r="ER97" s="655"/>
      <c r="ES97" s="655"/>
      <c r="ET97" s="655"/>
      <c r="EU97" s="655"/>
      <c r="EV97" s="655"/>
      <c r="EY97" s="655"/>
      <c r="EZ97" s="655"/>
      <c r="FA97" s="655"/>
      <c r="FB97" s="655"/>
      <c r="FC97" s="655"/>
      <c r="FD97" s="655"/>
      <c r="FE97" s="655"/>
      <c r="FF97" s="655"/>
      <c r="FG97" s="655"/>
      <c r="FH97" s="655"/>
      <c r="FI97" s="655"/>
      <c r="FJ97" s="655"/>
      <c r="FK97" s="655"/>
      <c r="FL97" s="655"/>
      <c r="FM97" s="655"/>
      <c r="FN97" s="655"/>
      <c r="FO97" s="655"/>
      <c r="FP97" s="655"/>
      <c r="FQ97" s="655"/>
      <c r="FR97" s="655"/>
      <c r="FS97" s="655"/>
      <c r="FT97" s="655"/>
      <c r="FU97" s="655"/>
      <c r="FV97" s="655"/>
      <c r="FW97" s="655"/>
      <c r="FX97" s="655"/>
      <c r="FY97" s="655"/>
      <c r="FZ97" s="655"/>
      <c r="GA97" s="655"/>
      <c r="GB97" s="655"/>
      <c r="GC97" s="655"/>
      <c r="GD97" s="655"/>
      <c r="GE97" s="655"/>
      <c r="GF97" s="655"/>
      <c r="GG97" s="655"/>
      <c r="GH97" s="655"/>
      <c r="GI97" s="655"/>
      <c r="GJ97" s="655"/>
      <c r="GK97" s="655"/>
      <c r="GL97" s="655"/>
      <c r="GM97" s="655"/>
      <c r="GN97" s="655"/>
      <c r="GO97" s="655"/>
      <c r="GP97" s="655"/>
      <c r="GQ97" s="655"/>
      <c r="GR97" s="655"/>
      <c r="GS97" s="655"/>
      <c r="GT97" s="655"/>
      <c r="GU97" s="655"/>
      <c r="GV97" s="655"/>
      <c r="GW97" s="655"/>
      <c r="GX97" s="655"/>
      <c r="GY97" s="655"/>
      <c r="GZ97" s="655"/>
      <c r="HA97" s="655"/>
      <c r="HB97" s="655"/>
      <c r="HC97" s="655"/>
      <c r="HD97" s="655"/>
      <c r="HE97" s="655"/>
      <c r="HF97" s="655"/>
      <c r="HG97" s="655"/>
      <c r="HH97" s="655"/>
      <c r="HI97" s="655"/>
      <c r="HJ97" s="655"/>
      <c r="HK97" s="655"/>
      <c r="HL97" s="655"/>
      <c r="HM97" s="655"/>
      <c r="HN97" s="655"/>
      <c r="HO97" s="655"/>
      <c r="HP97" s="655"/>
      <c r="HQ97" s="655"/>
      <c r="HR97" s="655"/>
      <c r="HS97" s="655"/>
      <c r="HT97" s="655"/>
      <c r="HU97" s="655"/>
      <c r="HV97" s="655"/>
      <c r="HW97" s="655"/>
      <c r="HX97" s="655"/>
      <c r="HY97" s="655"/>
      <c r="HZ97" s="655"/>
      <c r="IA97" s="655"/>
      <c r="IB97" s="655"/>
      <c r="IC97" s="655"/>
    </row>
    <row r="98" spans="1:237" ht="20.100000000000001" hidden="1" customHeight="1" x14ac:dyDescent="0.35">
      <c r="A98" s="669"/>
      <c r="B98" s="731"/>
      <c r="C98" s="778"/>
      <c r="D98" s="669"/>
      <c r="E98" s="669"/>
      <c r="F98" s="669"/>
      <c r="G98" s="669"/>
      <c r="H98" s="669"/>
      <c r="I98" s="669"/>
      <c r="J98" s="646" t="s">
        <v>185</v>
      </c>
      <c r="K98" s="526"/>
      <c r="L98" s="526"/>
      <c r="M98" s="633"/>
      <c r="N98" s="570">
        <v>4241</v>
      </c>
      <c r="O98" s="546" t="s">
        <v>501</v>
      </c>
      <c r="P98" s="669"/>
      <c r="Q98" s="669"/>
      <c r="R98" s="669"/>
      <c r="S98" s="669"/>
      <c r="T98" s="669"/>
      <c r="U98" s="669"/>
      <c r="V98" s="669"/>
      <c r="W98" s="669"/>
      <c r="X98" s="669"/>
      <c r="Y98" s="669"/>
      <c r="Z98" s="669"/>
      <c r="AA98" s="669"/>
      <c r="AB98" s="669"/>
      <c r="AC98" s="669"/>
      <c r="AD98" s="669"/>
      <c r="AE98" s="669"/>
      <c r="AF98" s="669"/>
      <c r="AG98" s="669"/>
      <c r="AH98" s="669"/>
      <c r="AI98" s="669"/>
      <c r="AJ98" s="669"/>
      <c r="AK98" s="669"/>
      <c r="AL98" s="669"/>
      <c r="AM98" s="669"/>
      <c r="AN98" s="669"/>
      <c r="AO98" s="669"/>
      <c r="AP98" s="669"/>
      <c r="AQ98" s="669"/>
      <c r="AR98" s="49">
        <v>0</v>
      </c>
      <c r="AS98" s="669"/>
      <c r="AT98" s="669"/>
      <c r="AU98" s="669"/>
      <c r="AV98" s="49">
        <v>0</v>
      </c>
      <c r="AW98" s="49">
        <v>0</v>
      </c>
      <c r="AX98" s="49">
        <v>0</v>
      </c>
      <c r="AY98" s="49">
        <f>(BB98-AV98)</f>
        <v>2000</v>
      </c>
      <c r="AZ98" s="669"/>
      <c r="BA98" s="669"/>
      <c r="BB98" s="49">
        <v>2000</v>
      </c>
      <c r="BC98" s="49">
        <v>2000</v>
      </c>
      <c r="BD98" s="49">
        <v>0</v>
      </c>
      <c r="BE98" s="49">
        <v>0</v>
      </c>
      <c r="BF98" s="49">
        <v>2000</v>
      </c>
      <c r="BG98" s="49">
        <v>1800</v>
      </c>
      <c r="BH98" s="49">
        <v>0</v>
      </c>
      <c r="BI98" s="49">
        <f>(BJ98-BH98)</f>
        <v>0</v>
      </c>
      <c r="BJ98" s="49">
        <v>0</v>
      </c>
      <c r="BK98" s="49"/>
      <c r="BL98" s="49">
        <f t="shared" si="276"/>
        <v>0</v>
      </c>
      <c r="BM98" s="49"/>
      <c r="BN98" s="49"/>
      <c r="BO98" s="49"/>
      <c r="BP98" s="49"/>
      <c r="BQ98" s="49"/>
      <c r="BR98" s="49">
        <f>(BS98-BO98)</f>
        <v>0</v>
      </c>
      <c r="BS98" s="49"/>
      <c r="BT98" s="49">
        <v>0</v>
      </c>
      <c r="BU98" s="49">
        <f>(BY98-BO98)</f>
        <v>974.03</v>
      </c>
      <c r="BV98" s="49">
        <v>0</v>
      </c>
      <c r="BW98" s="49"/>
      <c r="BX98" s="49"/>
      <c r="BY98" s="49">
        <v>974.03</v>
      </c>
      <c r="BZ98" s="49">
        <v>974.03</v>
      </c>
      <c r="CA98" s="49">
        <f t="shared" si="209"/>
        <v>54.112777777777779</v>
      </c>
      <c r="CB98" s="49">
        <f t="shared" si="210"/>
        <v>100</v>
      </c>
      <c r="CC98" s="49"/>
      <c r="CD98" s="49"/>
      <c r="CE98" s="49">
        <v>0</v>
      </c>
      <c r="CF98" s="49"/>
      <c r="CG98" s="49">
        <f t="shared" si="211"/>
        <v>0</v>
      </c>
      <c r="CH98" s="49">
        <f>(CI98-CE98)</f>
        <v>0</v>
      </c>
      <c r="CI98" s="49"/>
      <c r="CJ98" s="49"/>
      <c r="CK98" s="49">
        <f t="shared" si="212"/>
        <v>0</v>
      </c>
      <c r="CL98" s="49">
        <f>(CM98-CI98)</f>
        <v>0</v>
      </c>
      <c r="CM98" s="49"/>
      <c r="CN98" s="49"/>
      <c r="CO98" s="49">
        <f t="shared" si="213"/>
        <v>0</v>
      </c>
      <c r="CP98" s="49">
        <f>(CQ98-CM98)</f>
        <v>0</v>
      </c>
      <c r="CQ98" s="49"/>
      <c r="CR98" s="49"/>
      <c r="CS98" s="49">
        <f t="shared" si="214"/>
        <v>0</v>
      </c>
      <c r="CT98" s="49">
        <f>(CU98-CQ98)</f>
        <v>0</v>
      </c>
      <c r="CU98" s="49"/>
      <c r="CV98" s="49"/>
      <c r="CW98" s="49">
        <f t="shared" si="215"/>
        <v>0</v>
      </c>
      <c r="CX98" s="49">
        <f>(CY98-CU98)</f>
        <v>0</v>
      </c>
      <c r="CY98" s="49"/>
      <c r="CZ98" s="851"/>
      <c r="DA98" s="851"/>
      <c r="DB98" s="49">
        <v>0</v>
      </c>
      <c r="DC98" s="851">
        <v>0</v>
      </c>
      <c r="DD98" s="49">
        <f t="shared" si="219"/>
        <v>0</v>
      </c>
      <c r="DE98" s="49">
        <f t="shared" si="220"/>
        <v>0</v>
      </c>
      <c r="DF98" s="49"/>
      <c r="DG98" s="49"/>
      <c r="DH98" s="49">
        <f t="shared" si="221"/>
        <v>0</v>
      </c>
      <c r="DI98" s="49">
        <f>(DJ98-DF98)</f>
        <v>0</v>
      </c>
      <c r="DJ98" s="851"/>
      <c r="DK98" s="49"/>
      <c r="DL98" s="49">
        <f t="shared" si="223"/>
        <v>0</v>
      </c>
      <c r="DM98" s="49">
        <f>(DN98-DJ98)</f>
        <v>0</v>
      </c>
      <c r="DN98" s="851"/>
      <c r="DO98" s="49"/>
      <c r="DP98" s="49">
        <f t="shared" si="225"/>
        <v>0</v>
      </c>
      <c r="DQ98" s="49">
        <f>(DR98-DN98)</f>
        <v>0</v>
      </c>
      <c r="DR98" s="851"/>
      <c r="DS98" s="851"/>
      <c r="DT98" s="851"/>
      <c r="DU98" s="851"/>
      <c r="DV98" s="49"/>
      <c r="DW98" s="49"/>
      <c r="DX98" s="137"/>
      <c r="DY98" s="851"/>
      <c r="EF98" s="655"/>
      <c r="EG98" s="655"/>
      <c r="EH98" s="655"/>
      <c r="EI98" s="655"/>
      <c r="EJ98" s="655"/>
      <c r="EK98" s="655"/>
      <c r="EL98" s="655"/>
      <c r="EM98" s="655"/>
      <c r="EN98" s="952"/>
      <c r="EO98" s="655"/>
      <c r="EP98" s="655"/>
      <c r="EQ98" s="655"/>
      <c r="ER98" s="655"/>
      <c r="ES98" s="655"/>
      <c r="ET98" s="655"/>
      <c r="EU98" s="655"/>
      <c r="EV98" s="655"/>
      <c r="EY98" s="655"/>
      <c r="EZ98" s="655"/>
      <c r="FA98" s="655"/>
      <c r="FB98" s="655"/>
      <c r="FC98" s="655"/>
      <c r="FD98" s="655"/>
      <c r="FE98" s="655"/>
      <c r="FF98" s="655"/>
      <c r="FG98" s="655"/>
      <c r="FH98" s="655"/>
      <c r="FI98" s="655"/>
      <c r="FJ98" s="655"/>
      <c r="FK98" s="655"/>
      <c r="FL98" s="655"/>
      <c r="FM98" s="655"/>
      <c r="FN98" s="655"/>
      <c r="FO98" s="655"/>
      <c r="FP98" s="655"/>
      <c r="FQ98" s="655"/>
      <c r="FR98" s="655"/>
      <c r="FS98" s="655"/>
      <c r="FT98" s="655"/>
      <c r="FU98" s="655"/>
      <c r="FV98" s="655"/>
      <c r="FW98" s="655"/>
      <c r="FX98" s="655"/>
      <c r="FY98" s="655"/>
      <c r="FZ98" s="655"/>
      <c r="GA98" s="655"/>
      <c r="GB98" s="655"/>
      <c r="GC98" s="655"/>
      <c r="GD98" s="655"/>
      <c r="GE98" s="655"/>
      <c r="GF98" s="655"/>
      <c r="GG98" s="655"/>
      <c r="GH98" s="655"/>
      <c r="GI98" s="655"/>
      <c r="GJ98" s="655"/>
      <c r="GK98" s="655"/>
      <c r="GL98" s="655"/>
      <c r="GM98" s="655"/>
      <c r="GN98" s="655"/>
      <c r="GO98" s="655"/>
      <c r="GP98" s="655"/>
      <c r="GQ98" s="655"/>
      <c r="GR98" s="655"/>
      <c r="GS98" s="655"/>
      <c r="GT98" s="655"/>
      <c r="GU98" s="655"/>
      <c r="GV98" s="655"/>
      <c r="GW98" s="655"/>
      <c r="GX98" s="655"/>
      <c r="GY98" s="655"/>
      <c r="GZ98" s="655"/>
      <c r="HA98" s="655"/>
      <c r="HB98" s="655"/>
      <c r="HC98" s="655"/>
      <c r="HD98" s="655"/>
      <c r="HE98" s="655"/>
      <c r="HF98" s="655"/>
      <c r="HG98" s="655"/>
      <c r="HH98" s="655"/>
      <c r="HI98" s="655"/>
      <c r="HJ98" s="655"/>
      <c r="HK98" s="655"/>
      <c r="HL98" s="655"/>
      <c r="HM98" s="655"/>
      <c r="HN98" s="655"/>
      <c r="HO98" s="655"/>
      <c r="HP98" s="655"/>
      <c r="HQ98" s="655"/>
      <c r="HR98" s="655"/>
      <c r="HS98" s="655"/>
      <c r="HT98" s="655"/>
      <c r="HU98" s="655"/>
      <c r="HV98" s="655"/>
      <c r="HW98" s="655"/>
      <c r="HX98" s="655"/>
      <c r="HY98" s="655"/>
      <c r="HZ98" s="655"/>
      <c r="IA98" s="655"/>
      <c r="IB98" s="655"/>
      <c r="IC98" s="655"/>
    </row>
    <row r="99" spans="1:237" s="654" customFormat="1" ht="20.100000000000001" hidden="1" customHeight="1" x14ac:dyDescent="0.35">
      <c r="A99" s="664" t="s">
        <v>436</v>
      </c>
      <c r="B99" s="664" t="s">
        <v>518</v>
      </c>
      <c r="C99" s="665" t="s">
        <v>9</v>
      </c>
      <c r="D99" s="646"/>
      <c r="E99" s="646"/>
      <c r="F99" s="646"/>
      <c r="G99" s="646" t="s">
        <v>9</v>
      </c>
      <c r="H99" s="646"/>
      <c r="I99" s="646"/>
      <c r="J99" s="646" t="s">
        <v>185</v>
      </c>
      <c r="K99" s="757"/>
      <c r="L99" s="604"/>
      <c r="M99" s="775">
        <v>426</v>
      </c>
      <c r="N99" s="768" t="s">
        <v>88</v>
      </c>
      <c r="O99" s="76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614"/>
      <c r="AJ99" s="30"/>
      <c r="AK99" s="30"/>
      <c r="AL99" s="30"/>
      <c r="AM99" s="30"/>
      <c r="AN99" s="101">
        <f>SUM(AN100)</f>
        <v>0</v>
      </c>
      <c r="AO99" s="101">
        <f>SUM(AO100)</f>
        <v>0</v>
      </c>
      <c r="AP99" s="101">
        <f>SUM(AP100)</f>
        <v>0</v>
      </c>
      <c r="AQ99" s="101">
        <f>SUM(AQ100)</f>
        <v>0</v>
      </c>
      <c r="AR99" s="101">
        <f>SUM(AR100)</f>
        <v>0</v>
      </c>
      <c r="AS99" s="49"/>
      <c r="AT99" s="49"/>
      <c r="AU99" s="101">
        <f>SUM(AU100)</f>
        <v>100000</v>
      </c>
      <c r="AV99" s="101">
        <f>SUM(AV100)</f>
        <v>0</v>
      </c>
      <c r="AW99" s="101"/>
      <c r="AX99" s="101"/>
      <c r="AY99" s="101">
        <f>SUM(AY100)</f>
        <v>8000</v>
      </c>
      <c r="AZ99" s="30"/>
      <c r="BA99" s="30"/>
      <c r="BB99" s="101">
        <f t="shared" ref="BB99:BK99" si="299">SUM(BB100)</f>
        <v>8000</v>
      </c>
      <c r="BC99" s="101">
        <f t="shared" si="299"/>
        <v>8000</v>
      </c>
      <c r="BD99" s="101">
        <f t="shared" si="299"/>
        <v>0</v>
      </c>
      <c r="BE99" s="101">
        <f t="shared" si="299"/>
        <v>8000</v>
      </c>
      <c r="BF99" s="101">
        <f t="shared" si="299"/>
        <v>8000</v>
      </c>
      <c r="BG99" s="101">
        <f t="shared" si="299"/>
        <v>8000</v>
      </c>
      <c r="BH99" s="101">
        <f t="shared" si="299"/>
        <v>0</v>
      </c>
      <c r="BI99" s="101">
        <f>SUM(BI100)</f>
        <v>0</v>
      </c>
      <c r="BJ99" s="101">
        <f>SUM(BJ100)</f>
        <v>0</v>
      </c>
      <c r="BK99" s="101">
        <f t="shared" si="299"/>
        <v>0</v>
      </c>
      <c r="BL99" s="101">
        <f t="shared" si="276"/>
        <v>0</v>
      </c>
      <c r="BM99" s="101"/>
      <c r="BN99" s="101"/>
      <c r="BO99" s="101">
        <f>SUM(BO100)</f>
        <v>0</v>
      </c>
      <c r="BP99" s="101"/>
      <c r="BQ99" s="101"/>
      <c r="BR99" s="101">
        <f>SUM(BR100)</f>
        <v>0</v>
      </c>
      <c r="BS99" s="101">
        <f>SUM(BS100)</f>
        <v>0</v>
      </c>
      <c r="BT99" s="101">
        <f>SUM(BT100)</f>
        <v>0</v>
      </c>
      <c r="BU99" s="101">
        <f>SUM(BU100)</f>
        <v>0</v>
      </c>
      <c r="BV99" s="101">
        <f>SUM(BV100)</f>
        <v>0</v>
      </c>
      <c r="BW99" s="101"/>
      <c r="BX99" s="101"/>
      <c r="BY99" s="101">
        <f>SUM(BY100)</f>
        <v>0</v>
      </c>
      <c r="BZ99" s="101">
        <f>SUM(BZ100)</f>
        <v>0</v>
      </c>
      <c r="CA99" s="101">
        <f t="shared" si="209"/>
        <v>0</v>
      </c>
      <c r="CB99" s="101">
        <f t="shared" si="210"/>
        <v>0</v>
      </c>
      <c r="CC99" s="101">
        <f>SUM(CC100)</f>
        <v>0</v>
      </c>
      <c r="CD99" s="101">
        <f>SUM(CD100)</f>
        <v>0</v>
      </c>
      <c r="CE99" s="101">
        <f>SUM(CE100)</f>
        <v>0</v>
      </c>
      <c r="CF99" s="101">
        <f>SUM(CF100)</f>
        <v>0</v>
      </c>
      <c r="CG99" s="101">
        <f t="shared" si="211"/>
        <v>0</v>
      </c>
      <c r="CH99" s="101">
        <f>SUM(CH100)</f>
        <v>0</v>
      </c>
      <c r="CI99" s="101">
        <f>SUM(CI100)</f>
        <v>0</v>
      </c>
      <c r="CJ99" s="101"/>
      <c r="CK99" s="101">
        <f t="shared" si="212"/>
        <v>0</v>
      </c>
      <c r="CL99" s="101">
        <f>SUM(CL100)</f>
        <v>0</v>
      </c>
      <c r="CM99" s="101">
        <f>SUM(CM100)</f>
        <v>0</v>
      </c>
      <c r="CN99" s="101"/>
      <c r="CO99" s="101">
        <f t="shared" si="213"/>
        <v>0</v>
      </c>
      <c r="CP99" s="101">
        <f>SUM(CP100)</f>
        <v>0</v>
      </c>
      <c r="CQ99" s="101">
        <f>SUM(CQ100)</f>
        <v>0</v>
      </c>
      <c r="CR99" s="101">
        <f>SUM(CR100)</f>
        <v>0</v>
      </c>
      <c r="CS99" s="101">
        <f t="shared" si="214"/>
        <v>0</v>
      </c>
      <c r="CT99" s="101">
        <f>SUM(CT100)</f>
        <v>0</v>
      </c>
      <c r="CU99" s="101">
        <f>SUM(CU100)</f>
        <v>0</v>
      </c>
      <c r="CV99" s="101">
        <f>SUM(CV100)</f>
        <v>0</v>
      </c>
      <c r="CW99" s="101">
        <f t="shared" si="215"/>
        <v>0</v>
      </c>
      <c r="CX99" s="101">
        <f t="shared" ref="CX99:DG99" si="300">SUM(CX100)</f>
        <v>0</v>
      </c>
      <c r="CY99" s="101">
        <f t="shared" si="300"/>
        <v>0</v>
      </c>
      <c r="CZ99" s="114">
        <f t="shared" si="300"/>
        <v>0</v>
      </c>
      <c r="DA99" s="114">
        <f t="shared" si="300"/>
        <v>0</v>
      </c>
      <c r="DB99" s="101">
        <f t="shared" si="300"/>
        <v>0</v>
      </c>
      <c r="DC99" s="114">
        <f t="shared" ref="DC99" si="301">SUM(DC100)</f>
        <v>0</v>
      </c>
      <c r="DD99" s="101">
        <f t="shared" si="219"/>
        <v>0</v>
      </c>
      <c r="DE99" s="101">
        <f t="shared" si="220"/>
        <v>0</v>
      </c>
      <c r="DF99" s="101">
        <f t="shared" si="300"/>
        <v>0</v>
      </c>
      <c r="DG99" s="101">
        <f t="shared" si="300"/>
        <v>0</v>
      </c>
      <c r="DH99" s="101">
        <f t="shared" si="221"/>
        <v>0</v>
      </c>
      <c r="DI99" s="101">
        <f>SUM(DI100)</f>
        <v>0</v>
      </c>
      <c r="DJ99" s="114">
        <f>SUM(DJ100)</f>
        <v>0</v>
      </c>
      <c r="DK99" s="101">
        <f t="shared" ref="DK99" si="302">SUM(DK100)</f>
        <v>0</v>
      </c>
      <c r="DL99" s="101">
        <f t="shared" si="223"/>
        <v>0</v>
      </c>
      <c r="DM99" s="101">
        <f>SUM(DM100)</f>
        <v>0</v>
      </c>
      <c r="DN99" s="114">
        <f>SUM(DN100)</f>
        <v>0</v>
      </c>
      <c r="DO99" s="101">
        <f t="shared" ref="DO99" si="303">SUM(DO100)</f>
        <v>0</v>
      </c>
      <c r="DP99" s="101">
        <f t="shared" si="225"/>
        <v>0</v>
      </c>
      <c r="DQ99" s="101">
        <f>SUM(DQ100)</f>
        <v>0</v>
      </c>
      <c r="DR99" s="114">
        <f>SUM(DR100)</f>
        <v>0</v>
      </c>
      <c r="DS99" s="114">
        <f t="shared" ref="DS99:DU99" si="304">SUM(DS100)</f>
        <v>0</v>
      </c>
      <c r="DT99" s="114">
        <f t="shared" si="304"/>
        <v>0</v>
      </c>
      <c r="DU99" s="114">
        <f t="shared" si="304"/>
        <v>0</v>
      </c>
      <c r="DV99" s="106"/>
      <c r="DW99" s="106"/>
      <c r="DX99" s="137"/>
      <c r="DY99" s="138"/>
      <c r="DZ99" s="852"/>
      <c r="EA99" s="852"/>
      <c r="EE99" s="686"/>
      <c r="EF99" s="655"/>
      <c r="EG99" s="655"/>
      <c r="EH99" s="655"/>
      <c r="EI99" s="655"/>
      <c r="EJ99" s="655"/>
      <c r="EK99" s="655"/>
      <c r="EL99" s="655"/>
      <c r="EM99" s="655"/>
      <c r="EN99" s="952"/>
      <c r="EO99" s="655"/>
      <c r="EP99" s="655"/>
      <c r="EQ99" s="655"/>
      <c r="ER99" s="655"/>
      <c r="ES99" s="655"/>
      <c r="ET99" s="655"/>
      <c r="EU99" s="655"/>
      <c r="EV99" s="655"/>
      <c r="EX99" s="820"/>
      <c r="EY99" s="655"/>
      <c r="EZ99" s="655"/>
      <c r="FA99" s="655"/>
      <c r="FB99" s="655"/>
      <c r="FC99" s="655"/>
      <c r="FD99" s="655"/>
      <c r="FE99" s="655"/>
      <c r="FF99" s="655"/>
      <c r="FG99" s="655"/>
      <c r="FH99" s="655"/>
      <c r="FI99" s="655"/>
      <c r="FJ99" s="655"/>
      <c r="FK99" s="655"/>
      <c r="FL99" s="655"/>
      <c r="FM99" s="655"/>
      <c r="FN99" s="655"/>
      <c r="FO99" s="655"/>
      <c r="FP99" s="655"/>
      <c r="FQ99" s="655"/>
      <c r="FR99" s="655"/>
      <c r="FS99" s="655"/>
      <c r="FT99" s="655"/>
      <c r="FU99" s="655"/>
      <c r="FV99" s="655"/>
      <c r="FW99" s="655"/>
      <c r="FX99" s="655"/>
      <c r="FY99" s="655"/>
      <c r="FZ99" s="655"/>
      <c r="GA99" s="655"/>
      <c r="GB99" s="655"/>
      <c r="GC99" s="655"/>
      <c r="GD99" s="655"/>
      <c r="GE99" s="655"/>
      <c r="GF99" s="655"/>
      <c r="GG99" s="655"/>
      <c r="GH99" s="655"/>
      <c r="GI99" s="655"/>
      <c r="GJ99" s="655"/>
      <c r="GK99" s="655"/>
      <c r="GL99" s="655"/>
      <c r="GM99" s="655"/>
      <c r="GN99" s="655"/>
      <c r="GO99" s="655"/>
      <c r="GP99" s="655"/>
      <c r="GQ99" s="655"/>
      <c r="GR99" s="655"/>
      <c r="GS99" s="655"/>
      <c r="GT99" s="655"/>
      <c r="GU99" s="655"/>
      <c r="GV99" s="655"/>
      <c r="GW99" s="655"/>
      <c r="GX99" s="655"/>
      <c r="GY99" s="655"/>
      <c r="GZ99" s="655"/>
      <c r="HA99" s="655"/>
      <c r="HB99" s="655"/>
      <c r="HC99" s="655"/>
      <c r="HD99" s="655"/>
      <c r="HE99" s="655"/>
      <c r="HF99" s="655"/>
      <c r="HG99" s="655"/>
      <c r="HH99" s="655"/>
      <c r="HI99" s="655"/>
      <c r="HJ99" s="655"/>
      <c r="HK99" s="655"/>
      <c r="HL99" s="655"/>
      <c r="HM99" s="655"/>
      <c r="HN99" s="655"/>
      <c r="HO99" s="655"/>
      <c r="HP99" s="655"/>
      <c r="HQ99" s="655"/>
      <c r="HR99" s="655"/>
      <c r="HS99" s="655"/>
      <c r="HT99" s="655"/>
      <c r="HU99" s="655"/>
      <c r="HV99" s="655"/>
      <c r="HW99" s="655"/>
      <c r="HX99" s="655"/>
      <c r="HY99" s="655"/>
      <c r="HZ99" s="655"/>
      <c r="IA99" s="655"/>
      <c r="IB99" s="655"/>
      <c r="IC99" s="655"/>
    </row>
    <row r="100" spans="1:237" s="654" customFormat="1" ht="20.100000000000001" hidden="1" customHeight="1" x14ac:dyDescent="0.35">
      <c r="A100" s="659"/>
      <c r="B100" s="646"/>
      <c r="C100" s="665"/>
      <c r="D100" s="659"/>
      <c r="E100" s="659"/>
      <c r="F100" s="659"/>
      <c r="G100" s="659" t="s">
        <v>9</v>
      </c>
      <c r="H100" s="659"/>
      <c r="I100" s="659"/>
      <c r="J100" s="646" t="s">
        <v>185</v>
      </c>
      <c r="K100" s="678"/>
      <c r="L100" s="603"/>
      <c r="M100" s="570"/>
      <c r="N100" s="570">
        <v>4262</v>
      </c>
      <c r="O100" s="584" t="s">
        <v>89</v>
      </c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596"/>
      <c r="AJ100" s="34"/>
      <c r="AK100" s="34"/>
      <c r="AL100" s="34"/>
      <c r="AM100" s="34"/>
      <c r="AN100" s="37">
        <v>0</v>
      </c>
      <c r="AO100" s="37">
        <v>0</v>
      </c>
      <c r="AP100" s="37">
        <v>0</v>
      </c>
      <c r="AQ100" s="37">
        <v>0</v>
      </c>
      <c r="AR100" s="37">
        <v>0</v>
      </c>
      <c r="AS100" s="37"/>
      <c r="AT100" s="37"/>
      <c r="AU100" s="37">
        <v>100000</v>
      </c>
      <c r="AV100" s="37">
        <v>0</v>
      </c>
      <c r="AW100" s="37"/>
      <c r="AX100" s="37"/>
      <c r="AY100" s="37">
        <f>(BB100-AV100)</f>
        <v>8000</v>
      </c>
      <c r="AZ100" s="34"/>
      <c r="BA100" s="34"/>
      <c r="BB100" s="37">
        <v>8000</v>
      </c>
      <c r="BC100" s="37">
        <v>8000</v>
      </c>
      <c r="BD100" s="37">
        <v>0</v>
      </c>
      <c r="BE100" s="37">
        <v>8000</v>
      </c>
      <c r="BF100" s="37">
        <v>8000</v>
      </c>
      <c r="BG100" s="49">
        <v>8000</v>
      </c>
      <c r="BH100" s="98">
        <v>0</v>
      </c>
      <c r="BI100" s="49">
        <f>(BJ100-BH100)</f>
        <v>0</v>
      </c>
      <c r="BJ100" s="98">
        <v>0</v>
      </c>
      <c r="BK100" s="49"/>
      <c r="BL100" s="49">
        <f t="shared" si="276"/>
        <v>0</v>
      </c>
      <c r="BM100" s="49"/>
      <c r="BN100" s="49"/>
      <c r="BO100" s="98">
        <v>0</v>
      </c>
      <c r="BP100" s="98"/>
      <c r="BQ100" s="98"/>
      <c r="BR100" s="49">
        <f>(BS100-BO100)</f>
        <v>0</v>
      </c>
      <c r="BS100" s="98"/>
      <c r="BT100" s="98">
        <v>0</v>
      </c>
      <c r="BU100" s="49">
        <f>(BY100-BO100)</f>
        <v>0</v>
      </c>
      <c r="BV100" s="98">
        <v>0</v>
      </c>
      <c r="BW100" s="98"/>
      <c r="BX100" s="98"/>
      <c r="BY100" s="98">
        <v>0</v>
      </c>
      <c r="BZ100" s="98">
        <v>0</v>
      </c>
      <c r="CA100" s="98">
        <f t="shared" si="209"/>
        <v>0</v>
      </c>
      <c r="CB100" s="98">
        <f t="shared" si="210"/>
        <v>0</v>
      </c>
      <c r="CC100" s="98"/>
      <c r="CD100" s="98"/>
      <c r="CE100" s="98">
        <v>0</v>
      </c>
      <c r="CF100" s="98"/>
      <c r="CG100" s="98">
        <f t="shared" si="211"/>
        <v>0</v>
      </c>
      <c r="CH100" s="98">
        <f>(CI100-CE100)</f>
        <v>0</v>
      </c>
      <c r="CI100" s="98"/>
      <c r="CJ100" s="98"/>
      <c r="CK100" s="98">
        <f t="shared" si="212"/>
        <v>0</v>
      </c>
      <c r="CL100" s="98">
        <f>(CM100-CI100)</f>
        <v>0</v>
      </c>
      <c r="CM100" s="98"/>
      <c r="CN100" s="98"/>
      <c r="CO100" s="98">
        <f t="shared" si="213"/>
        <v>0</v>
      </c>
      <c r="CP100" s="98">
        <f>(CQ100-CM100)</f>
        <v>0</v>
      </c>
      <c r="CQ100" s="98"/>
      <c r="CR100" s="98"/>
      <c r="CS100" s="98">
        <f t="shared" si="214"/>
        <v>0</v>
      </c>
      <c r="CT100" s="98">
        <f>(CU100-CQ100)</f>
        <v>0</v>
      </c>
      <c r="CU100" s="699"/>
      <c r="CV100" s="98"/>
      <c r="CW100" s="98">
        <f t="shared" si="215"/>
        <v>0</v>
      </c>
      <c r="CX100" s="98">
        <f>(CY100-CU100)</f>
        <v>0</v>
      </c>
      <c r="CY100" s="699"/>
      <c r="CZ100" s="850"/>
      <c r="DA100" s="850"/>
      <c r="DB100" s="699">
        <v>0</v>
      </c>
      <c r="DC100" s="850">
        <v>0</v>
      </c>
      <c r="DD100" s="699">
        <f t="shared" si="219"/>
        <v>0</v>
      </c>
      <c r="DE100" s="699">
        <f t="shared" si="220"/>
        <v>0</v>
      </c>
      <c r="DF100" s="699"/>
      <c r="DG100" s="699"/>
      <c r="DH100" s="699">
        <f t="shared" si="221"/>
        <v>0</v>
      </c>
      <c r="DI100" s="98">
        <f>(DJ100-DF100)</f>
        <v>0</v>
      </c>
      <c r="DJ100" s="850"/>
      <c r="DK100" s="699"/>
      <c r="DL100" s="699">
        <f t="shared" si="223"/>
        <v>0</v>
      </c>
      <c r="DM100" s="98">
        <f>(DN100-DJ100)</f>
        <v>0</v>
      </c>
      <c r="DN100" s="850"/>
      <c r="DO100" s="699"/>
      <c r="DP100" s="699">
        <f t="shared" si="225"/>
        <v>0</v>
      </c>
      <c r="DQ100" s="98">
        <f>(DR100-DN100)</f>
        <v>0</v>
      </c>
      <c r="DR100" s="850"/>
      <c r="DS100" s="850"/>
      <c r="DT100" s="850"/>
      <c r="DU100" s="850"/>
      <c r="DV100" s="49"/>
      <c r="DW100" s="49"/>
      <c r="DX100" s="137"/>
      <c r="DY100" s="863"/>
      <c r="DZ100" s="852"/>
      <c r="EA100" s="852"/>
      <c r="EE100" s="686"/>
      <c r="EF100" s="655"/>
      <c r="EG100" s="655"/>
      <c r="EH100" s="655"/>
      <c r="EI100" s="655"/>
      <c r="EJ100" s="655"/>
      <c r="EK100" s="655"/>
      <c r="EL100" s="655"/>
      <c r="EM100" s="655"/>
      <c r="EN100" s="952"/>
      <c r="EO100" s="655"/>
      <c r="EP100" s="655"/>
      <c r="EQ100" s="655"/>
      <c r="ER100" s="655"/>
      <c r="ES100" s="655"/>
      <c r="ET100" s="655"/>
      <c r="EU100" s="655"/>
      <c r="EV100" s="655"/>
      <c r="EX100" s="820"/>
      <c r="EY100" s="655"/>
      <c r="EZ100" s="655"/>
      <c r="FA100" s="655"/>
      <c r="FB100" s="655"/>
      <c r="FC100" s="655"/>
      <c r="FD100" s="655"/>
      <c r="FE100" s="655"/>
      <c r="FF100" s="655"/>
      <c r="FG100" s="655"/>
      <c r="FH100" s="655"/>
      <c r="FI100" s="655"/>
      <c r="FJ100" s="655"/>
      <c r="FK100" s="655"/>
      <c r="FL100" s="655"/>
      <c r="FM100" s="655"/>
      <c r="FN100" s="655"/>
      <c r="FO100" s="655"/>
      <c r="FP100" s="655"/>
      <c r="FQ100" s="655"/>
      <c r="FR100" s="655"/>
      <c r="FS100" s="655"/>
      <c r="FT100" s="655"/>
      <c r="FU100" s="655"/>
      <c r="FV100" s="655"/>
      <c r="FW100" s="655"/>
      <c r="FX100" s="655"/>
      <c r="FY100" s="655"/>
      <c r="FZ100" s="655"/>
      <c r="GA100" s="655"/>
      <c r="GB100" s="655"/>
      <c r="GC100" s="655"/>
      <c r="GD100" s="655"/>
      <c r="GE100" s="655"/>
      <c r="GF100" s="655"/>
      <c r="GG100" s="655"/>
      <c r="GH100" s="655"/>
      <c r="GI100" s="655"/>
      <c r="GJ100" s="655"/>
      <c r="GK100" s="655"/>
      <c r="GL100" s="655"/>
      <c r="GM100" s="655"/>
      <c r="GN100" s="655"/>
      <c r="GO100" s="655"/>
      <c r="GP100" s="655"/>
      <c r="GQ100" s="655"/>
      <c r="GR100" s="655"/>
      <c r="GS100" s="655"/>
      <c r="GT100" s="655"/>
      <c r="GU100" s="655"/>
      <c r="GV100" s="655"/>
      <c r="GW100" s="655"/>
      <c r="GX100" s="655"/>
      <c r="GY100" s="655"/>
      <c r="GZ100" s="655"/>
      <c r="HA100" s="655"/>
      <c r="HB100" s="655"/>
      <c r="HC100" s="655"/>
      <c r="HD100" s="655"/>
      <c r="HE100" s="655"/>
      <c r="HF100" s="655"/>
      <c r="HG100" s="655"/>
      <c r="HH100" s="655"/>
      <c r="HI100" s="655"/>
      <c r="HJ100" s="655"/>
      <c r="HK100" s="655"/>
      <c r="HL100" s="655"/>
      <c r="HM100" s="655"/>
      <c r="HN100" s="655"/>
      <c r="HO100" s="655"/>
      <c r="HP100" s="655"/>
      <c r="HQ100" s="655"/>
      <c r="HR100" s="655"/>
      <c r="HS100" s="655"/>
      <c r="HT100" s="655"/>
      <c r="HU100" s="655"/>
      <c r="HV100" s="655"/>
      <c r="HW100" s="655"/>
      <c r="HX100" s="655"/>
      <c r="HY100" s="655"/>
      <c r="HZ100" s="655"/>
      <c r="IA100" s="655"/>
      <c r="IB100" s="655"/>
      <c r="IC100" s="655"/>
    </row>
    <row r="101" spans="1:237" s="654" customFormat="1" ht="20.100000000000001" hidden="1" customHeight="1" x14ac:dyDescent="0.35">
      <c r="A101" s="659"/>
      <c r="B101" s="646"/>
      <c r="C101" s="665"/>
      <c r="D101" s="659"/>
      <c r="E101" s="659"/>
      <c r="F101" s="659"/>
      <c r="G101" s="659"/>
      <c r="H101" s="659"/>
      <c r="I101" s="659"/>
      <c r="J101" s="646" t="s">
        <v>185</v>
      </c>
      <c r="K101" s="678"/>
      <c r="L101" s="610">
        <v>45</v>
      </c>
      <c r="M101" s="775" t="s">
        <v>196</v>
      </c>
      <c r="N101" s="775"/>
      <c r="O101" s="752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596"/>
      <c r="AJ101" s="34"/>
      <c r="AK101" s="34"/>
      <c r="AL101" s="34"/>
      <c r="AM101" s="34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0"/>
      <c r="BA101" s="30"/>
      <c r="BB101" s="37"/>
      <c r="BC101" s="37"/>
      <c r="BD101" s="37"/>
      <c r="BE101" s="37"/>
      <c r="BF101" s="37"/>
      <c r="BG101" s="107">
        <v>0</v>
      </c>
      <c r="BH101" s="107">
        <v>0</v>
      </c>
      <c r="BI101" s="107">
        <f>BJ101-BH101</f>
        <v>185000</v>
      </c>
      <c r="BJ101" s="107">
        <f>BJ102+BJ104</f>
        <v>185000</v>
      </c>
      <c r="BK101" s="107">
        <f>BK102+BK104</f>
        <v>34125</v>
      </c>
      <c r="BL101" s="107">
        <f t="shared" si="276"/>
        <v>18.445945945945947</v>
      </c>
      <c r="BM101" s="107"/>
      <c r="BN101" s="107"/>
      <c r="BO101" s="107">
        <f>BO102+BO104</f>
        <v>70000</v>
      </c>
      <c r="BP101" s="107"/>
      <c r="BQ101" s="107"/>
      <c r="BR101" s="107">
        <f>BS101-BO101</f>
        <v>330000</v>
      </c>
      <c r="BS101" s="107">
        <f>BS102+BS104</f>
        <v>400000</v>
      </c>
      <c r="BT101" s="107">
        <f>BT102+BT104</f>
        <v>34125</v>
      </c>
      <c r="BU101" s="107">
        <f>BY101-BO101</f>
        <v>-875</v>
      </c>
      <c r="BV101" s="107">
        <f>BV102+BV104</f>
        <v>400000</v>
      </c>
      <c r="BW101" s="107"/>
      <c r="BX101" s="107"/>
      <c r="BY101" s="107">
        <f>BY102+BY104</f>
        <v>69125</v>
      </c>
      <c r="BZ101" s="107">
        <f>BZ102+BZ104</f>
        <v>69125</v>
      </c>
      <c r="CA101" s="107">
        <f t="shared" si="209"/>
        <v>0</v>
      </c>
      <c r="CB101" s="107">
        <f t="shared" si="210"/>
        <v>100</v>
      </c>
      <c r="CC101" s="107">
        <v>56000</v>
      </c>
      <c r="CD101" s="107">
        <v>56000</v>
      </c>
      <c r="CE101" s="107">
        <f>CE102+CE104</f>
        <v>730000</v>
      </c>
      <c r="CF101" s="107">
        <f>CF102+CF104</f>
        <v>0</v>
      </c>
      <c r="CG101" s="107">
        <f t="shared" si="211"/>
        <v>0</v>
      </c>
      <c r="CH101" s="107">
        <f>CI101-CE101</f>
        <v>0</v>
      </c>
      <c r="CI101" s="107">
        <f>CI102+CI104</f>
        <v>730000</v>
      </c>
      <c r="CJ101" s="107"/>
      <c r="CK101" s="107">
        <f t="shared" si="212"/>
        <v>0</v>
      </c>
      <c r="CL101" s="107">
        <f>CM101-CI101</f>
        <v>-120000</v>
      </c>
      <c r="CM101" s="107">
        <f>CM102+CM104</f>
        <v>610000</v>
      </c>
      <c r="CN101" s="107"/>
      <c r="CO101" s="107">
        <f t="shared" si="213"/>
        <v>0</v>
      </c>
      <c r="CP101" s="107">
        <f>CQ101-CM101</f>
        <v>0</v>
      </c>
      <c r="CQ101" s="107">
        <f>CQ102+CQ104</f>
        <v>610000</v>
      </c>
      <c r="CR101" s="107">
        <f>CR102+CR104</f>
        <v>348927.24</v>
      </c>
      <c r="CS101" s="107">
        <f t="shared" si="214"/>
        <v>57.201186885245903</v>
      </c>
      <c r="CT101" s="107">
        <f>CU101-CQ101</f>
        <v>202000</v>
      </c>
      <c r="CU101" s="107">
        <f>CU102+CU104</f>
        <v>812000</v>
      </c>
      <c r="CV101" s="107">
        <f>CV102+CV104</f>
        <v>348927.24</v>
      </c>
      <c r="CW101" s="107">
        <f t="shared" si="215"/>
        <v>42.971334975369459</v>
      </c>
      <c r="CX101" s="107">
        <f>CY101-CU101</f>
        <v>51000</v>
      </c>
      <c r="CY101" s="107">
        <f t="shared" ref="CY101:DG101" si="305">CY102+CY104</f>
        <v>863000</v>
      </c>
      <c r="CZ101" s="140">
        <f t="shared" si="305"/>
        <v>0</v>
      </c>
      <c r="DA101" s="140">
        <f t="shared" si="305"/>
        <v>0</v>
      </c>
      <c r="DB101" s="107">
        <f t="shared" si="305"/>
        <v>0</v>
      </c>
      <c r="DC101" s="140">
        <f>DC102+DC104</f>
        <v>0</v>
      </c>
      <c r="DD101" s="107">
        <f t="shared" si="219"/>
        <v>0</v>
      </c>
      <c r="DE101" s="107">
        <f t="shared" si="220"/>
        <v>0</v>
      </c>
      <c r="DF101" s="107">
        <f t="shared" si="305"/>
        <v>0</v>
      </c>
      <c r="DG101" s="107">
        <f t="shared" si="305"/>
        <v>0</v>
      </c>
      <c r="DH101" s="107">
        <f t="shared" si="221"/>
        <v>0</v>
      </c>
      <c r="DI101" s="107">
        <f>DJ101-DF101</f>
        <v>0</v>
      </c>
      <c r="DJ101" s="140">
        <f>DJ102+DJ104</f>
        <v>0</v>
      </c>
      <c r="DK101" s="107">
        <f t="shared" ref="DK101" si="306">DK102+DK104</f>
        <v>0</v>
      </c>
      <c r="DL101" s="107">
        <f t="shared" si="223"/>
        <v>0</v>
      </c>
      <c r="DM101" s="107">
        <f>DN101-DJ101</f>
        <v>0</v>
      </c>
      <c r="DN101" s="140">
        <f>DN102+DN104</f>
        <v>0</v>
      </c>
      <c r="DO101" s="107">
        <f t="shared" ref="DO101" si="307">DO102+DO104</f>
        <v>0</v>
      </c>
      <c r="DP101" s="107">
        <f t="shared" si="225"/>
        <v>0</v>
      </c>
      <c r="DQ101" s="107">
        <f>DR101-DN101</f>
        <v>0</v>
      </c>
      <c r="DR101" s="140">
        <f>DR102+DR104</f>
        <v>0</v>
      </c>
      <c r="DS101" s="140">
        <f t="shared" ref="DS101:DU101" si="308">DS102+DS104</f>
        <v>0</v>
      </c>
      <c r="DT101" s="140">
        <f t="shared" si="308"/>
        <v>0</v>
      </c>
      <c r="DU101" s="140">
        <f t="shared" si="308"/>
        <v>0</v>
      </c>
      <c r="DV101" s="97"/>
      <c r="DW101" s="97"/>
      <c r="DX101" s="137"/>
      <c r="DY101" s="959"/>
      <c r="DZ101" s="852"/>
      <c r="EA101" s="852"/>
      <c r="EE101" s="686"/>
      <c r="EF101" s="655"/>
      <c r="EG101" s="655"/>
      <c r="EH101" s="655"/>
      <c r="EI101" s="655"/>
      <c r="EJ101" s="655"/>
      <c r="EK101" s="655"/>
      <c r="EL101" s="655"/>
      <c r="EM101" s="655"/>
      <c r="EN101" s="952"/>
      <c r="EO101" s="655"/>
      <c r="EP101" s="655"/>
      <c r="EQ101" s="655"/>
      <c r="ER101" s="655"/>
      <c r="ES101" s="655"/>
      <c r="ET101" s="655"/>
      <c r="EU101" s="655"/>
      <c r="EV101" s="655"/>
      <c r="EX101" s="820"/>
      <c r="EY101" s="655"/>
      <c r="EZ101" s="655"/>
      <c r="FA101" s="655"/>
      <c r="FB101" s="655"/>
      <c r="FC101" s="655"/>
      <c r="FD101" s="655"/>
      <c r="FE101" s="655"/>
      <c r="FF101" s="655"/>
      <c r="FG101" s="655"/>
      <c r="FH101" s="655"/>
      <c r="FI101" s="655"/>
      <c r="FJ101" s="655"/>
      <c r="FK101" s="655"/>
      <c r="FL101" s="655"/>
      <c r="FM101" s="655"/>
      <c r="FN101" s="655"/>
      <c r="FO101" s="655"/>
      <c r="FP101" s="655"/>
      <c r="FQ101" s="655"/>
      <c r="FR101" s="655"/>
      <c r="FS101" s="655"/>
      <c r="FT101" s="655"/>
      <c r="FU101" s="655"/>
      <c r="FV101" s="655"/>
      <c r="FW101" s="655"/>
      <c r="FX101" s="655"/>
      <c r="FY101" s="655"/>
      <c r="FZ101" s="655"/>
      <c r="GA101" s="655"/>
      <c r="GB101" s="655"/>
      <c r="GC101" s="655"/>
      <c r="GD101" s="655"/>
      <c r="GE101" s="655"/>
      <c r="GF101" s="655"/>
      <c r="GG101" s="655"/>
      <c r="GH101" s="655"/>
      <c r="GI101" s="655"/>
      <c r="GJ101" s="655"/>
      <c r="GK101" s="655"/>
      <c r="GL101" s="655"/>
      <c r="GM101" s="655"/>
      <c r="GN101" s="655"/>
      <c r="GO101" s="655"/>
      <c r="GP101" s="655"/>
      <c r="GQ101" s="655"/>
      <c r="GR101" s="655"/>
      <c r="GS101" s="655"/>
      <c r="GT101" s="655"/>
      <c r="GU101" s="655"/>
      <c r="GV101" s="655"/>
      <c r="GW101" s="655"/>
      <c r="GX101" s="655"/>
      <c r="GY101" s="655"/>
      <c r="GZ101" s="655"/>
      <c r="HA101" s="655"/>
      <c r="HB101" s="655"/>
      <c r="HC101" s="655"/>
      <c r="HD101" s="655"/>
      <c r="HE101" s="655"/>
      <c r="HF101" s="655"/>
      <c r="HG101" s="655"/>
      <c r="HH101" s="655"/>
      <c r="HI101" s="655"/>
      <c r="HJ101" s="655"/>
      <c r="HK101" s="655"/>
      <c r="HL101" s="655"/>
      <c r="HM101" s="655"/>
      <c r="HN101" s="655"/>
      <c r="HO101" s="655"/>
      <c r="HP101" s="655"/>
      <c r="HQ101" s="655"/>
      <c r="HR101" s="655"/>
      <c r="HS101" s="655"/>
      <c r="HT101" s="655"/>
      <c r="HU101" s="655"/>
      <c r="HV101" s="655"/>
      <c r="HW101" s="655"/>
      <c r="HX101" s="655"/>
      <c r="HY101" s="655"/>
      <c r="HZ101" s="655"/>
      <c r="IA101" s="655"/>
      <c r="IB101" s="655"/>
      <c r="IC101" s="655"/>
    </row>
    <row r="102" spans="1:237" s="654" customFormat="1" ht="20.100000000000001" hidden="1" customHeight="1" x14ac:dyDescent="0.35">
      <c r="A102" s="659"/>
      <c r="B102" s="664" t="s">
        <v>618</v>
      </c>
      <c r="C102" s="665" t="s">
        <v>9</v>
      </c>
      <c r="D102" s="659"/>
      <c r="E102" s="659"/>
      <c r="F102" s="659"/>
      <c r="G102" s="659"/>
      <c r="H102" s="659"/>
      <c r="I102" s="659"/>
      <c r="J102" s="646" t="s">
        <v>185</v>
      </c>
      <c r="K102" s="678"/>
      <c r="L102" s="604"/>
      <c r="M102" s="775">
        <v>451</v>
      </c>
      <c r="N102" s="769" t="s">
        <v>197</v>
      </c>
      <c r="O102" s="753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596"/>
      <c r="AJ102" s="34"/>
      <c r="AK102" s="34"/>
      <c r="AL102" s="34"/>
      <c r="AM102" s="34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0"/>
      <c r="BA102" s="30"/>
      <c r="BB102" s="37"/>
      <c r="BC102" s="37"/>
      <c r="BD102" s="37"/>
      <c r="BE102" s="37"/>
      <c r="BF102" s="37"/>
      <c r="BG102" s="107">
        <v>0</v>
      </c>
      <c r="BH102" s="107">
        <v>0</v>
      </c>
      <c r="BI102" s="96">
        <f>BJ102-BH102</f>
        <v>150000</v>
      </c>
      <c r="BJ102" s="107">
        <f>BJ103</f>
        <v>150000</v>
      </c>
      <c r="BK102" s="96">
        <f>BK103</f>
        <v>34125</v>
      </c>
      <c r="BL102" s="96">
        <f t="shared" si="276"/>
        <v>22.75</v>
      </c>
      <c r="BM102" s="107"/>
      <c r="BN102" s="107"/>
      <c r="BO102" s="107">
        <f>BO103</f>
        <v>35000</v>
      </c>
      <c r="BP102" s="107"/>
      <c r="BQ102" s="107"/>
      <c r="BR102" s="96">
        <f>BS102-BO102</f>
        <v>365000</v>
      </c>
      <c r="BS102" s="107">
        <f>BS103</f>
        <v>400000</v>
      </c>
      <c r="BT102" s="107">
        <f>BT103</f>
        <v>34125</v>
      </c>
      <c r="BU102" s="96">
        <f>BY102-BO102</f>
        <v>-875</v>
      </c>
      <c r="BV102" s="107">
        <f>BV103</f>
        <v>400000</v>
      </c>
      <c r="BW102" s="107"/>
      <c r="BX102" s="107"/>
      <c r="BY102" s="107">
        <f>BY103</f>
        <v>34125</v>
      </c>
      <c r="BZ102" s="107">
        <f>BZ103</f>
        <v>34125</v>
      </c>
      <c r="CA102" s="107">
        <f t="shared" si="209"/>
        <v>0</v>
      </c>
      <c r="CB102" s="107">
        <f t="shared" si="210"/>
        <v>100</v>
      </c>
      <c r="CC102" s="107">
        <f>CC103</f>
        <v>0</v>
      </c>
      <c r="CD102" s="107">
        <f>CD103</f>
        <v>0</v>
      </c>
      <c r="CE102" s="107">
        <f>CE103</f>
        <v>730000</v>
      </c>
      <c r="CF102" s="107">
        <f>CF103</f>
        <v>0</v>
      </c>
      <c r="CG102" s="107">
        <f t="shared" si="211"/>
        <v>0</v>
      </c>
      <c r="CH102" s="107">
        <f>CI102-CE102</f>
        <v>0</v>
      </c>
      <c r="CI102" s="107">
        <f>CI103</f>
        <v>730000</v>
      </c>
      <c r="CJ102" s="107"/>
      <c r="CK102" s="107">
        <f t="shared" si="212"/>
        <v>0</v>
      </c>
      <c r="CL102" s="107">
        <f>CM102-CI102</f>
        <v>-120000</v>
      </c>
      <c r="CM102" s="107">
        <f>CM103</f>
        <v>610000</v>
      </c>
      <c r="CN102" s="107"/>
      <c r="CO102" s="107">
        <f t="shared" si="213"/>
        <v>0</v>
      </c>
      <c r="CP102" s="107">
        <f>CQ102-CM102</f>
        <v>0</v>
      </c>
      <c r="CQ102" s="107">
        <f>CQ103</f>
        <v>610000</v>
      </c>
      <c r="CR102" s="107">
        <f>CR103</f>
        <v>348927.24</v>
      </c>
      <c r="CS102" s="107">
        <f t="shared" si="214"/>
        <v>57.201186885245903</v>
      </c>
      <c r="CT102" s="107">
        <f>CU102-CQ102</f>
        <v>202000</v>
      </c>
      <c r="CU102" s="107">
        <f>CU103</f>
        <v>812000</v>
      </c>
      <c r="CV102" s="107">
        <f>CV103</f>
        <v>348927.24</v>
      </c>
      <c r="CW102" s="107">
        <f t="shared" si="215"/>
        <v>42.971334975369459</v>
      </c>
      <c r="CX102" s="107">
        <f>CY102-CU102</f>
        <v>51000</v>
      </c>
      <c r="CY102" s="107">
        <f t="shared" ref="CY102:DG102" si="309">CY103</f>
        <v>863000</v>
      </c>
      <c r="CZ102" s="140">
        <f t="shared" si="309"/>
        <v>0</v>
      </c>
      <c r="DA102" s="140">
        <f t="shared" si="309"/>
        <v>0</v>
      </c>
      <c r="DB102" s="107">
        <f t="shared" si="309"/>
        <v>0</v>
      </c>
      <c r="DC102" s="140">
        <f>DC103</f>
        <v>0</v>
      </c>
      <c r="DD102" s="107">
        <f t="shared" si="219"/>
        <v>0</v>
      </c>
      <c r="DE102" s="107">
        <f t="shared" si="220"/>
        <v>0</v>
      </c>
      <c r="DF102" s="107">
        <f t="shared" si="309"/>
        <v>0</v>
      </c>
      <c r="DG102" s="107">
        <f t="shared" si="309"/>
        <v>0</v>
      </c>
      <c r="DH102" s="107">
        <f t="shared" si="221"/>
        <v>0</v>
      </c>
      <c r="DI102" s="107">
        <f>DJ102-DF102</f>
        <v>0</v>
      </c>
      <c r="DJ102" s="140">
        <f>DJ103</f>
        <v>0</v>
      </c>
      <c r="DK102" s="107">
        <f t="shared" ref="DK102" si="310">DK103</f>
        <v>0</v>
      </c>
      <c r="DL102" s="107">
        <f t="shared" si="223"/>
        <v>0</v>
      </c>
      <c r="DM102" s="107">
        <f>DN102-DJ102</f>
        <v>0</v>
      </c>
      <c r="DN102" s="140">
        <f>DN103</f>
        <v>0</v>
      </c>
      <c r="DO102" s="107">
        <f t="shared" ref="DO102" si="311">DO103</f>
        <v>0</v>
      </c>
      <c r="DP102" s="107">
        <f t="shared" si="225"/>
        <v>0</v>
      </c>
      <c r="DQ102" s="107">
        <f>DR102-DN102</f>
        <v>0</v>
      </c>
      <c r="DR102" s="140">
        <f>DR103</f>
        <v>0</v>
      </c>
      <c r="DS102" s="140">
        <f t="shared" ref="DS102:DU102" si="312">DS103</f>
        <v>0</v>
      </c>
      <c r="DT102" s="140">
        <f t="shared" si="312"/>
        <v>0</v>
      </c>
      <c r="DU102" s="140">
        <f t="shared" si="312"/>
        <v>0</v>
      </c>
      <c r="DV102" s="97"/>
      <c r="DW102" s="97"/>
      <c r="DX102" s="137"/>
      <c r="DY102" s="959"/>
      <c r="DZ102" s="852"/>
      <c r="EA102" s="852"/>
      <c r="EE102" s="686"/>
      <c r="EF102" s="655"/>
      <c r="EG102" s="655"/>
      <c r="EH102" s="655"/>
      <c r="EI102" s="655"/>
      <c r="EJ102" s="655"/>
      <c r="EK102" s="655"/>
      <c r="EL102" s="655"/>
      <c r="EM102" s="655"/>
      <c r="EN102" s="952"/>
      <c r="EO102" s="655"/>
      <c r="EP102" s="655"/>
      <c r="EQ102" s="655"/>
      <c r="ER102" s="655"/>
      <c r="ES102" s="655"/>
      <c r="ET102" s="655"/>
      <c r="EU102" s="655"/>
      <c r="EV102" s="655"/>
      <c r="EX102" s="820"/>
      <c r="EY102" s="655"/>
      <c r="EZ102" s="655"/>
      <c r="FA102" s="655"/>
      <c r="FB102" s="655"/>
      <c r="FC102" s="655"/>
      <c r="FD102" s="655"/>
      <c r="FE102" s="655"/>
      <c r="FF102" s="655"/>
      <c r="FG102" s="655"/>
      <c r="FH102" s="655"/>
      <c r="FI102" s="655"/>
      <c r="FJ102" s="655"/>
      <c r="FK102" s="655"/>
      <c r="FL102" s="655"/>
      <c r="FM102" s="655"/>
      <c r="FN102" s="655"/>
      <c r="FO102" s="655"/>
      <c r="FP102" s="655"/>
      <c r="FQ102" s="655"/>
      <c r="FR102" s="655"/>
      <c r="FS102" s="655"/>
      <c r="FT102" s="655"/>
      <c r="FU102" s="655"/>
      <c r="FV102" s="655"/>
      <c r="FW102" s="655"/>
      <c r="FX102" s="655"/>
      <c r="FY102" s="655"/>
      <c r="FZ102" s="655"/>
      <c r="GA102" s="655"/>
      <c r="GB102" s="655"/>
      <c r="GC102" s="655"/>
      <c r="GD102" s="655"/>
      <c r="GE102" s="655"/>
      <c r="GF102" s="655"/>
      <c r="GG102" s="655"/>
      <c r="GH102" s="655"/>
      <c r="GI102" s="655"/>
      <c r="GJ102" s="655"/>
      <c r="GK102" s="655"/>
      <c r="GL102" s="655"/>
      <c r="GM102" s="655"/>
      <c r="GN102" s="655"/>
      <c r="GO102" s="655"/>
      <c r="GP102" s="655"/>
      <c r="GQ102" s="655"/>
      <c r="GR102" s="655"/>
      <c r="GS102" s="655"/>
      <c r="GT102" s="655"/>
      <c r="GU102" s="655"/>
      <c r="GV102" s="655"/>
      <c r="GW102" s="655"/>
      <c r="GX102" s="655"/>
      <c r="GY102" s="655"/>
      <c r="GZ102" s="655"/>
      <c r="HA102" s="655"/>
      <c r="HB102" s="655"/>
      <c r="HC102" s="655"/>
      <c r="HD102" s="655"/>
      <c r="HE102" s="655"/>
      <c r="HF102" s="655"/>
      <c r="HG102" s="655"/>
      <c r="HH102" s="655"/>
      <c r="HI102" s="655"/>
      <c r="HJ102" s="655"/>
      <c r="HK102" s="655"/>
      <c r="HL102" s="655"/>
      <c r="HM102" s="655"/>
      <c r="HN102" s="655"/>
      <c r="HO102" s="655"/>
      <c r="HP102" s="655"/>
      <c r="HQ102" s="655"/>
      <c r="HR102" s="655"/>
      <c r="HS102" s="655"/>
      <c r="HT102" s="655"/>
      <c r="HU102" s="655"/>
      <c r="HV102" s="655"/>
      <c r="HW102" s="655"/>
      <c r="HX102" s="655"/>
      <c r="HY102" s="655"/>
      <c r="HZ102" s="655"/>
      <c r="IA102" s="655"/>
      <c r="IB102" s="655"/>
      <c r="IC102" s="655"/>
    </row>
    <row r="103" spans="1:237" s="654" customFormat="1" ht="20.100000000000001" hidden="1" customHeight="1" x14ac:dyDescent="0.35">
      <c r="A103" s="659"/>
      <c r="B103" s="659"/>
      <c r="C103" s="668"/>
      <c r="D103" s="659"/>
      <c r="E103" s="659"/>
      <c r="F103" s="659"/>
      <c r="G103" s="659"/>
      <c r="H103" s="659"/>
      <c r="I103" s="659"/>
      <c r="J103" s="659" t="s">
        <v>185</v>
      </c>
      <c r="K103" s="637"/>
      <c r="L103" s="605"/>
      <c r="M103" s="569"/>
      <c r="N103" s="569">
        <v>4511</v>
      </c>
      <c r="O103" s="553" t="s">
        <v>619</v>
      </c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596"/>
      <c r="AJ103" s="34"/>
      <c r="AK103" s="34"/>
      <c r="AL103" s="34"/>
      <c r="AM103" s="34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4"/>
      <c r="BA103" s="34"/>
      <c r="BB103" s="37"/>
      <c r="BC103" s="37"/>
      <c r="BD103" s="37"/>
      <c r="BE103" s="37"/>
      <c r="BF103" s="37"/>
      <c r="BG103" s="53">
        <v>0</v>
      </c>
      <c r="BH103" s="53">
        <v>0</v>
      </c>
      <c r="BI103" s="37">
        <f>BJ103-BH103</f>
        <v>150000</v>
      </c>
      <c r="BJ103" s="37">
        <v>150000</v>
      </c>
      <c r="BK103" s="37">
        <v>34125</v>
      </c>
      <c r="BL103" s="107">
        <f t="shared" si="276"/>
        <v>22.75</v>
      </c>
      <c r="BM103" s="37"/>
      <c r="BN103" s="37"/>
      <c r="BO103" s="37">
        <v>35000</v>
      </c>
      <c r="BP103" s="37"/>
      <c r="BQ103" s="37"/>
      <c r="BR103" s="37">
        <f>BS103-BO103</f>
        <v>365000</v>
      </c>
      <c r="BS103" s="37">
        <v>400000</v>
      </c>
      <c r="BT103" s="37">
        <v>34125</v>
      </c>
      <c r="BU103" s="37">
        <f>BY103-BO103</f>
        <v>-875</v>
      </c>
      <c r="BV103" s="37">
        <v>400000</v>
      </c>
      <c r="BW103" s="37"/>
      <c r="BX103" s="37"/>
      <c r="BY103" s="37">
        <v>34125</v>
      </c>
      <c r="BZ103" s="37">
        <v>34125</v>
      </c>
      <c r="CA103" s="37">
        <f t="shared" si="209"/>
        <v>0</v>
      </c>
      <c r="CB103" s="37">
        <f t="shared" si="210"/>
        <v>100</v>
      </c>
      <c r="CC103" s="37"/>
      <c r="CD103" s="37"/>
      <c r="CE103" s="37">
        <v>730000</v>
      </c>
      <c r="CF103" s="37">
        <v>0</v>
      </c>
      <c r="CG103" s="37">
        <f t="shared" si="211"/>
        <v>0</v>
      </c>
      <c r="CH103" s="37">
        <f>CI103-CE103</f>
        <v>0</v>
      </c>
      <c r="CI103" s="37">
        <v>730000</v>
      </c>
      <c r="CJ103" s="37"/>
      <c r="CK103" s="37">
        <f t="shared" si="212"/>
        <v>0</v>
      </c>
      <c r="CL103" s="37">
        <f>CM103-CI103</f>
        <v>-120000</v>
      </c>
      <c r="CM103" s="37">
        <v>610000</v>
      </c>
      <c r="CN103" s="37"/>
      <c r="CO103" s="37">
        <f t="shared" si="213"/>
        <v>0</v>
      </c>
      <c r="CP103" s="37">
        <f>CQ103-CM103</f>
        <v>0</v>
      </c>
      <c r="CQ103" s="37">
        <v>610000</v>
      </c>
      <c r="CR103" s="37">
        <v>348927.24</v>
      </c>
      <c r="CS103" s="37">
        <f t="shared" si="214"/>
        <v>57.201186885245903</v>
      </c>
      <c r="CT103" s="37">
        <f>CU103-CQ103</f>
        <v>202000</v>
      </c>
      <c r="CU103" s="37">
        <v>812000</v>
      </c>
      <c r="CV103" s="37">
        <v>348927.24</v>
      </c>
      <c r="CW103" s="37">
        <f t="shared" si="215"/>
        <v>42.971334975369459</v>
      </c>
      <c r="CX103" s="37">
        <f>CY103-CU103</f>
        <v>51000</v>
      </c>
      <c r="CY103" s="37">
        <v>863000</v>
      </c>
      <c r="CZ103" s="855"/>
      <c r="DA103" s="855"/>
      <c r="DB103" s="37">
        <v>0</v>
      </c>
      <c r="DC103" s="855">
        <v>0</v>
      </c>
      <c r="DD103" s="37">
        <f t="shared" si="219"/>
        <v>0</v>
      </c>
      <c r="DE103" s="37">
        <f t="shared" si="220"/>
        <v>0</v>
      </c>
      <c r="DF103" s="37"/>
      <c r="DG103" s="37"/>
      <c r="DH103" s="37">
        <f t="shared" si="221"/>
        <v>0</v>
      </c>
      <c r="DI103" s="37">
        <f>DJ103-DF103</f>
        <v>0</v>
      </c>
      <c r="DJ103" s="855"/>
      <c r="DK103" s="37"/>
      <c r="DL103" s="37">
        <f t="shared" si="223"/>
        <v>0</v>
      </c>
      <c r="DM103" s="37">
        <f>DN103-DJ103</f>
        <v>0</v>
      </c>
      <c r="DN103" s="855"/>
      <c r="DO103" s="37"/>
      <c r="DP103" s="37">
        <f t="shared" si="225"/>
        <v>0</v>
      </c>
      <c r="DQ103" s="37">
        <f>DR103-DN103</f>
        <v>0</v>
      </c>
      <c r="DR103" s="855"/>
      <c r="DS103" s="855"/>
      <c r="DT103" s="855"/>
      <c r="DU103" s="855"/>
      <c r="DV103" s="49"/>
      <c r="DW103" s="49"/>
      <c r="DX103" s="137"/>
      <c r="DY103" s="863"/>
      <c r="DZ103" s="852"/>
      <c r="EA103" s="852"/>
      <c r="EE103" s="686"/>
      <c r="EF103" s="655"/>
      <c r="EG103" s="655"/>
      <c r="EH103" s="655"/>
      <c r="EI103" s="655"/>
      <c r="EJ103" s="655"/>
      <c r="EK103" s="655"/>
      <c r="EL103" s="655"/>
      <c r="EM103" s="655"/>
      <c r="EN103" s="952"/>
      <c r="EO103" s="655"/>
      <c r="EP103" s="655"/>
      <c r="EQ103" s="655"/>
      <c r="ER103" s="655"/>
      <c r="ES103" s="655"/>
      <c r="ET103" s="655"/>
      <c r="EU103" s="655"/>
      <c r="EV103" s="655"/>
      <c r="EX103" s="820"/>
      <c r="EY103" s="655"/>
      <c r="EZ103" s="655"/>
      <c r="FA103" s="655"/>
      <c r="FB103" s="655"/>
      <c r="FC103" s="655"/>
      <c r="FD103" s="655"/>
      <c r="FE103" s="655"/>
      <c r="FF103" s="655"/>
      <c r="FG103" s="655"/>
      <c r="FH103" s="655"/>
      <c r="FI103" s="655"/>
      <c r="FJ103" s="655"/>
      <c r="FK103" s="655"/>
      <c r="FL103" s="655"/>
      <c r="FM103" s="655"/>
      <c r="FN103" s="655"/>
      <c r="FO103" s="655"/>
      <c r="FP103" s="655"/>
      <c r="FQ103" s="655"/>
      <c r="FR103" s="655"/>
      <c r="FS103" s="655"/>
      <c r="FT103" s="655"/>
      <c r="FU103" s="655"/>
      <c r="FV103" s="655"/>
      <c r="FW103" s="655"/>
      <c r="FX103" s="655"/>
      <c r="FY103" s="655"/>
      <c r="FZ103" s="655"/>
      <c r="GA103" s="655"/>
      <c r="GB103" s="655"/>
      <c r="GC103" s="655"/>
      <c r="GD103" s="655"/>
      <c r="GE103" s="655"/>
      <c r="GF103" s="655"/>
      <c r="GG103" s="655"/>
      <c r="GH103" s="655"/>
      <c r="GI103" s="655"/>
      <c r="GJ103" s="655"/>
      <c r="GK103" s="655"/>
      <c r="GL103" s="655"/>
      <c r="GM103" s="655"/>
      <c r="GN103" s="655"/>
      <c r="GO103" s="655"/>
      <c r="GP103" s="655"/>
      <c r="GQ103" s="655"/>
      <c r="GR103" s="655"/>
      <c r="GS103" s="655"/>
      <c r="GT103" s="655"/>
      <c r="GU103" s="655"/>
      <c r="GV103" s="655"/>
      <c r="GW103" s="655"/>
      <c r="GX103" s="655"/>
      <c r="GY103" s="655"/>
      <c r="GZ103" s="655"/>
      <c r="HA103" s="655"/>
      <c r="HB103" s="655"/>
      <c r="HC103" s="655"/>
      <c r="HD103" s="655"/>
      <c r="HE103" s="655"/>
      <c r="HF103" s="655"/>
      <c r="HG103" s="655"/>
      <c r="HH103" s="655"/>
      <c r="HI103" s="655"/>
      <c r="HJ103" s="655"/>
      <c r="HK103" s="655"/>
      <c r="HL103" s="655"/>
      <c r="HM103" s="655"/>
      <c r="HN103" s="655"/>
      <c r="HO103" s="655"/>
      <c r="HP103" s="655"/>
      <c r="HQ103" s="655"/>
      <c r="HR103" s="655"/>
      <c r="HS103" s="655"/>
      <c r="HT103" s="655"/>
      <c r="HU103" s="655"/>
      <c r="HV103" s="655"/>
      <c r="HW103" s="655"/>
      <c r="HX103" s="655"/>
      <c r="HY103" s="655"/>
      <c r="HZ103" s="655"/>
      <c r="IA103" s="655"/>
      <c r="IB103" s="655"/>
      <c r="IC103" s="655"/>
    </row>
    <row r="104" spans="1:237" s="654" customFormat="1" ht="20.100000000000001" hidden="1" customHeight="1" x14ac:dyDescent="0.35">
      <c r="A104" s="659"/>
      <c r="B104" s="664" t="s">
        <v>620</v>
      </c>
      <c r="C104" s="665" t="s">
        <v>9</v>
      </c>
      <c r="D104" s="659"/>
      <c r="E104" s="659"/>
      <c r="F104" s="659"/>
      <c r="G104" s="659"/>
      <c r="H104" s="659"/>
      <c r="I104" s="659"/>
      <c r="J104" s="646" t="s">
        <v>185</v>
      </c>
      <c r="K104" s="678"/>
      <c r="L104" s="603"/>
      <c r="M104" s="775">
        <v>452</v>
      </c>
      <c r="N104" s="775" t="s">
        <v>94</v>
      </c>
      <c r="O104" s="752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596"/>
      <c r="AJ104" s="34"/>
      <c r="AK104" s="34"/>
      <c r="AL104" s="34"/>
      <c r="AM104" s="34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0"/>
      <c r="BA104" s="30"/>
      <c r="BB104" s="37"/>
      <c r="BC104" s="37"/>
      <c r="BD104" s="37"/>
      <c r="BE104" s="37"/>
      <c r="BF104" s="37"/>
      <c r="BG104" s="107">
        <v>0</v>
      </c>
      <c r="BH104" s="107">
        <v>0</v>
      </c>
      <c r="BI104" s="107">
        <f>BJ104-BH104</f>
        <v>35000</v>
      </c>
      <c r="BJ104" s="107">
        <v>35000</v>
      </c>
      <c r="BK104" s="107">
        <f>BK105</f>
        <v>0</v>
      </c>
      <c r="BL104" s="107">
        <f t="shared" si="276"/>
        <v>0</v>
      </c>
      <c r="BM104" s="107"/>
      <c r="BN104" s="107"/>
      <c r="BO104" s="107">
        <f>BO105</f>
        <v>35000</v>
      </c>
      <c r="BP104" s="107"/>
      <c r="BQ104" s="107"/>
      <c r="BR104" s="107">
        <f>BS104-BO104</f>
        <v>-35000</v>
      </c>
      <c r="BS104" s="107">
        <f>BS105</f>
        <v>0</v>
      </c>
      <c r="BT104" s="107">
        <f>BT105</f>
        <v>0</v>
      </c>
      <c r="BU104" s="107">
        <f>BY104-BO104</f>
        <v>0</v>
      </c>
      <c r="BV104" s="107">
        <f>BV105</f>
        <v>0</v>
      </c>
      <c r="BW104" s="107"/>
      <c r="BX104" s="107"/>
      <c r="BY104" s="107">
        <f>BY105</f>
        <v>35000</v>
      </c>
      <c r="BZ104" s="107">
        <f>BZ105</f>
        <v>35000</v>
      </c>
      <c r="CA104" s="107">
        <f t="shared" si="209"/>
        <v>0</v>
      </c>
      <c r="CB104" s="107">
        <f t="shared" si="210"/>
        <v>100</v>
      </c>
      <c r="CC104" s="107">
        <f>CC105</f>
        <v>0</v>
      </c>
      <c r="CD104" s="107">
        <f>CD105</f>
        <v>0</v>
      </c>
      <c r="CE104" s="107">
        <f>CE105</f>
        <v>0</v>
      </c>
      <c r="CF104" s="107">
        <f>CF105</f>
        <v>0</v>
      </c>
      <c r="CG104" s="107">
        <f t="shared" si="211"/>
        <v>0</v>
      </c>
      <c r="CH104" s="107">
        <f>CI104-CE104</f>
        <v>0</v>
      </c>
      <c r="CI104" s="107">
        <f>CI105</f>
        <v>0</v>
      </c>
      <c r="CJ104" s="107"/>
      <c r="CK104" s="107">
        <f t="shared" si="212"/>
        <v>0</v>
      </c>
      <c r="CL104" s="107">
        <f>CM104-CI104</f>
        <v>0</v>
      </c>
      <c r="CM104" s="107">
        <f>CM105</f>
        <v>0</v>
      </c>
      <c r="CN104" s="107"/>
      <c r="CO104" s="107">
        <f t="shared" si="213"/>
        <v>0</v>
      </c>
      <c r="CP104" s="107">
        <f>CQ104-CM104</f>
        <v>0</v>
      </c>
      <c r="CQ104" s="107">
        <f>CQ105</f>
        <v>0</v>
      </c>
      <c r="CR104" s="107">
        <f>CR105</f>
        <v>0</v>
      </c>
      <c r="CS104" s="107">
        <f t="shared" si="214"/>
        <v>0</v>
      </c>
      <c r="CT104" s="107">
        <f>CU104-CQ104</f>
        <v>0</v>
      </c>
      <c r="CU104" s="107">
        <f>CU105</f>
        <v>0</v>
      </c>
      <c r="CV104" s="107">
        <f>CV105</f>
        <v>0</v>
      </c>
      <c r="CW104" s="107">
        <f t="shared" si="215"/>
        <v>0</v>
      </c>
      <c r="CX104" s="107">
        <f>CY104-CU104</f>
        <v>0</v>
      </c>
      <c r="CY104" s="107">
        <f t="shared" ref="CY104:DG104" si="313">CY105</f>
        <v>0</v>
      </c>
      <c r="CZ104" s="107">
        <f t="shared" si="313"/>
        <v>0</v>
      </c>
      <c r="DA104" s="107">
        <f t="shared" si="313"/>
        <v>0</v>
      </c>
      <c r="DB104" s="107">
        <f t="shared" si="313"/>
        <v>0</v>
      </c>
      <c r="DC104" s="107">
        <f>DC105</f>
        <v>0</v>
      </c>
      <c r="DD104" s="107">
        <f t="shared" si="219"/>
        <v>0</v>
      </c>
      <c r="DE104" s="107">
        <f t="shared" si="220"/>
        <v>0</v>
      </c>
      <c r="DF104" s="107">
        <f t="shared" si="313"/>
        <v>0</v>
      </c>
      <c r="DG104" s="107">
        <f t="shared" si="313"/>
        <v>0</v>
      </c>
      <c r="DH104" s="107">
        <f t="shared" si="221"/>
        <v>0</v>
      </c>
      <c r="DI104" s="107">
        <f>DJ104-DF104</f>
        <v>0</v>
      </c>
      <c r="DJ104" s="107">
        <f>DJ105</f>
        <v>0</v>
      </c>
      <c r="DK104" s="107">
        <f t="shared" ref="DK104" si="314">DK105</f>
        <v>0</v>
      </c>
      <c r="DL104" s="107">
        <f t="shared" si="223"/>
        <v>0</v>
      </c>
      <c r="DM104" s="107">
        <f>DN104-DJ104</f>
        <v>0</v>
      </c>
      <c r="DN104" s="107">
        <f>DN105</f>
        <v>0</v>
      </c>
      <c r="DO104" s="107">
        <f t="shared" ref="DO104" si="315">DO105</f>
        <v>0</v>
      </c>
      <c r="DP104" s="107">
        <f t="shared" si="225"/>
        <v>0</v>
      </c>
      <c r="DQ104" s="107">
        <f>DR104-DN104</f>
        <v>0</v>
      </c>
      <c r="DR104" s="107">
        <f>DR105</f>
        <v>0</v>
      </c>
      <c r="DS104" s="107">
        <f t="shared" ref="DS104:DU104" si="316">DS105</f>
        <v>0</v>
      </c>
      <c r="DT104" s="107">
        <f t="shared" si="316"/>
        <v>0</v>
      </c>
      <c r="DU104" s="107">
        <f t="shared" si="316"/>
        <v>0</v>
      </c>
      <c r="DV104" s="97"/>
      <c r="DW104" s="97"/>
      <c r="DX104" s="137"/>
      <c r="DY104" s="97"/>
      <c r="DZ104" s="852"/>
      <c r="EA104" s="852"/>
      <c r="EE104" s="686"/>
      <c r="EF104" s="655"/>
      <c r="EG104" s="655"/>
      <c r="EH104" s="655"/>
      <c r="EI104" s="655"/>
      <c r="EJ104" s="655"/>
      <c r="EK104" s="655"/>
      <c r="EL104" s="655"/>
      <c r="EM104" s="655"/>
      <c r="EN104" s="952"/>
      <c r="EO104" s="655"/>
      <c r="EP104" s="655"/>
      <c r="EQ104" s="655"/>
      <c r="ER104" s="655"/>
      <c r="ES104" s="655"/>
      <c r="ET104" s="655"/>
      <c r="EU104" s="655"/>
      <c r="EV104" s="655"/>
      <c r="EX104" s="820"/>
      <c r="EY104" s="655"/>
      <c r="EZ104" s="655"/>
      <c r="FA104" s="655"/>
      <c r="FB104" s="655"/>
      <c r="FC104" s="655"/>
      <c r="FD104" s="655"/>
      <c r="FE104" s="655"/>
      <c r="FF104" s="655"/>
      <c r="FG104" s="655"/>
      <c r="FH104" s="655"/>
      <c r="FI104" s="655"/>
      <c r="FJ104" s="655"/>
      <c r="FK104" s="655"/>
      <c r="FL104" s="655"/>
      <c r="FM104" s="655"/>
      <c r="FN104" s="655"/>
      <c r="FO104" s="655"/>
      <c r="FP104" s="655"/>
      <c r="FQ104" s="655"/>
      <c r="FR104" s="655"/>
      <c r="FS104" s="655"/>
      <c r="FT104" s="655"/>
      <c r="FU104" s="655"/>
      <c r="FV104" s="655"/>
      <c r="FW104" s="655"/>
      <c r="FX104" s="655"/>
      <c r="FY104" s="655"/>
      <c r="FZ104" s="655"/>
      <c r="GA104" s="655"/>
      <c r="GB104" s="655"/>
      <c r="GC104" s="655"/>
      <c r="GD104" s="655"/>
      <c r="GE104" s="655"/>
      <c r="GF104" s="655"/>
      <c r="GG104" s="655"/>
      <c r="GH104" s="655"/>
      <c r="GI104" s="655"/>
      <c r="GJ104" s="655"/>
      <c r="GK104" s="655"/>
      <c r="GL104" s="655"/>
      <c r="GM104" s="655"/>
      <c r="GN104" s="655"/>
      <c r="GO104" s="655"/>
      <c r="GP104" s="655"/>
      <c r="GQ104" s="655"/>
      <c r="GR104" s="655"/>
      <c r="GS104" s="655"/>
      <c r="GT104" s="655"/>
      <c r="GU104" s="655"/>
      <c r="GV104" s="655"/>
      <c r="GW104" s="655"/>
      <c r="GX104" s="655"/>
      <c r="GY104" s="655"/>
      <c r="GZ104" s="655"/>
      <c r="HA104" s="655"/>
      <c r="HB104" s="655"/>
      <c r="HC104" s="655"/>
      <c r="HD104" s="655"/>
      <c r="HE104" s="655"/>
      <c r="HF104" s="655"/>
      <c r="HG104" s="655"/>
      <c r="HH104" s="655"/>
      <c r="HI104" s="655"/>
      <c r="HJ104" s="655"/>
      <c r="HK104" s="655"/>
      <c r="HL104" s="655"/>
      <c r="HM104" s="655"/>
      <c r="HN104" s="655"/>
      <c r="HO104" s="655"/>
      <c r="HP104" s="655"/>
      <c r="HQ104" s="655"/>
      <c r="HR104" s="655"/>
      <c r="HS104" s="655"/>
      <c r="HT104" s="655"/>
      <c r="HU104" s="655"/>
      <c r="HV104" s="655"/>
      <c r="HW104" s="655"/>
      <c r="HX104" s="655"/>
      <c r="HY104" s="655"/>
      <c r="HZ104" s="655"/>
      <c r="IA104" s="655"/>
      <c r="IB104" s="655"/>
      <c r="IC104" s="655"/>
    </row>
    <row r="105" spans="1:237" s="654" customFormat="1" ht="20.100000000000001" hidden="1" customHeight="1" x14ac:dyDescent="0.35">
      <c r="A105" s="646"/>
      <c r="B105" s="646"/>
      <c r="C105" s="665"/>
      <c r="D105" s="646"/>
      <c r="E105" s="646"/>
      <c r="F105" s="646"/>
      <c r="G105" s="646"/>
      <c r="H105" s="646"/>
      <c r="I105" s="646"/>
      <c r="J105" s="646" t="s">
        <v>185</v>
      </c>
      <c r="K105" s="678"/>
      <c r="L105" s="603"/>
      <c r="M105" s="610"/>
      <c r="N105" s="708">
        <v>4521</v>
      </c>
      <c r="O105" s="849" t="s">
        <v>504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614"/>
      <c r="AJ105" s="30"/>
      <c r="AK105" s="30"/>
      <c r="AL105" s="30"/>
      <c r="AM105" s="30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30"/>
      <c r="BA105" s="30"/>
      <c r="BB105" s="49"/>
      <c r="BC105" s="49"/>
      <c r="BD105" s="49"/>
      <c r="BE105" s="49"/>
      <c r="BF105" s="49"/>
      <c r="BG105" s="49">
        <v>0</v>
      </c>
      <c r="BH105" s="49">
        <v>0</v>
      </c>
      <c r="BI105" s="49">
        <f>BJ105-BH105</f>
        <v>35000</v>
      </c>
      <c r="BJ105" s="49">
        <v>35000</v>
      </c>
      <c r="BK105" s="49">
        <v>0</v>
      </c>
      <c r="BL105" s="97">
        <f t="shared" si="276"/>
        <v>0</v>
      </c>
      <c r="BM105" s="49"/>
      <c r="BN105" s="49"/>
      <c r="BO105" s="49">
        <v>35000</v>
      </c>
      <c r="BP105" s="49"/>
      <c r="BQ105" s="49"/>
      <c r="BR105" s="49">
        <f>BS105-BO105</f>
        <v>-35000</v>
      </c>
      <c r="BS105" s="49">
        <v>0</v>
      </c>
      <c r="BT105" s="49">
        <v>0</v>
      </c>
      <c r="BU105" s="49">
        <f>BY105-BO105</f>
        <v>0</v>
      </c>
      <c r="BV105" s="49">
        <v>0</v>
      </c>
      <c r="BW105" s="49"/>
      <c r="BX105" s="49"/>
      <c r="BY105" s="49">
        <v>35000</v>
      </c>
      <c r="BZ105" s="49">
        <v>35000</v>
      </c>
      <c r="CA105" s="49">
        <f t="shared" si="209"/>
        <v>0</v>
      </c>
      <c r="CB105" s="49">
        <f t="shared" si="210"/>
        <v>100</v>
      </c>
      <c r="CC105" s="49"/>
      <c r="CD105" s="49"/>
      <c r="CE105" s="49">
        <v>0</v>
      </c>
      <c r="CF105" s="49"/>
      <c r="CG105" s="49">
        <f t="shared" si="211"/>
        <v>0</v>
      </c>
      <c r="CH105" s="49">
        <f>CI105-CE105</f>
        <v>0</v>
      </c>
      <c r="CI105" s="49"/>
      <c r="CJ105" s="49"/>
      <c r="CK105" s="49">
        <f t="shared" si="212"/>
        <v>0</v>
      </c>
      <c r="CL105" s="49">
        <f>CM105-CI105</f>
        <v>0</v>
      </c>
      <c r="CM105" s="49"/>
      <c r="CN105" s="49"/>
      <c r="CO105" s="49">
        <f t="shared" si="213"/>
        <v>0</v>
      </c>
      <c r="CP105" s="49">
        <f>CQ105-CM105</f>
        <v>0</v>
      </c>
      <c r="CQ105" s="49"/>
      <c r="CR105" s="49"/>
      <c r="CS105" s="49">
        <f t="shared" si="214"/>
        <v>0</v>
      </c>
      <c r="CT105" s="49">
        <f>CU105-CQ105</f>
        <v>0</v>
      </c>
      <c r="CU105" s="49"/>
      <c r="CV105" s="49"/>
      <c r="CW105" s="49">
        <f t="shared" si="215"/>
        <v>0</v>
      </c>
      <c r="CX105" s="49">
        <f>CY105-CU105</f>
        <v>0</v>
      </c>
      <c r="CY105" s="49"/>
      <c r="CZ105" s="49"/>
      <c r="DA105" s="49"/>
      <c r="DB105" s="49">
        <v>0</v>
      </c>
      <c r="DC105" s="49">
        <v>0</v>
      </c>
      <c r="DD105" s="49">
        <f t="shared" si="219"/>
        <v>0</v>
      </c>
      <c r="DE105" s="49">
        <f t="shared" si="220"/>
        <v>0</v>
      </c>
      <c r="DF105" s="49"/>
      <c r="DG105" s="49"/>
      <c r="DH105" s="49">
        <f t="shared" si="221"/>
        <v>0</v>
      </c>
      <c r="DI105" s="49">
        <f>DJ105-DF105</f>
        <v>0</v>
      </c>
      <c r="DJ105" s="49"/>
      <c r="DK105" s="49"/>
      <c r="DL105" s="49">
        <f t="shared" si="223"/>
        <v>0</v>
      </c>
      <c r="DM105" s="49">
        <f>DN105-DJ105</f>
        <v>0</v>
      </c>
      <c r="DN105" s="49"/>
      <c r="DO105" s="49"/>
      <c r="DP105" s="49">
        <f t="shared" si="225"/>
        <v>0</v>
      </c>
      <c r="DQ105" s="49">
        <f>DR105-DN105</f>
        <v>0</v>
      </c>
      <c r="DR105" s="49"/>
      <c r="DS105" s="49"/>
      <c r="DT105" s="49"/>
      <c r="DU105" s="49"/>
      <c r="DV105" s="49"/>
      <c r="DW105" s="49"/>
      <c r="DX105" s="137"/>
      <c r="DY105" s="49"/>
      <c r="DZ105" s="852"/>
      <c r="EA105" s="852"/>
      <c r="EE105" s="686"/>
      <c r="EF105" s="655"/>
      <c r="EG105" s="655"/>
      <c r="EH105" s="655"/>
      <c r="EI105" s="655"/>
      <c r="EJ105" s="655"/>
      <c r="EK105" s="655"/>
      <c r="EL105" s="655"/>
      <c r="EM105" s="655"/>
      <c r="EN105" s="952"/>
      <c r="EO105" s="655"/>
      <c r="EP105" s="655"/>
      <c r="EQ105" s="655"/>
      <c r="ER105" s="655"/>
      <c r="ES105" s="655"/>
      <c r="ET105" s="655"/>
      <c r="EU105" s="655"/>
      <c r="EV105" s="655"/>
      <c r="EX105" s="820"/>
      <c r="EY105" s="655"/>
      <c r="EZ105" s="655"/>
      <c r="FA105" s="655"/>
      <c r="FB105" s="655"/>
      <c r="FC105" s="655"/>
      <c r="FD105" s="655"/>
      <c r="FE105" s="655"/>
      <c r="FF105" s="655"/>
      <c r="FG105" s="655"/>
      <c r="FH105" s="655"/>
      <c r="FI105" s="655"/>
      <c r="FJ105" s="655"/>
      <c r="FK105" s="655"/>
      <c r="FL105" s="655"/>
      <c r="FM105" s="655"/>
      <c r="FN105" s="655"/>
      <c r="FO105" s="655"/>
      <c r="FP105" s="655"/>
      <c r="FQ105" s="655"/>
      <c r="FR105" s="655"/>
      <c r="FS105" s="655"/>
      <c r="FT105" s="655"/>
      <c r="FU105" s="655"/>
      <c r="FV105" s="655"/>
      <c r="FW105" s="655"/>
      <c r="FX105" s="655"/>
      <c r="FY105" s="655"/>
      <c r="FZ105" s="655"/>
      <c r="GA105" s="655"/>
      <c r="GB105" s="655"/>
      <c r="GC105" s="655"/>
      <c r="GD105" s="655"/>
      <c r="GE105" s="655"/>
      <c r="GF105" s="655"/>
      <c r="GG105" s="655"/>
      <c r="GH105" s="655"/>
      <c r="GI105" s="655"/>
      <c r="GJ105" s="655"/>
      <c r="GK105" s="655"/>
      <c r="GL105" s="655"/>
      <c r="GM105" s="655"/>
      <c r="GN105" s="655"/>
      <c r="GO105" s="655"/>
      <c r="GP105" s="655"/>
      <c r="GQ105" s="655"/>
      <c r="GR105" s="655"/>
      <c r="GS105" s="655"/>
      <c r="GT105" s="655"/>
      <c r="GU105" s="655"/>
      <c r="GV105" s="655"/>
      <c r="GW105" s="655"/>
      <c r="GX105" s="655"/>
      <c r="GY105" s="655"/>
      <c r="GZ105" s="655"/>
      <c r="HA105" s="655"/>
      <c r="HB105" s="655"/>
      <c r="HC105" s="655"/>
      <c r="HD105" s="655"/>
      <c r="HE105" s="655"/>
      <c r="HF105" s="655"/>
      <c r="HG105" s="655"/>
      <c r="HH105" s="655"/>
      <c r="HI105" s="655"/>
      <c r="HJ105" s="655"/>
      <c r="HK105" s="655"/>
      <c r="HL105" s="655"/>
      <c r="HM105" s="655"/>
      <c r="HN105" s="655"/>
      <c r="HO105" s="655"/>
      <c r="HP105" s="655"/>
      <c r="HQ105" s="655"/>
      <c r="HR105" s="655"/>
      <c r="HS105" s="655"/>
      <c r="HT105" s="655"/>
      <c r="HU105" s="655"/>
      <c r="HV105" s="655"/>
      <c r="HW105" s="655"/>
      <c r="HX105" s="655"/>
      <c r="HY105" s="655"/>
      <c r="HZ105" s="655"/>
      <c r="IA105" s="655"/>
      <c r="IB105" s="655"/>
      <c r="IC105" s="655"/>
    </row>
    <row r="106" spans="1:237" s="777" customFormat="1" ht="20.100000000000001" customHeight="1" x14ac:dyDescent="0.35">
      <c r="A106" s="647"/>
      <c r="B106" s="682" t="s">
        <v>480</v>
      </c>
      <c r="C106" s="495"/>
      <c r="D106" s="682"/>
      <c r="E106" s="682"/>
      <c r="F106" s="682"/>
      <c r="G106" s="682"/>
      <c r="H106" s="682"/>
      <c r="I106" s="682"/>
      <c r="J106" s="682"/>
      <c r="K106" s="510"/>
      <c r="L106" s="513" t="s">
        <v>610</v>
      </c>
      <c r="M106" s="513"/>
      <c r="N106" s="513"/>
      <c r="O106" s="843"/>
      <c r="P106" s="407"/>
      <c r="Q106" s="407"/>
      <c r="R106" s="407"/>
      <c r="S106" s="407"/>
      <c r="T106" s="407"/>
      <c r="U106" s="407"/>
      <c r="V106" s="407"/>
      <c r="W106" s="407"/>
      <c r="X106" s="407"/>
      <c r="Y106" s="407"/>
      <c r="Z106" s="407"/>
      <c r="AA106" s="407"/>
      <c r="AB106" s="407"/>
      <c r="AC106" s="407"/>
      <c r="AD106" s="407"/>
      <c r="AE106" s="407"/>
      <c r="AF106" s="407"/>
      <c r="AG106" s="407"/>
      <c r="AH106" s="407"/>
      <c r="AI106" s="588"/>
      <c r="AJ106" s="407"/>
      <c r="AK106" s="407"/>
      <c r="AL106" s="407"/>
      <c r="AM106" s="407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701"/>
      <c r="BA106" s="701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96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113">
        <f>BZ107</f>
        <v>0</v>
      </c>
      <c r="CA106" s="53"/>
      <c r="CB106" s="53"/>
      <c r="CC106" s="53"/>
      <c r="CD106" s="53"/>
      <c r="CE106" s="113">
        <f>CE107</f>
        <v>0</v>
      </c>
      <c r="CF106" s="113">
        <f t="shared" ref="CE106:CF124" si="317">CF107</f>
        <v>0</v>
      </c>
      <c r="CG106" s="113">
        <f t="shared" si="211"/>
        <v>0</v>
      </c>
      <c r="CH106" s="113">
        <f t="shared" ref="CH106:DA124" si="318">CH107</f>
        <v>1000</v>
      </c>
      <c r="CI106" s="113">
        <f t="shared" si="318"/>
        <v>1000</v>
      </c>
      <c r="CJ106" s="113"/>
      <c r="CK106" s="113">
        <f t="shared" si="212"/>
        <v>0</v>
      </c>
      <c r="CL106" s="113">
        <f t="shared" si="318"/>
        <v>0</v>
      </c>
      <c r="CM106" s="113">
        <f t="shared" si="318"/>
        <v>1000</v>
      </c>
      <c r="CN106" s="113"/>
      <c r="CO106" s="113">
        <f t="shared" si="213"/>
        <v>0</v>
      </c>
      <c r="CP106" s="113">
        <f t="shared" si="318"/>
        <v>0</v>
      </c>
      <c r="CQ106" s="113">
        <f t="shared" si="318"/>
        <v>1000</v>
      </c>
      <c r="CR106" s="113">
        <f t="shared" si="318"/>
        <v>0</v>
      </c>
      <c r="CS106" s="113">
        <f t="shared" si="214"/>
        <v>0</v>
      </c>
      <c r="CT106" s="113">
        <f t="shared" si="318"/>
        <v>318000</v>
      </c>
      <c r="CU106" s="113">
        <f t="shared" si="318"/>
        <v>319000</v>
      </c>
      <c r="CV106" s="113">
        <f t="shared" si="318"/>
        <v>0</v>
      </c>
      <c r="CW106" s="113">
        <f t="shared" si="215"/>
        <v>0</v>
      </c>
      <c r="CX106" s="113">
        <f t="shared" si="318"/>
        <v>-18696</v>
      </c>
      <c r="CY106" s="113">
        <f t="shared" si="318"/>
        <v>300304</v>
      </c>
      <c r="CZ106" s="113">
        <f t="shared" si="318"/>
        <v>1000</v>
      </c>
      <c r="DA106" s="113">
        <f t="shared" si="318"/>
        <v>1000</v>
      </c>
      <c r="DB106" s="113">
        <f>DB107</f>
        <v>0</v>
      </c>
      <c r="DC106" s="113">
        <f>DC107</f>
        <v>0</v>
      </c>
      <c r="DD106" s="113">
        <f t="shared" si="219"/>
        <v>0</v>
      </c>
      <c r="DE106" s="113">
        <f t="shared" si="220"/>
        <v>0</v>
      </c>
      <c r="DF106" s="113">
        <f>DF107</f>
        <v>301000</v>
      </c>
      <c r="DG106" s="113">
        <f>DG107</f>
        <v>0</v>
      </c>
      <c r="DH106" s="113">
        <f t="shared" si="221"/>
        <v>0</v>
      </c>
      <c r="DI106" s="113">
        <f t="shared" ref="DI106:DI124" si="319">DI107</f>
        <v>-169000</v>
      </c>
      <c r="DJ106" s="113">
        <f>DJ107</f>
        <v>132000</v>
      </c>
      <c r="DK106" s="113">
        <f>DK107</f>
        <v>0</v>
      </c>
      <c r="DL106" s="113">
        <f t="shared" si="223"/>
        <v>0</v>
      </c>
      <c r="DM106" s="113">
        <f t="shared" ref="DM106:DM124" si="320">DM107</f>
        <v>0</v>
      </c>
      <c r="DN106" s="113">
        <f>DN107</f>
        <v>132000</v>
      </c>
      <c r="DO106" s="113">
        <f>DO107</f>
        <v>0</v>
      </c>
      <c r="DP106" s="113">
        <f t="shared" si="225"/>
        <v>0</v>
      </c>
      <c r="DQ106" s="113">
        <f t="shared" ref="DQ106:DQ124" si="321">DQ107</f>
        <v>10000</v>
      </c>
      <c r="DR106" s="113">
        <f>DR107</f>
        <v>142000</v>
      </c>
      <c r="DS106" s="113">
        <f t="shared" ref="DS106:DU106" si="322">DS107</f>
        <v>0</v>
      </c>
      <c r="DT106" s="113">
        <f t="shared" si="322"/>
        <v>0</v>
      </c>
      <c r="DU106" s="113">
        <f t="shared" si="322"/>
        <v>0</v>
      </c>
      <c r="DV106" s="957"/>
      <c r="DW106" s="957"/>
      <c r="DX106" s="137"/>
      <c r="DY106" s="961"/>
      <c r="DZ106" s="860"/>
      <c r="EA106" s="860"/>
      <c r="EE106" s="935"/>
      <c r="EF106" s="655"/>
      <c r="EG106" s="655"/>
      <c r="EH106" s="655"/>
      <c r="EI106" s="655"/>
      <c r="EJ106" s="655"/>
      <c r="EK106" s="655"/>
      <c r="EL106" s="655"/>
      <c r="EM106" s="655"/>
      <c r="EN106" s="952"/>
      <c r="EO106" s="655"/>
      <c r="EP106" s="655"/>
      <c r="EQ106" s="655"/>
      <c r="ER106" s="655"/>
      <c r="ES106" s="655"/>
      <c r="ET106" s="655"/>
      <c r="EU106" s="655"/>
      <c r="EV106" s="655"/>
      <c r="EX106" s="917"/>
      <c r="EY106" s="655"/>
      <c r="EZ106" s="655"/>
      <c r="FA106" s="655"/>
      <c r="FB106" s="655"/>
      <c r="FC106" s="655"/>
      <c r="FD106" s="655"/>
      <c r="FE106" s="655"/>
      <c r="FF106" s="655"/>
      <c r="FG106" s="655"/>
      <c r="FH106" s="655"/>
      <c r="FI106" s="655"/>
      <c r="FJ106" s="655"/>
      <c r="FK106" s="655"/>
      <c r="FL106" s="655"/>
      <c r="FM106" s="655"/>
      <c r="FN106" s="655"/>
      <c r="FO106" s="655"/>
      <c r="FP106" s="655"/>
      <c r="FQ106" s="655"/>
      <c r="FR106" s="655"/>
      <c r="FS106" s="655"/>
      <c r="FT106" s="655"/>
      <c r="FU106" s="655"/>
      <c r="FV106" s="655"/>
      <c r="FW106" s="655"/>
      <c r="FX106" s="655"/>
      <c r="FY106" s="655"/>
      <c r="FZ106" s="655"/>
      <c r="GA106" s="655"/>
      <c r="GB106" s="655"/>
      <c r="GC106" s="655"/>
      <c r="GD106" s="655"/>
      <c r="GE106" s="655"/>
      <c r="GF106" s="655"/>
      <c r="GG106" s="655"/>
      <c r="GH106" s="655"/>
      <c r="GI106" s="655"/>
      <c r="GJ106" s="655"/>
      <c r="GK106" s="655"/>
      <c r="GL106" s="655"/>
      <c r="GM106" s="655"/>
      <c r="GN106" s="655"/>
      <c r="GO106" s="655"/>
      <c r="GP106" s="655"/>
      <c r="GQ106" s="655"/>
      <c r="GR106" s="655"/>
      <c r="GS106" s="655"/>
      <c r="GT106" s="655"/>
      <c r="GU106" s="655"/>
      <c r="GV106" s="655"/>
      <c r="GW106" s="655"/>
      <c r="GX106" s="655"/>
      <c r="GY106" s="655"/>
      <c r="GZ106" s="655"/>
      <c r="HA106" s="655"/>
      <c r="HB106" s="655"/>
      <c r="HC106" s="655"/>
      <c r="HD106" s="655"/>
      <c r="HE106" s="655"/>
      <c r="HF106" s="655"/>
      <c r="HG106" s="655"/>
      <c r="HH106" s="655"/>
      <c r="HI106" s="655"/>
      <c r="HJ106" s="655"/>
      <c r="HK106" s="655"/>
      <c r="HL106" s="655"/>
      <c r="HM106" s="655"/>
      <c r="HN106" s="655"/>
      <c r="HO106" s="655"/>
      <c r="HP106" s="655"/>
      <c r="HQ106" s="655"/>
      <c r="HR106" s="655"/>
      <c r="HS106" s="655"/>
      <c r="HT106" s="655"/>
      <c r="HU106" s="655"/>
      <c r="HV106" s="655"/>
      <c r="HW106" s="655"/>
      <c r="HX106" s="655"/>
      <c r="HY106" s="655"/>
      <c r="HZ106" s="655"/>
      <c r="IA106" s="655"/>
      <c r="IB106" s="655"/>
      <c r="IC106" s="655"/>
    </row>
    <row r="107" spans="1:237" s="654" customFormat="1" ht="20.100000000000001" customHeight="1" x14ac:dyDescent="0.35">
      <c r="A107" s="659"/>
      <c r="B107" s="657" t="s">
        <v>256</v>
      </c>
      <c r="C107" s="594"/>
      <c r="D107" s="657"/>
      <c r="E107" s="657" t="s">
        <v>7</v>
      </c>
      <c r="F107" s="657"/>
      <c r="G107" s="657"/>
      <c r="H107" s="657"/>
      <c r="I107" s="657"/>
      <c r="J107" s="657" t="s">
        <v>201</v>
      </c>
      <c r="K107" s="679"/>
      <c r="L107" s="511" t="s">
        <v>339</v>
      </c>
      <c r="M107" s="511"/>
      <c r="N107" s="511"/>
      <c r="O107" s="75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596"/>
      <c r="AJ107" s="34"/>
      <c r="AK107" s="34"/>
      <c r="AL107" s="34"/>
      <c r="AM107" s="34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0"/>
      <c r="BA107" s="30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10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534">
        <f>BZ111+BZ124</f>
        <v>0</v>
      </c>
      <c r="CA107" s="37"/>
      <c r="CB107" s="37"/>
      <c r="CC107" s="37"/>
      <c r="CD107" s="37"/>
      <c r="CE107" s="534">
        <f>CE111+CE124</f>
        <v>0</v>
      </c>
      <c r="CF107" s="534">
        <f t="shared" si="317"/>
        <v>0</v>
      </c>
      <c r="CG107" s="534">
        <f t="shared" si="211"/>
        <v>0</v>
      </c>
      <c r="CH107" s="534">
        <f t="shared" si="318"/>
        <v>1000</v>
      </c>
      <c r="CI107" s="534">
        <f>CI111+CI124</f>
        <v>1000</v>
      </c>
      <c r="CJ107" s="534"/>
      <c r="CK107" s="534">
        <f t="shared" si="212"/>
        <v>0</v>
      </c>
      <c r="CL107" s="534">
        <f t="shared" si="318"/>
        <v>0</v>
      </c>
      <c r="CM107" s="534">
        <f>CM111+CM124</f>
        <v>1000</v>
      </c>
      <c r="CN107" s="534"/>
      <c r="CO107" s="534">
        <f t="shared" si="213"/>
        <v>0</v>
      </c>
      <c r="CP107" s="534">
        <f t="shared" si="318"/>
        <v>0</v>
      </c>
      <c r="CQ107" s="534">
        <f>CQ111+CQ124</f>
        <v>1000</v>
      </c>
      <c r="CR107" s="534">
        <f>CR111+CR124</f>
        <v>0</v>
      </c>
      <c r="CS107" s="534">
        <f t="shared" si="214"/>
        <v>0</v>
      </c>
      <c r="CT107" s="534">
        <f>CT111+CT124</f>
        <v>318000</v>
      </c>
      <c r="CU107" s="534">
        <f>CU111+CU124</f>
        <v>319000</v>
      </c>
      <c r="CV107" s="534">
        <f>CV111+CV124</f>
        <v>0</v>
      </c>
      <c r="CW107" s="534">
        <f t="shared" si="215"/>
        <v>0</v>
      </c>
      <c r="CX107" s="534">
        <f>CX111+CX124</f>
        <v>-18696</v>
      </c>
      <c r="CY107" s="534">
        <f>CY111+CY124</f>
        <v>300304</v>
      </c>
      <c r="CZ107" s="534">
        <f>CZ108</f>
        <v>1000</v>
      </c>
      <c r="DA107" s="534">
        <f>DA108</f>
        <v>1000</v>
      </c>
      <c r="DB107" s="534">
        <f>DB111+DB124+DB113</f>
        <v>0</v>
      </c>
      <c r="DC107" s="534">
        <f>DC111+DC124+DC113</f>
        <v>0</v>
      </c>
      <c r="DD107" s="534">
        <f t="shared" si="219"/>
        <v>0</v>
      </c>
      <c r="DE107" s="534">
        <f t="shared" si="220"/>
        <v>0</v>
      </c>
      <c r="DF107" s="534">
        <f>DF111+DF124+DF113</f>
        <v>301000</v>
      </c>
      <c r="DG107" s="534">
        <f>DG111+DG124+DG113</f>
        <v>0</v>
      </c>
      <c r="DH107" s="534">
        <f t="shared" si="221"/>
        <v>0</v>
      </c>
      <c r="DI107" s="534">
        <f>DI111+DI124+DI113</f>
        <v>-169000</v>
      </c>
      <c r="DJ107" s="534">
        <f>DJ111+DJ124+DJ113</f>
        <v>132000</v>
      </c>
      <c r="DK107" s="534">
        <f>DK111+DK124+DK113</f>
        <v>0</v>
      </c>
      <c r="DL107" s="534">
        <f t="shared" si="223"/>
        <v>0</v>
      </c>
      <c r="DM107" s="534">
        <f>DM111+DM124+DM113</f>
        <v>0</v>
      </c>
      <c r="DN107" s="534">
        <f>DN111+DN124+DN113</f>
        <v>132000</v>
      </c>
      <c r="DO107" s="534">
        <f>DO111+DO124+DO113</f>
        <v>0</v>
      </c>
      <c r="DP107" s="534">
        <f t="shared" si="225"/>
        <v>0</v>
      </c>
      <c r="DQ107" s="534">
        <f>DQ111+DQ124+DQ113</f>
        <v>10000</v>
      </c>
      <c r="DR107" s="534">
        <f>DR111+DR124+DR113</f>
        <v>142000</v>
      </c>
      <c r="DS107" s="534">
        <f t="shared" ref="DS107:DU107" si="323">DS111+DS124+DS113</f>
        <v>0</v>
      </c>
      <c r="DT107" s="534">
        <f t="shared" si="323"/>
        <v>0</v>
      </c>
      <c r="DU107" s="534">
        <f t="shared" si="323"/>
        <v>0</v>
      </c>
      <c r="DV107" s="958"/>
      <c r="DW107" s="958"/>
      <c r="DX107" s="137"/>
      <c r="DY107" s="958"/>
      <c r="DZ107" s="852"/>
      <c r="EA107" s="852"/>
      <c r="EE107" s="686"/>
      <c r="EF107" s="655"/>
      <c r="EG107" s="655"/>
      <c r="EH107" s="655"/>
      <c r="EI107" s="655"/>
      <c r="EJ107" s="655"/>
      <c r="EK107" s="655"/>
      <c r="EL107" s="655"/>
      <c r="EM107" s="655"/>
      <c r="EN107" s="952"/>
      <c r="EO107" s="655"/>
      <c r="EP107" s="655"/>
      <c r="EQ107" s="655"/>
      <c r="ER107" s="655"/>
      <c r="ES107" s="655"/>
      <c r="ET107" s="655"/>
      <c r="EU107" s="655"/>
      <c r="EV107" s="655"/>
      <c r="EX107" s="820"/>
      <c r="EY107" s="655"/>
      <c r="EZ107" s="655"/>
      <c r="FA107" s="655"/>
      <c r="FB107" s="655"/>
      <c r="FC107" s="655"/>
      <c r="FD107" s="655"/>
      <c r="FE107" s="655"/>
      <c r="FF107" s="655"/>
      <c r="FG107" s="655"/>
      <c r="FH107" s="655"/>
      <c r="FI107" s="655"/>
      <c r="FJ107" s="655"/>
      <c r="FK107" s="655"/>
      <c r="FL107" s="655"/>
      <c r="FM107" s="655"/>
      <c r="FN107" s="655"/>
      <c r="FO107" s="655"/>
      <c r="FP107" s="655"/>
      <c r="FQ107" s="655"/>
      <c r="FR107" s="655"/>
      <c r="FS107" s="655"/>
      <c r="FT107" s="655"/>
      <c r="FU107" s="655"/>
      <c r="FV107" s="655"/>
      <c r="FW107" s="655"/>
      <c r="FX107" s="655"/>
      <c r="FY107" s="655"/>
      <c r="FZ107" s="655"/>
      <c r="GA107" s="655"/>
      <c r="GB107" s="655"/>
      <c r="GC107" s="655"/>
      <c r="GD107" s="655"/>
      <c r="GE107" s="655"/>
      <c r="GF107" s="655"/>
      <c r="GG107" s="655"/>
      <c r="GH107" s="655"/>
      <c r="GI107" s="655"/>
      <c r="GJ107" s="655"/>
      <c r="GK107" s="655"/>
      <c r="GL107" s="655"/>
      <c r="GM107" s="655"/>
      <c r="GN107" s="655"/>
      <c r="GO107" s="655"/>
      <c r="GP107" s="655"/>
      <c r="GQ107" s="655"/>
      <c r="GR107" s="655"/>
      <c r="GS107" s="655"/>
      <c r="GT107" s="655"/>
      <c r="GU107" s="655"/>
      <c r="GV107" s="655"/>
      <c r="GW107" s="655"/>
      <c r="GX107" s="655"/>
      <c r="GY107" s="655"/>
      <c r="GZ107" s="655"/>
      <c r="HA107" s="655"/>
      <c r="HB107" s="655"/>
      <c r="HC107" s="655"/>
      <c r="HD107" s="655"/>
      <c r="HE107" s="655"/>
      <c r="HF107" s="655"/>
      <c r="HG107" s="655"/>
      <c r="HH107" s="655"/>
      <c r="HI107" s="655"/>
      <c r="HJ107" s="655"/>
      <c r="HK107" s="655"/>
      <c r="HL107" s="655"/>
      <c r="HM107" s="655"/>
      <c r="HN107" s="655"/>
      <c r="HO107" s="655"/>
      <c r="HP107" s="655"/>
      <c r="HQ107" s="655"/>
      <c r="HR107" s="655"/>
      <c r="HS107" s="655"/>
      <c r="HT107" s="655"/>
      <c r="HU107" s="655"/>
      <c r="HV107" s="655"/>
      <c r="HW107" s="655"/>
      <c r="HX107" s="655"/>
      <c r="HY107" s="655"/>
      <c r="HZ107" s="655"/>
      <c r="IA107" s="655"/>
      <c r="IB107" s="655"/>
      <c r="IC107" s="655"/>
    </row>
    <row r="108" spans="1:237" s="654" customFormat="1" ht="20.100000000000001" customHeight="1" x14ac:dyDescent="0.35">
      <c r="A108" s="659"/>
      <c r="B108" s="661"/>
      <c r="C108" s="667"/>
      <c r="D108" s="661"/>
      <c r="E108" s="661"/>
      <c r="F108" s="661"/>
      <c r="G108" s="661"/>
      <c r="H108" s="661"/>
      <c r="I108" s="661"/>
      <c r="J108" s="579"/>
      <c r="K108" s="709" t="s">
        <v>7</v>
      </c>
      <c r="L108" s="563" t="s">
        <v>292</v>
      </c>
      <c r="M108" s="563"/>
      <c r="N108" s="563"/>
      <c r="O108" s="77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596"/>
      <c r="AJ108" s="34"/>
      <c r="AK108" s="34"/>
      <c r="AL108" s="34"/>
      <c r="AM108" s="34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0"/>
      <c r="BA108" s="30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10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110">
        <f>BZ109+BZ124</f>
        <v>0</v>
      </c>
      <c r="CA108" s="37"/>
      <c r="CB108" s="37"/>
      <c r="CC108" s="37"/>
      <c r="CD108" s="37"/>
      <c r="CE108" s="110">
        <f>CE109+CE124</f>
        <v>0</v>
      </c>
      <c r="CF108" s="110">
        <f t="shared" si="317"/>
        <v>0</v>
      </c>
      <c r="CG108" s="110">
        <f t="shared" si="211"/>
        <v>0</v>
      </c>
      <c r="CH108" s="110">
        <f t="shared" si="318"/>
        <v>1000</v>
      </c>
      <c r="CI108" s="110">
        <f>CI109+CI124</f>
        <v>1000</v>
      </c>
      <c r="CJ108" s="110"/>
      <c r="CK108" s="110">
        <f t="shared" si="212"/>
        <v>0</v>
      </c>
      <c r="CL108" s="110">
        <f t="shared" si="318"/>
        <v>0</v>
      </c>
      <c r="CM108" s="110">
        <f>CM109+CM124</f>
        <v>1000</v>
      </c>
      <c r="CN108" s="110"/>
      <c r="CO108" s="110">
        <f t="shared" si="213"/>
        <v>0</v>
      </c>
      <c r="CP108" s="110">
        <f t="shared" si="318"/>
        <v>0</v>
      </c>
      <c r="CQ108" s="110">
        <f>CQ109+CQ124</f>
        <v>1000</v>
      </c>
      <c r="CR108" s="110">
        <f>CR109+CR124</f>
        <v>0</v>
      </c>
      <c r="CS108" s="110">
        <f t="shared" si="214"/>
        <v>0</v>
      </c>
      <c r="CT108" s="110">
        <f>CT109+CT124</f>
        <v>318000</v>
      </c>
      <c r="CU108" s="110">
        <f>CU109+CU124</f>
        <v>319000</v>
      </c>
      <c r="CV108" s="110">
        <f>CV109+CV124</f>
        <v>0</v>
      </c>
      <c r="CW108" s="110">
        <f t="shared" si="215"/>
        <v>0</v>
      </c>
      <c r="CX108" s="110">
        <f>CX109+CX124</f>
        <v>-18696</v>
      </c>
      <c r="CY108" s="110">
        <f>CY109+CY124</f>
        <v>300304</v>
      </c>
      <c r="CZ108" s="110">
        <f>CZ109+CZ124</f>
        <v>1000</v>
      </c>
      <c r="DA108" s="110">
        <f>DA109+DA124</f>
        <v>1000</v>
      </c>
      <c r="DB108" s="110">
        <f>DB109+DB124+DB113</f>
        <v>0</v>
      </c>
      <c r="DC108" s="110">
        <f>DC109+DC124+DC113</f>
        <v>0</v>
      </c>
      <c r="DD108" s="110">
        <f t="shared" ref="DD108:DD139" si="324">IFERROR(DC108/DB108*100,)</f>
        <v>0</v>
      </c>
      <c r="DE108" s="110">
        <f t="shared" ref="DE108:DE139" si="325">IFERROR(DC108/DJ108*100,)</f>
        <v>0</v>
      </c>
      <c r="DF108" s="110">
        <f>DF109+DF124+DF113</f>
        <v>301000</v>
      </c>
      <c r="DG108" s="110">
        <f>DG109+DG124+DG113</f>
        <v>0</v>
      </c>
      <c r="DH108" s="110">
        <f t="shared" si="221"/>
        <v>0</v>
      </c>
      <c r="DI108" s="110">
        <f>DI109+DI124+DI113</f>
        <v>-169000</v>
      </c>
      <c r="DJ108" s="110">
        <f>DJ109+DJ124+DJ113</f>
        <v>132000</v>
      </c>
      <c r="DK108" s="110">
        <f>DK109+DK124+DK113</f>
        <v>0</v>
      </c>
      <c r="DL108" s="110">
        <f t="shared" si="223"/>
        <v>0</v>
      </c>
      <c r="DM108" s="110">
        <f>DM109+DM124+DM113</f>
        <v>0</v>
      </c>
      <c r="DN108" s="110">
        <f>DN109+DN124+DN113</f>
        <v>132000</v>
      </c>
      <c r="DO108" s="110">
        <f>DO109+DO124+DO113</f>
        <v>0</v>
      </c>
      <c r="DP108" s="110">
        <f t="shared" si="225"/>
        <v>0</v>
      </c>
      <c r="DQ108" s="110">
        <f>DQ109+DQ124+DQ113</f>
        <v>10000</v>
      </c>
      <c r="DR108" s="110">
        <f>DR109+DR124+DR113</f>
        <v>142000</v>
      </c>
      <c r="DS108" s="110">
        <f t="shared" ref="DS108:DU108" si="326">DS109+DS124+DS113</f>
        <v>0</v>
      </c>
      <c r="DT108" s="110">
        <f t="shared" si="326"/>
        <v>0</v>
      </c>
      <c r="DU108" s="110">
        <f t="shared" si="326"/>
        <v>0</v>
      </c>
      <c r="DV108" s="116"/>
      <c r="DW108" s="116"/>
      <c r="DX108" s="137"/>
      <c r="DY108" s="116"/>
      <c r="DZ108" s="852"/>
      <c r="EA108" s="852"/>
      <c r="EE108" s="686"/>
      <c r="EF108" s="655"/>
      <c r="EG108" s="655"/>
      <c r="EH108" s="655"/>
      <c r="EI108" s="655"/>
      <c r="EJ108" s="655"/>
      <c r="EK108" s="655"/>
      <c r="EL108" s="655"/>
      <c r="EM108" s="655"/>
      <c r="EN108" s="952"/>
      <c r="EO108" s="655"/>
      <c r="EP108" s="655"/>
      <c r="EQ108" s="655"/>
      <c r="ER108" s="655"/>
      <c r="ES108" s="655"/>
      <c r="ET108" s="655"/>
      <c r="EU108" s="655"/>
      <c r="EV108" s="655"/>
      <c r="EX108" s="820"/>
      <c r="EY108" s="655"/>
      <c r="EZ108" s="655"/>
      <c r="FA108" s="655"/>
      <c r="FB108" s="655"/>
      <c r="FC108" s="655"/>
      <c r="FD108" s="655"/>
      <c r="FE108" s="655"/>
      <c r="FF108" s="655"/>
      <c r="FG108" s="655"/>
      <c r="FH108" s="655"/>
      <c r="FI108" s="655"/>
      <c r="FJ108" s="655"/>
      <c r="FK108" s="655"/>
      <c r="FL108" s="655"/>
      <c r="FM108" s="655"/>
      <c r="FN108" s="655"/>
      <c r="FO108" s="655"/>
      <c r="FP108" s="655"/>
      <c r="FQ108" s="655"/>
      <c r="FR108" s="655"/>
      <c r="FS108" s="655"/>
      <c r="FT108" s="655"/>
      <c r="FU108" s="655"/>
      <c r="FV108" s="655"/>
      <c r="FW108" s="655"/>
      <c r="FX108" s="655"/>
      <c r="FY108" s="655"/>
      <c r="FZ108" s="655"/>
      <c r="GA108" s="655"/>
      <c r="GB108" s="655"/>
      <c r="GC108" s="655"/>
      <c r="GD108" s="655"/>
      <c r="GE108" s="655"/>
      <c r="GF108" s="655"/>
      <c r="GG108" s="655"/>
      <c r="GH108" s="655"/>
      <c r="GI108" s="655"/>
      <c r="GJ108" s="655"/>
      <c r="GK108" s="655"/>
      <c r="GL108" s="655"/>
      <c r="GM108" s="655"/>
      <c r="GN108" s="655"/>
      <c r="GO108" s="655"/>
      <c r="GP108" s="655"/>
      <c r="GQ108" s="655"/>
      <c r="GR108" s="655"/>
      <c r="GS108" s="655"/>
      <c r="GT108" s="655"/>
      <c r="GU108" s="655"/>
      <c r="GV108" s="655"/>
      <c r="GW108" s="655"/>
      <c r="GX108" s="655"/>
      <c r="GY108" s="655"/>
      <c r="GZ108" s="655"/>
      <c r="HA108" s="655"/>
      <c r="HB108" s="655"/>
      <c r="HC108" s="655"/>
      <c r="HD108" s="655"/>
      <c r="HE108" s="655"/>
      <c r="HF108" s="655"/>
      <c r="HG108" s="655"/>
      <c r="HH108" s="655"/>
      <c r="HI108" s="655"/>
      <c r="HJ108" s="655"/>
      <c r="HK108" s="655"/>
      <c r="HL108" s="655"/>
      <c r="HM108" s="655"/>
      <c r="HN108" s="655"/>
      <c r="HO108" s="655"/>
      <c r="HP108" s="655"/>
      <c r="HQ108" s="655"/>
      <c r="HR108" s="655"/>
      <c r="HS108" s="655"/>
      <c r="HT108" s="655"/>
      <c r="HU108" s="655"/>
      <c r="HV108" s="655"/>
      <c r="HW108" s="655"/>
      <c r="HX108" s="655"/>
      <c r="HY108" s="655"/>
      <c r="HZ108" s="655"/>
      <c r="IA108" s="655"/>
      <c r="IB108" s="655"/>
      <c r="IC108" s="655"/>
    </row>
    <row r="109" spans="1:237" s="654" customFormat="1" ht="20.100000000000001" customHeight="1" x14ac:dyDescent="0.35">
      <c r="A109" s="659"/>
      <c r="B109" s="712"/>
      <c r="C109" s="716"/>
      <c r="D109" s="712"/>
      <c r="E109" s="712"/>
      <c r="F109" s="712"/>
      <c r="G109" s="712"/>
      <c r="H109" s="712"/>
      <c r="I109" s="712"/>
      <c r="J109" s="779" t="s">
        <v>201</v>
      </c>
      <c r="K109" s="758">
        <v>3</v>
      </c>
      <c r="L109" s="775" t="s">
        <v>174</v>
      </c>
      <c r="M109" s="775"/>
      <c r="N109" s="775"/>
      <c r="O109" s="752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596"/>
      <c r="AJ109" s="34"/>
      <c r="AK109" s="34"/>
      <c r="AL109" s="34"/>
      <c r="AM109" s="34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0"/>
      <c r="BA109" s="30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10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107">
        <f t="shared" ref="BZ109:BZ124" si="327">BZ110</f>
        <v>0</v>
      </c>
      <c r="CA109" s="37"/>
      <c r="CB109" s="37"/>
      <c r="CC109" s="37"/>
      <c r="CD109" s="37"/>
      <c r="CE109" s="107">
        <f t="shared" si="317"/>
        <v>0</v>
      </c>
      <c r="CF109" s="107">
        <f t="shared" si="317"/>
        <v>0</v>
      </c>
      <c r="CG109" s="37">
        <f t="shared" si="211"/>
        <v>0</v>
      </c>
      <c r="CH109" s="107">
        <f t="shared" si="318"/>
        <v>1000</v>
      </c>
      <c r="CI109" s="107">
        <f t="shared" si="318"/>
        <v>1000</v>
      </c>
      <c r="CJ109" s="107"/>
      <c r="CK109" s="37">
        <f t="shared" si="212"/>
        <v>0</v>
      </c>
      <c r="CL109" s="107">
        <f t="shared" si="318"/>
        <v>0</v>
      </c>
      <c r="CM109" s="107">
        <f t="shared" si="318"/>
        <v>1000</v>
      </c>
      <c r="CN109" s="107"/>
      <c r="CO109" s="37">
        <f t="shared" si="213"/>
        <v>0</v>
      </c>
      <c r="CP109" s="107">
        <f t="shared" si="318"/>
        <v>0</v>
      </c>
      <c r="CQ109" s="107">
        <f t="shared" si="318"/>
        <v>1000</v>
      </c>
      <c r="CR109" s="107">
        <f t="shared" si="318"/>
        <v>0</v>
      </c>
      <c r="CS109" s="107">
        <f t="shared" si="214"/>
        <v>0</v>
      </c>
      <c r="CT109" s="107">
        <f t="shared" si="318"/>
        <v>18000</v>
      </c>
      <c r="CU109" s="107">
        <f t="shared" si="318"/>
        <v>19000</v>
      </c>
      <c r="CV109" s="107">
        <f t="shared" si="318"/>
        <v>0</v>
      </c>
      <c r="CW109" s="107">
        <f t="shared" si="215"/>
        <v>0</v>
      </c>
      <c r="CX109" s="107">
        <f t="shared" si="318"/>
        <v>-18696</v>
      </c>
      <c r="CY109" s="107">
        <f t="shared" si="318"/>
        <v>304</v>
      </c>
      <c r="CZ109" s="107">
        <f t="shared" si="318"/>
        <v>1000</v>
      </c>
      <c r="DA109" s="107">
        <f t="shared" si="318"/>
        <v>1000</v>
      </c>
      <c r="DB109" s="107">
        <f t="shared" ref="DB109:DG111" si="328">DB110</f>
        <v>0</v>
      </c>
      <c r="DC109" s="107">
        <f t="shared" ref="DC109:DC111" si="329">DC110</f>
        <v>0</v>
      </c>
      <c r="DD109" s="107">
        <f t="shared" si="324"/>
        <v>0</v>
      </c>
      <c r="DE109" s="107">
        <f t="shared" si="325"/>
        <v>0</v>
      </c>
      <c r="DF109" s="107">
        <f t="shared" si="328"/>
        <v>1000</v>
      </c>
      <c r="DG109" s="107">
        <f t="shared" si="328"/>
        <v>0</v>
      </c>
      <c r="DH109" s="107">
        <f t="shared" si="221"/>
        <v>0</v>
      </c>
      <c r="DI109" s="107">
        <f t="shared" si="319"/>
        <v>0</v>
      </c>
      <c r="DJ109" s="107">
        <f>DJ110</f>
        <v>1000</v>
      </c>
      <c r="DK109" s="107">
        <f t="shared" ref="DK109:DK111" si="330">DK110</f>
        <v>0</v>
      </c>
      <c r="DL109" s="107">
        <f t="shared" si="223"/>
        <v>0</v>
      </c>
      <c r="DM109" s="107">
        <f t="shared" si="320"/>
        <v>0</v>
      </c>
      <c r="DN109" s="107">
        <f>DN110</f>
        <v>1000</v>
      </c>
      <c r="DO109" s="107">
        <f t="shared" ref="DO109:DO111" si="331">DO110</f>
        <v>0</v>
      </c>
      <c r="DP109" s="107">
        <f t="shared" si="225"/>
        <v>0</v>
      </c>
      <c r="DQ109" s="107">
        <f t="shared" si="321"/>
        <v>0</v>
      </c>
      <c r="DR109" s="107">
        <f>DR110</f>
        <v>1000</v>
      </c>
      <c r="DS109" s="107">
        <f t="shared" ref="DS109:DU111" si="332">DS110</f>
        <v>0</v>
      </c>
      <c r="DT109" s="107">
        <f t="shared" si="332"/>
        <v>0</v>
      </c>
      <c r="DU109" s="107">
        <f t="shared" si="332"/>
        <v>0</v>
      </c>
      <c r="DV109" s="97"/>
      <c r="DW109" s="97"/>
      <c r="DX109" s="137"/>
      <c r="DY109" s="97"/>
      <c r="DZ109" s="852"/>
      <c r="EA109" s="852"/>
      <c r="EE109" s="686"/>
      <c r="EF109" s="655"/>
      <c r="EG109" s="655"/>
      <c r="EH109" s="655"/>
      <c r="EI109" s="655"/>
      <c r="EJ109" s="655"/>
      <c r="EK109" s="655"/>
      <c r="EL109" s="655"/>
      <c r="EM109" s="655"/>
      <c r="EN109" s="952"/>
      <c r="EO109" s="655"/>
      <c r="EP109" s="655"/>
      <c r="EQ109" s="655"/>
      <c r="ER109" s="655"/>
      <c r="ES109" s="655"/>
      <c r="ET109" s="655"/>
      <c r="EU109" s="655"/>
      <c r="EV109" s="655"/>
      <c r="EX109" s="820"/>
      <c r="EY109" s="655"/>
      <c r="EZ109" s="655"/>
      <c r="FA109" s="655"/>
      <c r="FB109" s="655"/>
      <c r="FC109" s="655"/>
      <c r="FD109" s="655"/>
      <c r="FE109" s="655"/>
      <c r="FF109" s="655"/>
      <c r="FG109" s="655"/>
      <c r="FH109" s="655"/>
      <c r="FI109" s="655"/>
      <c r="FJ109" s="655"/>
      <c r="FK109" s="655"/>
      <c r="FL109" s="655"/>
      <c r="FM109" s="655"/>
      <c r="FN109" s="655"/>
      <c r="FO109" s="655"/>
      <c r="FP109" s="655"/>
      <c r="FQ109" s="655"/>
      <c r="FR109" s="655"/>
      <c r="FS109" s="655"/>
      <c r="FT109" s="655"/>
      <c r="FU109" s="655"/>
      <c r="FV109" s="655"/>
      <c r="FW109" s="655"/>
      <c r="FX109" s="655"/>
      <c r="FY109" s="655"/>
      <c r="FZ109" s="655"/>
      <c r="GA109" s="655"/>
      <c r="GB109" s="655"/>
      <c r="GC109" s="655"/>
      <c r="GD109" s="655"/>
      <c r="GE109" s="655"/>
      <c r="GF109" s="655"/>
      <c r="GG109" s="655"/>
      <c r="GH109" s="655"/>
      <c r="GI109" s="655"/>
      <c r="GJ109" s="655"/>
      <c r="GK109" s="655"/>
      <c r="GL109" s="655"/>
      <c r="GM109" s="655"/>
      <c r="GN109" s="655"/>
      <c r="GO109" s="655"/>
      <c r="GP109" s="655"/>
      <c r="GQ109" s="655"/>
      <c r="GR109" s="655"/>
      <c r="GS109" s="655"/>
      <c r="GT109" s="655"/>
      <c r="GU109" s="655"/>
      <c r="GV109" s="655"/>
      <c r="GW109" s="655"/>
      <c r="GX109" s="655"/>
      <c r="GY109" s="655"/>
      <c r="GZ109" s="655"/>
      <c r="HA109" s="655"/>
      <c r="HB109" s="655"/>
      <c r="HC109" s="655"/>
      <c r="HD109" s="655"/>
      <c r="HE109" s="655"/>
      <c r="HF109" s="655"/>
      <c r="HG109" s="655"/>
      <c r="HH109" s="655"/>
      <c r="HI109" s="655"/>
      <c r="HJ109" s="655"/>
      <c r="HK109" s="655"/>
      <c r="HL109" s="655"/>
      <c r="HM109" s="655"/>
      <c r="HN109" s="655"/>
      <c r="HO109" s="655"/>
      <c r="HP109" s="655"/>
      <c r="HQ109" s="655"/>
      <c r="HR109" s="655"/>
      <c r="HS109" s="655"/>
      <c r="HT109" s="655"/>
      <c r="HU109" s="655"/>
      <c r="HV109" s="655"/>
      <c r="HW109" s="655"/>
      <c r="HX109" s="655"/>
      <c r="HY109" s="655"/>
      <c r="HZ109" s="655"/>
      <c r="IA109" s="655"/>
      <c r="IB109" s="655"/>
      <c r="IC109" s="655"/>
    </row>
    <row r="110" spans="1:237" s="654" customFormat="1" ht="20.100000000000001" customHeight="1" x14ac:dyDescent="0.35">
      <c r="A110" s="659"/>
      <c r="B110" s="646"/>
      <c r="C110" s="665"/>
      <c r="D110" s="646"/>
      <c r="E110" s="646"/>
      <c r="F110" s="646"/>
      <c r="G110" s="646"/>
      <c r="H110" s="646"/>
      <c r="I110" s="646"/>
      <c r="J110" s="580" t="s">
        <v>201</v>
      </c>
      <c r="K110" s="757"/>
      <c r="L110" s="775">
        <v>32</v>
      </c>
      <c r="M110" s="769" t="s">
        <v>202</v>
      </c>
      <c r="N110" s="769"/>
      <c r="O110" s="753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596"/>
      <c r="AJ110" s="34"/>
      <c r="AK110" s="34"/>
      <c r="AL110" s="34"/>
      <c r="AM110" s="34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0"/>
      <c r="BA110" s="30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10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107">
        <f t="shared" si="327"/>
        <v>0</v>
      </c>
      <c r="CA110" s="37"/>
      <c r="CB110" s="37"/>
      <c r="CC110" s="37"/>
      <c r="CD110" s="37"/>
      <c r="CE110" s="107">
        <f t="shared" si="317"/>
        <v>0</v>
      </c>
      <c r="CF110" s="107">
        <f t="shared" si="317"/>
        <v>0</v>
      </c>
      <c r="CG110" s="37">
        <f t="shared" si="211"/>
        <v>0</v>
      </c>
      <c r="CH110" s="107">
        <f t="shared" si="318"/>
        <v>1000</v>
      </c>
      <c r="CI110" s="107">
        <f t="shared" si="318"/>
        <v>1000</v>
      </c>
      <c r="CJ110" s="107"/>
      <c r="CK110" s="37">
        <f t="shared" si="212"/>
        <v>0</v>
      </c>
      <c r="CL110" s="107">
        <f t="shared" si="318"/>
        <v>0</v>
      </c>
      <c r="CM110" s="107">
        <f t="shared" si="318"/>
        <v>1000</v>
      </c>
      <c r="CN110" s="107"/>
      <c r="CO110" s="37">
        <f t="shared" si="213"/>
        <v>0</v>
      </c>
      <c r="CP110" s="107">
        <f t="shared" si="318"/>
        <v>0</v>
      </c>
      <c r="CQ110" s="107">
        <f t="shared" si="318"/>
        <v>1000</v>
      </c>
      <c r="CR110" s="107">
        <f t="shared" si="318"/>
        <v>0</v>
      </c>
      <c r="CS110" s="107">
        <f t="shared" si="214"/>
        <v>0</v>
      </c>
      <c r="CT110" s="107">
        <f t="shared" si="318"/>
        <v>18000</v>
      </c>
      <c r="CU110" s="107">
        <f t="shared" si="318"/>
        <v>19000</v>
      </c>
      <c r="CV110" s="107">
        <f t="shared" si="318"/>
        <v>0</v>
      </c>
      <c r="CW110" s="107">
        <f t="shared" si="215"/>
        <v>0</v>
      </c>
      <c r="CX110" s="107">
        <f t="shared" si="318"/>
        <v>-18696</v>
      </c>
      <c r="CY110" s="107">
        <f t="shared" si="318"/>
        <v>304</v>
      </c>
      <c r="CZ110" s="107">
        <v>1000</v>
      </c>
      <c r="DA110" s="107">
        <v>1000</v>
      </c>
      <c r="DB110" s="107">
        <f t="shared" si="328"/>
        <v>0</v>
      </c>
      <c r="DC110" s="107">
        <f t="shared" si="329"/>
        <v>0</v>
      </c>
      <c r="DD110" s="107">
        <f t="shared" si="324"/>
        <v>0</v>
      </c>
      <c r="DE110" s="107">
        <f t="shared" si="325"/>
        <v>0</v>
      </c>
      <c r="DF110" s="107">
        <f t="shared" si="328"/>
        <v>1000</v>
      </c>
      <c r="DG110" s="107">
        <f t="shared" si="328"/>
        <v>0</v>
      </c>
      <c r="DH110" s="107">
        <f t="shared" si="221"/>
        <v>0</v>
      </c>
      <c r="DI110" s="107">
        <f t="shared" si="319"/>
        <v>0</v>
      </c>
      <c r="DJ110" s="107">
        <f>DJ111</f>
        <v>1000</v>
      </c>
      <c r="DK110" s="107">
        <f t="shared" si="330"/>
        <v>0</v>
      </c>
      <c r="DL110" s="107">
        <f t="shared" si="223"/>
        <v>0</v>
      </c>
      <c r="DM110" s="107">
        <f t="shared" si="320"/>
        <v>0</v>
      </c>
      <c r="DN110" s="107">
        <f>DN111</f>
        <v>1000</v>
      </c>
      <c r="DO110" s="107">
        <f t="shared" si="331"/>
        <v>0</v>
      </c>
      <c r="DP110" s="107">
        <f t="shared" si="225"/>
        <v>0</v>
      </c>
      <c r="DQ110" s="107">
        <f t="shared" si="321"/>
        <v>0</v>
      </c>
      <c r="DR110" s="107">
        <f>DR111</f>
        <v>1000</v>
      </c>
      <c r="DS110" s="107">
        <f t="shared" si="332"/>
        <v>0</v>
      </c>
      <c r="DT110" s="107">
        <f t="shared" si="332"/>
        <v>0</v>
      </c>
      <c r="DU110" s="107">
        <f t="shared" si="332"/>
        <v>0</v>
      </c>
      <c r="DV110" s="97"/>
      <c r="DW110" s="97"/>
      <c r="DX110" s="137"/>
      <c r="DY110" s="97"/>
      <c r="DZ110" s="852"/>
      <c r="EA110" s="852"/>
      <c r="EE110" s="686"/>
      <c r="EF110" s="655"/>
      <c r="EG110" s="655"/>
      <c r="EH110" s="655"/>
      <c r="EI110" s="655"/>
      <c r="EJ110" s="655"/>
      <c r="EK110" s="655"/>
      <c r="EL110" s="655"/>
      <c r="EM110" s="655"/>
      <c r="EN110" s="952"/>
      <c r="EO110" s="655"/>
      <c r="EP110" s="655"/>
      <c r="EQ110" s="655"/>
      <c r="ER110" s="655"/>
      <c r="ES110" s="655"/>
      <c r="ET110" s="655"/>
      <c r="EU110" s="655"/>
      <c r="EV110" s="655"/>
      <c r="EX110" s="820"/>
      <c r="EY110" s="655"/>
      <c r="EZ110" s="655"/>
      <c r="FA110" s="655"/>
      <c r="FB110" s="655"/>
      <c r="FC110" s="655"/>
      <c r="FD110" s="655"/>
      <c r="FE110" s="655"/>
      <c r="FF110" s="655"/>
      <c r="FG110" s="655"/>
      <c r="FH110" s="655"/>
      <c r="FI110" s="655"/>
      <c r="FJ110" s="655"/>
      <c r="FK110" s="655"/>
      <c r="FL110" s="655"/>
      <c r="FM110" s="655"/>
      <c r="FN110" s="655"/>
      <c r="FO110" s="655"/>
      <c r="FP110" s="655"/>
      <c r="FQ110" s="655"/>
      <c r="FR110" s="655"/>
      <c r="FS110" s="655"/>
      <c r="FT110" s="655"/>
      <c r="FU110" s="655"/>
      <c r="FV110" s="655"/>
      <c r="FW110" s="655"/>
      <c r="FX110" s="655"/>
      <c r="FY110" s="655"/>
      <c r="FZ110" s="655"/>
      <c r="GA110" s="655"/>
      <c r="GB110" s="655"/>
      <c r="GC110" s="655"/>
      <c r="GD110" s="655"/>
      <c r="GE110" s="655"/>
      <c r="GF110" s="655"/>
      <c r="GG110" s="655"/>
      <c r="GH110" s="655"/>
      <c r="GI110" s="655"/>
      <c r="GJ110" s="655"/>
      <c r="GK110" s="655"/>
      <c r="GL110" s="655"/>
      <c r="GM110" s="655"/>
      <c r="GN110" s="655"/>
      <c r="GO110" s="655"/>
      <c r="GP110" s="655"/>
      <c r="GQ110" s="655"/>
      <c r="GR110" s="655"/>
      <c r="GS110" s="655"/>
      <c r="GT110" s="655"/>
      <c r="GU110" s="655"/>
      <c r="GV110" s="655"/>
      <c r="GW110" s="655"/>
      <c r="GX110" s="655"/>
      <c r="GY110" s="655"/>
      <c r="GZ110" s="655"/>
      <c r="HA110" s="655"/>
      <c r="HB110" s="655"/>
      <c r="HC110" s="655"/>
      <c r="HD110" s="655"/>
      <c r="HE110" s="655"/>
      <c r="HF110" s="655"/>
      <c r="HG110" s="655"/>
      <c r="HH110" s="655"/>
      <c r="HI110" s="655"/>
      <c r="HJ110" s="655"/>
      <c r="HK110" s="655"/>
      <c r="HL110" s="655"/>
      <c r="HM110" s="655"/>
      <c r="HN110" s="655"/>
      <c r="HO110" s="655"/>
      <c r="HP110" s="655"/>
      <c r="HQ110" s="655"/>
      <c r="HR110" s="655"/>
      <c r="HS110" s="655"/>
      <c r="HT110" s="655"/>
      <c r="HU110" s="655"/>
      <c r="HV110" s="655"/>
      <c r="HW110" s="655"/>
      <c r="HX110" s="655"/>
      <c r="HY110" s="655"/>
      <c r="HZ110" s="655"/>
      <c r="IA110" s="655"/>
      <c r="IB110" s="655"/>
      <c r="IC110" s="655"/>
    </row>
    <row r="111" spans="1:237" s="654" customFormat="1" ht="20.100000000000001" customHeight="1" x14ac:dyDescent="0.35">
      <c r="A111" s="659"/>
      <c r="B111" s="646" t="s">
        <v>692</v>
      </c>
      <c r="C111" s="665" t="s">
        <v>7</v>
      </c>
      <c r="D111" s="646"/>
      <c r="E111" s="646"/>
      <c r="F111" s="646"/>
      <c r="G111" s="646"/>
      <c r="H111" s="646"/>
      <c r="I111" s="646"/>
      <c r="J111" s="644" t="s">
        <v>201</v>
      </c>
      <c r="K111" s="757"/>
      <c r="L111" s="604"/>
      <c r="M111" s="775">
        <v>323</v>
      </c>
      <c r="N111" s="775" t="s">
        <v>31</v>
      </c>
      <c r="O111" s="536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596"/>
      <c r="AJ111" s="34"/>
      <c r="AK111" s="34"/>
      <c r="AL111" s="34"/>
      <c r="AM111" s="34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0"/>
      <c r="BA111" s="30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10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107">
        <f t="shared" si="327"/>
        <v>0</v>
      </c>
      <c r="CA111" s="37"/>
      <c r="CB111" s="37"/>
      <c r="CC111" s="37"/>
      <c r="CD111" s="37"/>
      <c r="CE111" s="107">
        <f t="shared" si="317"/>
        <v>0</v>
      </c>
      <c r="CF111" s="107">
        <f t="shared" si="317"/>
        <v>0</v>
      </c>
      <c r="CG111" s="37">
        <f t="shared" si="211"/>
        <v>0</v>
      </c>
      <c r="CH111" s="107">
        <f t="shared" si="318"/>
        <v>1000</v>
      </c>
      <c r="CI111" s="107">
        <f t="shared" si="318"/>
        <v>1000</v>
      </c>
      <c r="CJ111" s="107"/>
      <c r="CK111" s="37">
        <f t="shared" si="212"/>
        <v>0</v>
      </c>
      <c r="CL111" s="107">
        <f t="shared" si="318"/>
        <v>0</v>
      </c>
      <c r="CM111" s="107">
        <f t="shared" si="318"/>
        <v>1000</v>
      </c>
      <c r="CN111" s="107"/>
      <c r="CO111" s="37">
        <f t="shared" si="213"/>
        <v>0</v>
      </c>
      <c r="CP111" s="107">
        <f t="shared" si="318"/>
        <v>0</v>
      </c>
      <c r="CQ111" s="107">
        <f t="shared" si="318"/>
        <v>1000</v>
      </c>
      <c r="CR111" s="107">
        <f t="shared" si="318"/>
        <v>0</v>
      </c>
      <c r="CS111" s="107">
        <f t="shared" si="214"/>
        <v>0</v>
      </c>
      <c r="CT111" s="107">
        <f t="shared" si="318"/>
        <v>18000</v>
      </c>
      <c r="CU111" s="107">
        <f t="shared" si="318"/>
        <v>19000</v>
      </c>
      <c r="CV111" s="107">
        <f t="shared" si="318"/>
        <v>0</v>
      </c>
      <c r="CW111" s="107">
        <f t="shared" si="215"/>
        <v>0</v>
      </c>
      <c r="CX111" s="107">
        <f t="shared" si="318"/>
        <v>-18696</v>
      </c>
      <c r="CY111" s="107">
        <f t="shared" si="318"/>
        <v>304</v>
      </c>
      <c r="CZ111" s="107">
        <f t="shared" si="318"/>
        <v>0</v>
      </c>
      <c r="DA111" s="107">
        <f t="shared" si="318"/>
        <v>0</v>
      </c>
      <c r="DB111" s="107">
        <f t="shared" si="328"/>
        <v>0</v>
      </c>
      <c r="DC111" s="107">
        <f t="shared" si="329"/>
        <v>0</v>
      </c>
      <c r="DD111" s="107">
        <f t="shared" si="324"/>
        <v>0</v>
      </c>
      <c r="DE111" s="107">
        <f t="shared" si="325"/>
        <v>0</v>
      </c>
      <c r="DF111" s="107">
        <f t="shared" si="328"/>
        <v>1000</v>
      </c>
      <c r="DG111" s="107">
        <f t="shared" si="328"/>
        <v>0</v>
      </c>
      <c r="DH111" s="107">
        <f t="shared" si="221"/>
        <v>0</v>
      </c>
      <c r="DI111" s="107">
        <f t="shared" si="319"/>
        <v>0</v>
      </c>
      <c r="DJ111" s="107">
        <f>DJ112</f>
        <v>1000</v>
      </c>
      <c r="DK111" s="107">
        <f t="shared" si="330"/>
        <v>0</v>
      </c>
      <c r="DL111" s="107">
        <f t="shared" si="223"/>
        <v>0</v>
      </c>
      <c r="DM111" s="107">
        <f t="shared" si="320"/>
        <v>0</v>
      </c>
      <c r="DN111" s="107">
        <f>DN112</f>
        <v>1000</v>
      </c>
      <c r="DO111" s="107">
        <f t="shared" si="331"/>
        <v>0</v>
      </c>
      <c r="DP111" s="107">
        <f t="shared" si="225"/>
        <v>0</v>
      </c>
      <c r="DQ111" s="107">
        <f t="shared" si="321"/>
        <v>0</v>
      </c>
      <c r="DR111" s="107">
        <f>DR112</f>
        <v>1000</v>
      </c>
      <c r="DS111" s="107">
        <f t="shared" si="332"/>
        <v>0</v>
      </c>
      <c r="DT111" s="107">
        <f t="shared" si="332"/>
        <v>0</v>
      </c>
      <c r="DU111" s="107">
        <f t="shared" si="332"/>
        <v>0</v>
      </c>
      <c r="DV111" s="97"/>
      <c r="DW111" s="97"/>
      <c r="DX111" s="137"/>
      <c r="DY111" s="97"/>
      <c r="DZ111" s="852"/>
      <c r="EA111" s="852"/>
      <c r="EE111" s="686"/>
      <c r="EF111" s="655"/>
      <c r="EG111" s="655"/>
      <c r="EH111" s="655"/>
      <c r="EI111" s="655"/>
      <c r="EJ111" s="655"/>
      <c r="EK111" s="655"/>
      <c r="EL111" s="655"/>
      <c r="EM111" s="655"/>
      <c r="EN111" s="952"/>
      <c r="EO111" s="655"/>
      <c r="EP111" s="655"/>
      <c r="EQ111" s="655"/>
      <c r="ER111" s="655"/>
      <c r="ES111" s="655"/>
      <c r="ET111" s="655"/>
      <c r="EU111" s="655"/>
      <c r="EV111" s="655"/>
      <c r="EX111" s="820"/>
      <c r="EY111" s="655"/>
      <c r="EZ111" s="655"/>
      <c r="FA111" s="655"/>
      <c r="FB111" s="655"/>
      <c r="FC111" s="655"/>
      <c r="FD111" s="655"/>
      <c r="FE111" s="655"/>
      <c r="FF111" s="655"/>
      <c r="FG111" s="655"/>
      <c r="FH111" s="655"/>
      <c r="FI111" s="655"/>
      <c r="FJ111" s="655"/>
      <c r="FK111" s="655"/>
      <c r="FL111" s="655"/>
      <c r="FM111" s="655"/>
      <c r="FN111" s="655"/>
      <c r="FO111" s="655"/>
      <c r="FP111" s="655"/>
      <c r="FQ111" s="655"/>
      <c r="FR111" s="655"/>
      <c r="FS111" s="655"/>
      <c r="FT111" s="655"/>
      <c r="FU111" s="655"/>
      <c r="FV111" s="655"/>
      <c r="FW111" s="655"/>
      <c r="FX111" s="655"/>
      <c r="FY111" s="655"/>
      <c r="FZ111" s="655"/>
      <c r="GA111" s="655"/>
      <c r="GB111" s="655"/>
      <c r="GC111" s="655"/>
      <c r="GD111" s="655"/>
      <c r="GE111" s="655"/>
      <c r="GF111" s="655"/>
      <c r="GG111" s="655"/>
      <c r="GH111" s="655"/>
      <c r="GI111" s="655"/>
      <c r="GJ111" s="655"/>
      <c r="GK111" s="655"/>
      <c r="GL111" s="655"/>
      <c r="GM111" s="655"/>
      <c r="GN111" s="655"/>
      <c r="GO111" s="655"/>
      <c r="GP111" s="655"/>
      <c r="GQ111" s="655"/>
      <c r="GR111" s="655"/>
      <c r="GS111" s="655"/>
      <c r="GT111" s="655"/>
      <c r="GU111" s="655"/>
      <c r="GV111" s="655"/>
      <c r="GW111" s="655"/>
      <c r="GX111" s="655"/>
      <c r="GY111" s="655"/>
      <c r="GZ111" s="655"/>
      <c r="HA111" s="655"/>
      <c r="HB111" s="655"/>
      <c r="HC111" s="655"/>
      <c r="HD111" s="655"/>
      <c r="HE111" s="655"/>
      <c r="HF111" s="655"/>
      <c r="HG111" s="655"/>
      <c r="HH111" s="655"/>
      <c r="HI111" s="655"/>
      <c r="HJ111" s="655"/>
      <c r="HK111" s="655"/>
      <c r="HL111" s="655"/>
      <c r="HM111" s="655"/>
      <c r="HN111" s="655"/>
      <c r="HO111" s="655"/>
      <c r="HP111" s="655"/>
      <c r="HQ111" s="655"/>
      <c r="HR111" s="655"/>
      <c r="HS111" s="655"/>
      <c r="HT111" s="655"/>
      <c r="HU111" s="655"/>
      <c r="HV111" s="655"/>
      <c r="HW111" s="655"/>
      <c r="HX111" s="655"/>
      <c r="HY111" s="655"/>
      <c r="HZ111" s="655"/>
      <c r="IA111" s="655"/>
      <c r="IB111" s="655"/>
      <c r="IC111" s="655"/>
    </row>
    <row r="112" spans="1:237" s="654" customFormat="1" ht="20.100000000000001" customHeight="1" x14ac:dyDescent="0.35">
      <c r="A112" s="646"/>
      <c r="B112" s="646"/>
      <c r="C112" s="665"/>
      <c r="D112" s="646"/>
      <c r="E112" s="646"/>
      <c r="F112" s="646"/>
      <c r="G112" s="646"/>
      <c r="H112" s="646"/>
      <c r="I112" s="646"/>
      <c r="J112" s="580" t="s">
        <v>201</v>
      </c>
      <c r="K112" s="970"/>
      <c r="L112" s="604"/>
      <c r="M112" s="706"/>
      <c r="N112" s="708">
        <v>3234</v>
      </c>
      <c r="O112" s="776" t="s">
        <v>687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614"/>
      <c r="AJ112" s="30"/>
      <c r="AK112" s="30"/>
      <c r="AL112" s="30"/>
      <c r="AM112" s="30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30"/>
      <c r="BA112" s="30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97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>
        <v>0</v>
      </c>
      <c r="CA112" s="49"/>
      <c r="CB112" s="49"/>
      <c r="CC112" s="49"/>
      <c r="CD112" s="49"/>
      <c r="CE112" s="49">
        <v>0</v>
      </c>
      <c r="CF112" s="49">
        <v>0</v>
      </c>
      <c r="CG112" s="49">
        <f t="shared" si="211"/>
        <v>0</v>
      </c>
      <c r="CH112" s="49">
        <f>CI112-CE112</f>
        <v>1000</v>
      </c>
      <c r="CI112" s="49">
        <v>1000</v>
      </c>
      <c r="CJ112" s="49"/>
      <c r="CK112" s="49">
        <f t="shared" si="212"/>
        <v>0</v>
      </c>
      <c r="CL112" s="49">
        <f>CM112-CI112</f>
        <v>0</v>
      </c>
      <c r="CM112" s="49">
        <v>1000</v>
      </c>
      <c r="CN112" s="49"/>
      <c r="CO112" s="49">
        <f t="shared" si="213"/>
        <v>0</v>
      </c>
      <c r="CP112" s="49">
        <f>CQ112-CM112</f>
        <v>0</v>
      </c>
      <c r="CQ112" s="49">
        <v>1000</v>
      </c>
      <c r="CR112" s="49">
        <v>0</v>
      </c>
      <c r="CS112" s="49">
        <f t="shared" si="214"/>
        <v>0</v>
      </c>
      <c r="CT112" s="49">
        <f>CU112-CQ112</f>
        <v>18000</v>
      </c>
      <c r="CU112" s="49">
        <v>19000</v>
      </c>
      <c r="CV112" s="49">
        <v>0</v>
      </c>
      <c r="CW112" s="49">
        <f t="shared" si="215"/>
        <v>0</v>
      </c>
      <c r="CX112" s="49">
        <f>CY112-CU112</f>
        <v>-18696</v>
      </c>
      <c r="CY112" s="49">
        <v>304</v>
      </c>
      <c r="CZ112" s="851"/>
      <c r="DA112" s="851"/>
      <c r="DB112" s="49">
        <v>0</v>
      </c>
      <c r="DC112" s="851">
        <v>0</v>
      </c>
      <c r="DD112" s="49">
        <f t="shared" si="324"/>
        <v>0</v>
      </c>
      <c r="DE112" s="49">
        <f t="shared" si="325"/>
        <v>0</v>
      </c>
      <c r="DF112" s="49">
        <v>1000</v>
      </c>
      <c r="DG112" s="49"/>
      <c r="DH112" s="49">
        <f t="shared" si="221"/>
        <v>0</v>
      </c>
      <c r="DI112" s="49">
        <f>DJ112-DF112</f>
        <v>0</v>
      </c>
      <c r="DJ112" s="851">
        <v>1000</v>
      </c>
      <c r="DK112" s="49"/>
      <c r="DL112" s="49">
        <f t="shared" si="223"/>
        <v>0</v>
      </c>
      <c r="DM112" s="49">
        <f>DN112-DJ112</f>
        <v>0</v>
      </c>
      <c r="DN112" s="851">
        <v>1000</v>
      </c>
      <c r="DO112" s="49"/>
      <c r="DP112" s="49">
        <f t="shared" si="225"/>
        <v>0</v>
      </c>
      <c r="DQ112" s="49">
        <f>DR112-DN112</f>
        <v>0</v>
      </c>
      <c r="DR112" s="851">
        <v>1000</v>
      </c>
      <c r="DS112" s="851"/>
      <c r="DT112" s="851"/>
      <c r="DU112" s="851"/>
      <c r="DV112" s="49"/>
      <c r="DW112" s="49"/>
      <c r="DX112" s="137"/>
      <c r="DY112" s="851"/>
      <c r="DZ112" s="852"/>
      <c r="EA112" s="852"/>
      <c r="EE112" s="686"/>
      <c r="EF112" s="655"/>
      <c r="EG112" s="655"/>
      <c r="EH112" s="655"/>
      <c r="EI112" s="655"/>
      <c r="EJ112" s="655"/>
      <c r="EK112" s="655"/>
      <c r="EL112" s="655"/>
      <c r="EM112" s="655"/>
      <c r="EN112" s="952"/>
      <c r="EO112" s="655"/>
      <c r="EP112" s="655"/>
      <c r="EQ112" s="655"/>
      <c r="ER112" s="655"/>
      <c r="ES112" s="655"/>
      <c r="ET112" s="655"/>
      <c r="EU112" s="655"/>
      <c r="EV112" s="655"/>
      <c r="EX112" s="820"/>
      <c r="EY112" s="655"/>
      <c r="EZ112" s="655"/>
      <c r="FA112" s="655"/>
      <c r="FB112" s="655"/>
      <c r="FC112" s="655"/>
      <c r="FD112" s="655"/>
      <c r="FE112" s="655"/>
      <c r="FF112" s="655"/>
      <c r="FG112" s="655"/>
      <c r="FH112" s="655"/>
      <c r="FI112" s="655"/>
      <c r="FJ112" s="655"/>
      <c r="FK112" s="655"/>
      <c r="FL112" s="655"/>
      <c r="FM112" s="655"/>
      <c r="FN112" s="655"/>
      <c r="FO112" s="655"/>
      <c r="FP112" s="655"/>
      <c r="FQ112" s="655"/>
      <c r="FR112" s="655"/>
      <c r="FS112" s="655"/>
      <c r="FT112" s="655"/>
      <c r="FU112" s="655"/>
      <c r="FV112" s="655"/>
      <c r="FW112" s="655"/>
      <c r="FX112" s="655"/>
      <c r="FY112" s="655"/>
      <c r="FZ112" s="655"/>
      <c r="GA112" s="655"/>
      <c r="GB112" s="655"/>
      <c r="GC112" s="655"/>
      <c r="GD112" s="655"/>
      <c r="GE112" s="655"/>
      <c r="GF112" s="655"/>
      <c r="GG112" s="655"/>
      <c r="GH112" s="655"/>
      <c r="GI112" s="655"/>
      <c r="GJ112" s="655"/>
      <c r="GK112" s="655"/>
      <c r="GL112" s="655"/>
      <c r="GM112" s="655"/>
      <c r="GN112" s="655"/>
      <c r="GO112" s="655"/>
      <c r="GP112" s="655"/>
      <c r="GQ112" s="655"/>
      <c r="GR112" s="655"/>
      <c r="GS112" s="655"/>
      <c r="GT112" s="655"/>
      <c r="GU112" s="655"/>
      <c r="GV112" s="655"/>
      <c r="GW112" s="655"/>
      <c r="GX112" s="655"/>
      <c r="GY112" s="655"/>
      <c r="GZ112" s="655"/>
      <c r="HA112" s="655"/>
      <c r="HB112" s="655"/>
      <c r="HC112" s="655"/>
      <c r="HD112" s="655"/>
      <c r="HE112" s="655"/>
      <c r="HF112" s="655"/>
      <c r="HG112" s="655"/>
      <c r="HH112" s="655"/>
      <c r="HI112" s="655"/>
      <c r="HJ112" s="655"/>
      <c r="HK112" s="655"/>
      <c r="HL112" s="655"/>
      <c r="HM112" s="655"/>
      <c r="HN112" s="655"/>
      <c r="HO112" s="655"/>
      <c r="HP112" s="655"/>
      <c r="HQ112" s="655"/>
      <c r="HR112" s="655"/>
      <c r="HS112" s="655"/>
      <c r="HT112" s="655"/>
      <c r="HU112" s="655"/>
      <c r="HV112" s="655"/>
      <c r="HW112" s="655"/>
      <c r="HX112" s="655"/>
      <c r="HY112" s="655"/>
      <c r="HZ112" s="655"/>
      <c r="IA112" s="655"/>
      <c r="IB112" s="655"/>
      <c r="IC112" s="655"/>
    </row>
    <row r="113" spans="1:237" s="654" customFormat="1" ht="20.100000000000001" customHeight="1" x14ac:dyDescent="0.35">
      <c r="A113" s="646"/>
      <c r="B113" s="587"/>
      <c r="C113" s="592"/>
      <c r="D113" s="587"/>
      <c r="E113" s="587"/>
      <c r="F113" s="587"/>
      <c r="G113" s="587"/>
      <c r="H113" s="587"/>
      <c r="I113" s="587"/>
      <c r="J113" s="719" t="s">
        <v>201</v>
      </c>
      <c r="K113" s="971">
        <v>4</v>
      </c>
      <c r="L113" s="842" t="s">
        <v>177</v>
      </c>
      <c r="M113" s="847"/>
      <c r="N113" s="576"/>
      <c r="O113" s="846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614"/>
      <c r="AJ113" s="30"/>
      <c r="AK113" s="30"/>
      <c r="AL113" s="30"/>
      <c r="AM113" s="30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30"/>
      <c r="BA113" s="30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97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107"/>
      <c r="DA113" s="107"/>
      <c r="DB113" s="107">
        <f>DB114+DB119</f>
        <v>0</v>
      </c>
      <c r="DC113" s="107">
        <f>DC114+DC119</f>
        <v>0</v>
      </c>
      <c r="DD113" s="107">
        <f t="shared" si="324"/>
        <v>0</v>
      </c>
      <c r="DE113" s="107">
        <f t="shared" si="325"/>
        <v>0</v>
      </c>
      <c r="DF113" s="107">
        <f>DF114+DF119</f>
        <v>0</v>
      </c>
      <c r="DG113" s="107">
        <f>DG114+DG119</f>
        <v>0</v>
      </c>
      <c r="DH113" s="107">
        <f t="shared" si="221"/>
        <v>0</v>
      </c>
      <c r="DI113" s="107">
        <f>DI114+DI119</f>
        <v>131000</v>
      </c>
      <c r="DJ113" s="107">
        <f>DJ114+DJ119</f>
        <v>131000</v>
      </c>
      <c r="DK113" s="107">
        <f>DK114+DK119</f>
        <v>0</v>
      </c>
      <c r="DL113" s="107">
        <f t="shared" si="223"/>
        <v>0</v>
      </c>
      <c r="DM113" s="107">
        <f>DM114+DM119</f>
        <v>0</v>
      </c>
      <c r="DN113" s="107">
        <f>DN114+DN119</f>
        <v>131000</v>
      </c>
      <c r="DO113" s="107">
        <f>DO114+DO119</f>
        <v>0</v>
      </c>
      <c r="DP113" s="107">
        <f t="shared" si="225"/>
        <v>0</v>
      </c>
      <c r="DQ113" s="107">
        <f>DQ114+DQ119</f>
        <v>10000</v>
      </c>
      <c r="DR113" s="107">
        <f>DR114+DR119</f>
        <v>141000</v>
      </c>
      <c r="DS113" s="107">
        <f t="shared" ref="DS113:DU113" si="333">DS114+DS119</f>
        <v>0</v>
      </c>
      <c r="DT113" s="107">
        <f t="shared" si="333"/>
        <v>0</v>
      </c>
      <c r="DU113" s="107">
        <f t="shared" si="333"/>
        <v>0</v>
      </c>
      <c r="DV113" s="97"/>
      <c r="DW113" s="97"/>
      <c r="DX113" s="137"/>
      <c r="DY113" s="97"/>
      <c r="DZ113" s="852"/>
      <c r="EA113" s="852"/>
      <c r="EE113" s="686"/>
      <c r="EF113" s="655"/>
      <c r="EG113" s="655"/>
      <c r="EH113" s="655"/>
      <c r="EI113" s="655"/>
      <c r="EJ113" s="655"/>
      <c r="EK113" s="655"/>
      <c r="EL113" s="655"/>
      <c r="EM113" s="655"/>
      <c r="EN113" s="952"/>
      <c r="EO113" s="655"/>
      <c r="EP113" s="655"/>
      <c r="EQ113" s="655"/>
      <c r="ER113" s="655"/>
      <c r="ES113" s="655"/>
      <c r="ET113" s="655"/>
      <c r="EU113" s="655"/>
      <c r="EV113" s="655"/>
      <c r="EX113" s="820"/>
      <c r="EY113" s="655"/>
      <c r="EZ113" s="655"/>
      <c r="FA113" s="655"/>
      <c r="FB113" s="655"/>
      <c r="FC113" s="655"/>
      <c r="FD113" s="655"/>
      <c r="FE113" s="655"/>
      <c r="FF113" s="655"/>
      <c r="FG113" s="655"/>
      <c r="FH113" s="655"/>
      <c r="FI113" s="655"/>
      <c r="FJ113" s="655"/>
      <c r="FK113" s="655"/>
      <c r="FL113" s="655"/>
      <c r="FM113" s="655"/>
      <c r="FN113" s="655"/>
      <c r="FO113" s="655"/>
      <c r="FP113" s="655"/>
      <c r="FQ113" s="655"/>
      <c r="FR113" s="655"/>
      <c r="FS113" s="655"/>
      <c r="FT113" s="655"/>
      <c r="FU113" s="655"/>
      <c r="FV113" s="655"/>
      <c r="FW113" s="655"/>
      <c r="FX113" s="655"/>
      <c r="FY113" s="655"/>
      <c r="FZ113" s="655"/>
      <c r="GA113" s="655"/>
      <c r="GB113" s="655"/>
      <c r="GC113" s="655"/>
      <c r="GD113" s="655"/>
      <c r="GE113" s="655"/>
      <c r="GF113" s="655"/>
      <c r="GG113" s="655"/>
      <c r="GH113" s="655"/>
      <c r="GI113" s="655"/>
      <c r="GJ113" s="655"/>
      <c r="GK113" s="655"/>
      <c r="GL113" s="655"/>
      <c r="GM113" s="655"/>
      <c r="GN113" s="655"/>
      <c r="GO113" s="655"/>
      <c r="GP113" s="655"/>
      <c r="GQ113" s="655"/>
      <c r="GR113" s="655"/>
      <c r="GS113" s="655"/>
      <c r="GT113" s="655"/>
      <c r="GU113" s="655"/>
      <c r="GV113" s="655"/>
      <c r="GW113" s="655"/>
      <c r="GX113" s="655"/>
      <c r="GY113" s="655"/>
      <c r="GZ113" s="655"/>
      <c r="HA113" s="655"/>
      <c r="HB113" s="655"/>
      <c r="HC113" s="655"/>
      <c r="HD113" s="655"/>
      <c r="HE113" s="655"/>
      <c r="HF113" s="655"/>
      <c r="HG113" s="655"/>
      <c r="HH113" s="655"/>
      <c r="HI113" s="655"/>
      <c r="HJ113" s="655"/>
      <c r="HK113" s="655"/>
      <c r="HL113" s="655"/>
      <c r="HM113" s="655"/>
      <c r="HN113" s="655"/>
      <c r="HO113" s="655"/>
      <c r="HP113" s="655"/>
      <c r="HQ113" s="655"/>
      <c r="HR113" s="655"/>
      <c r="HS113" s="655"/>
      <c r="HT113" s="655"/>
      <c r="HU113" s="655"/>
      <c r="HV113" s="655"/>
      <c r="HW113" s="655"/>
      <c r="HX113" s="655"/>
      <c r="HY113" s="655"/>
      <c r="HZ113" s="655"/>
      <c r="IA113" s="655"/>
      <c r="IB113" s="655"/>
      <c r="IC113" s="655"/>
    </row>
    <row r="114" spans="1:237" s="654" customFormat="1" ht="20.100000000000001" customHeight="1" x14ac:dyDescent="0.35">
      <c r="A114" s="646"/>
      <c r="B114" s="587"/>
      <c r="C114" s="592"/>
      <c r="D114" s="587"/>
      <c r="E114" s="587"/>
      <c r="F114" s="587"/>
      <c r="G114" s="587"/>
      <c r="H114" s="587"/>
      <c r="I114" s="587"/>
      <c r="J114" s="719" t="s">
        <v>201</v>
      </c>
      <c r="K114" s="599"/>
      <c r="L114" s="840">
        <v>42</v>
      </c>
      <c r="M114" s="844" t="s">
        <v>175</v>
      </c>
      <c r="N114" s="574"/>
      <c r="O114" s="539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614"/>
      <c r="AJ114" s="30"/>
      <c r="AK114" s="30"/>
      <c r="AL114" s="30"/>
      <c r="AM114" s="30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30"/>
      <c r="BA114" s="30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97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96"/>
      <c r="DA114" s="96"/>
      <c r="DB114" s="96">
        <f>DB115+DB117</f>
        <v>0</v>
      </c>
      <c r="DC114" s="96">
        <f>DC115+DC117</f>
        <v>0</v>
      </c>
      <c r="DD114" s="96">
        <f t="shared" si="324"/>
        <v>0</v>
      </c>
      <c r="DE114" s="96">
        <f t="shared" si="325"/>
        <v>0</v>
      </c>
      <c r="DF114" s="96">
        <f>DF115+DF117</f>
        <v>0</v>
      </c>
      <c r="DG114" s="96">
        <f>DG115+DG117</f>
        <v>0</v>
      </c>
      <c r="DH114" s="96">
        <f t="shared" si="221"/>
        <v>0</v>
      </c>
      <c r="DI114" s="96">
        <f>DI115+DI117</f>
        <v>111000</v>
      </c>
      <c r="DJ114" s="96">
        <f>DJ115+DJ117</f>
        <v>111000</v>
      </c>
      <c r="DK114" s="96">
        <f>DK115+DK117</f>
        <v>0</v>
      </c>
      <c r="DL114" s="96">
        <f t="shared" si="223"/>
        <v>0</v>
      </c>
      <c r="DM114" s="96">
        <f>DM115+DM117</f>
        <v>0</v>
      </c>
      <c r="DN114" s="96">
        <f>DN115+DN117</f>
        <v>111000</v>
      </c>
      <c r="DO114" s="96">
        <f>DO115+DO117</f>
        <v>0</v>
      </c>
      <c r="DP114" s="96">
        <f t="shared" si="225"/>
        <v>0</v>
      </c>
      <c r="DQ114" s="96">
        <f>DQ115+DQ117</f>
        <v>-30000</v>
      </c>
      <c r="DR114" s="96">
        <f>DR115+DR117</f>
        <v>81000</v>
      </c>
      <c r="DS114" s="96">
        <f t="shared" ref="DS114:DU114" si="334">DS115+DS117</f>
        <v>0</v>
      </c>
      <c r="DT114" s="96">
        <f t="shared" si="334"/>
        <v>0</v>
      </c>
      <c r="DU114" s="96">
        <f t="shared" si="334"/>
        <v>0</v>
      </c>
      <c r="DV114" s="97"/>
      <c r="DW114" s="97"/>
      <c r="DX114" s="137"/>
      <c r="DY114" s="97"/>
      <c r="DZ114" s="852"/>
      <c r="EA114" s="852"/>
      <c r="EE114" s="686"/>
      <c r="EF114" s="655"/>
      <c r="EG114" s="655"/>
      <c r="EH114" s="655"/>
      <c r="EI114" s="655"/>
      <c r="EJ114" s="655"/>
      <c r="EK114" s="655"/>
      <c r="EL114" s="655"/>
      <c r="EM114" s="655"/>
      <c r="EN114" s="952"/>
      <c r="EO114" s="655"/>
      <c r="EP114" s="655"/>
      <c r="EQ114" s="655"/>
      <c r="ER114" s="655"/>
      <c r="ES114" s="655"/>
      <c r="ET114" s="655"/>
      <c r="EU114" s="655"/>
      <c r="EV114" s="655"/>
      <c r="EX114" s="820"/>
      <c r="EY114" s="655"/>
      <c r="EZ114" s="655"/>
      <c r="FA114" s="655"/>
      <c r="FB114" s="655"/>
      <c r="FC114" s="655"/>
      <c r="FD114" s="655"/>
      <c r="FE114" s="655"/>
      <c r="FF114" s="655"/>
      <c r="FG114" s="655"/>
      <c r="FH114" s="655"/>
      <c r="FI114" s="655"/>
      <c r="FJ114" s="655"/>
      <c r="FK114" s="655"/>
      <c r="FL114" s="655"/>
      <c r="FM114" s="655"/>
      <c r="FN114" s="655"/>
      <c r="FO114" s="655"/>
      <c r="FP114" s="655"/>
      <c r="FQ114" s="655"/>
      <c r="FR114" s="655"/>
      <c r="FS114" s="655"/>
      <c r="FT114" s="655"/>
      <c r="FU114" s="655"/>
      <c r="FV114" s="655"/>
      <c r="FW114" s="655"/>
      <c r="FX114" s="655"/>
      <c r="FY114" s="655"/>
      <c r="FZ114" s="655"/>
      <c r="GA114" s="655"/>
      <c r="GB114" s="655"/>
      <c r="GC114" s="655"/>
      <c r="GD114" s="655"/>
      <c r="GE114" s="655"/>
      <c r="GF114" s="655"/>
      <c r="GG114" s="655"/>
      <c r="GH114" s="655"/>
      <c r="GI114" s="655"/>
      <c r="GJ114" s="655"/>
      <c r="GK114" s="655"/>
      <c r="GL114" s="655"/>
      <c r="GM114" s="655"/>
      <c r="GN114" s="655"/>
      <c r="GO114" s="655"/>
      <c r="GP114" s="655"/>
      <c r="GQ114" s="655"/>
      <c r="GR114" s="655"/>
      <c r="GS114" s="655"/>
      <c r="GT114" s="655"/>
      <c r="GU114" s="655"/>
      <c r="GV114" s="655"/>
      <c r="GW114" s="655"/>
      <c r="GX114" s="655"/>
      <c r="GY114" s="655"/>
      <c r="GZ114" s="655"/>
      <c r="HA114" s="655"/>
      <c r="HB114" s="655"/>
      <c r="HC114" s="655"/>
      <c r="HD114" s="655"/>
      <c r="HE114" s="655"/>
      <c r="HF114" s="655"/>
      <c r="HG114" s="655"/>
      <c r="HH114" s="655"/>
      <c r="HI114" s="655"/>
      <c r="HJ114" s="655"/>
      <c r="HK114" s="655"/>
      <c r="HL114" s="655"/>
      <c r="HM114" s="655"/>
      <c r="HN114" s="655"/>
      <c r="HO114" s="655"/>
      <c r="HP114" s="655"/>
      <c r="HQ114" s="655"/>
      <c r="HR114" s="655"/>
      <c r="HS114" s="655"/>
      <c r="HT114" s="655"/>
      <c r="HU114" s="655"/>
      <c r="HV114" s="655"/>
      <c r="HW114" s="655"/>
      <c r="HX114" s="655"/>
      <c r="HY114" s="655"/>
      <c r="HZ114" s="655"/>
      <c r="IA114" s="655"/>
      <c r="IB114" s="655"/>
      <c r="IC114" s="655"/>
    </row>
    <row r="115" spans="1:237" s="654" customFormat="1" ht="20.100000000000001" customHeight="1" x14ac:dyDescent="0.35">
      <c r="A115" s="646"/>
      <c r="B115" s="587" t="s">
        <v>744</v>
      </c>
      <c r="C115" s="592" t="s">
        <v>7</v>
      </c>
      <c r="D115" s="587"/>
      <c r="E115" s="587"/>
      <c r="F115" s="587"/>
      <c r="G115" s="587"/>
      <c r="H115" s="587"/>
      <c r="I115" s="587"/>
      <c r="J115" s="719" t="s">
        <v>201</v>
      </c>
      <c r="K115" s="599"/>
      <c r="L115" s="568"/>
      <c r="M115" s="844">
        <v>422</v>
      </c>
      <c r="N115" s="845" t="s">
        <v>79</v>
      </c>
      <c r="O115" s="836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614"/>
      <c r="AJ115" s="30"/>
      <c r="AK115" s="30"/>
      <c r="AL115" s="30"/>
      <c r="AM115" s="30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30"/>
      <c r="BA115" s="30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97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96"/>
      <c r="DA115" s="96"/>
      <c r="DB115" s="96">
        <f>DB116</f>
        <v>0</v>
      </c>
      <c r="DC115" s="96">
        <f>DC116</f>
        <v>0</v>
      </c>
      <c r="DD115" s="96">
        <f t="shared" si="324"/>
        <v>0</v>
      </c>
      <c r="DE115" s="96">
        <f t="shared" si="325"/>
        <v>0</v>
      </c>
      <c r="DF115" s="96">
        <f>DF116</f>
        <v>0</v>
      </c>
      <c r="DG115" s="96">
        <f>DG116</f>
        <v>0</v>
      </c>
      <c r="DH115" s="96">
        <f t="shared" si="221"/>
        <v>0</v>
      </c>
      <c r="DI115" s="96">
        <f>DI116</f>
        <v>110000</v>
      </c>
      <c r="DJ115" s="96">
        <f>DJ116</f>
        <v>110000</v>
      </c>
      <c r="DK115" s="96">
        <f>DK116</f>
        <v>0</v>
      </c>
      <c r="DL115" s="96">
        <f t="shared" si="223"/>
        <v>0</v>
      </c>
      <c r="DM115" s="96">
        <f>DM116</f>
        <v>0</v>
      </c>
      <c r="DN115" s="96">
        <f>DN116</f>
        <v>110000</v>
      </c>
      <c r="DO115" s="96">
        <f>DO116</f>
        <v>0</v>
      </c>
      <c r="DP115" s="96">
        <f t="shared" si="225"/>
        <v>0</v>
      </c>
      <c r="DQ115" s="96">
        <f>DQ116</f>
        <v>-30000</v>
      </c>
      <c r="DR115" s="96">
        <f>DR116</f>
        <v>80000</v>
      </c>
      <c r="DS115" s="96">
        <f t="shared" ref="DS115:DU115" si="335">DS116</f>
        <v>0</v>
      </c>
      <c r="DT115" s="96">
        <f t="shared" si="335"/>
        <v>0</v>
      </c>
      <c r="DU115" s="96">
        <f t="shared" si="335"/>
        <v>0</v>
      </c>
      <c r="DV115" s="97"/>
      <c r="DW115" s="97"/>
      <c r="DX115" s="137"/>
      <c r="DY115" s="97"/>
      <c r="DZ115" s="852"/>
      <c r="EA115" s="852"/>
      <c r="EE115" s="686"/>
      <c r="EF115" s="655"/>
      <c r="EG115" s="655"/>
      <c r="EH115" s="655"/>
      <c r="EI115" s="655"/>
      <c r="EJ115" s="655"/>
      <c r="EK115" s="655"/>
      <c r="EL115" s="655"/>
      <c r="EM115" s="655"/>
      <c r="EN115" s="952"/>
      <c r="EO115" s="655"/>
      <c r="EP115" s="655"/>
      <c r="EQ115" s="655"/>
      <c r="ER115" s="655"/>
      <c r="ES115" s="655"/>
      <c r="ET115" s="655"/>
      <c r="EU115" s="655"/>
      <c r="EV115" s="655"/>
      <c r="EX115" s="820"/>
      <c r="EY115" s="655"/>
      <c r="EZ115" s="655"/>
      <c r="FA115" s="655"/>
      <c r="FB115" s="655"/>
      <c r="FC115" s="655"/>
      <c r="FD115" s="655"/>
      <c r="FE115" s="655"/>
      <c r="FF115" s="655"/>
      <c r="FG115" s="655"/>
      <c r="FH115" s="655"/>
      <c r="FI115" s="655"/>
      <c r="FJ115" s="655"/>
      <c r="FK115" s="655"/>
      <c r="FL115" s="655"/>
      <c r="FM115" s="655"/>
      <c r="FN115" s="655"/>
      <c r="FO115" s="655"/>
      <c r="FP115" s="655"/>
      <c r="FQ115" s="655"/>
      <c r="FR115" s="655"/>
      <c r="FS115" s="655"/>
      <c r="FT115" s="655"/>
      <c r="FU115" s="655"/>
      <c r="FV115" s="655"/>
      <c r="FW115" s="655"/>
      <c r="FX115" s="655"/>
      <c r="FY115" s="655"/>
      <c r="FZ115" s="655"/>
      <c r="GA115" s="655"/>
      <c r="GB115" s="655"/>
      <c r="GC115" s="655"/>
      <c r="GD115" s="655"/>
      <c r="GE115" s="655"/>
      <c r="GF115" s="655"/>
      <c r="GG115" s="655"/>
      <c r="GH115" s="655"/>
      <c r="GI115" s="655"/>
      <c r="GJ115" s="655"/>
      <c r="GK115" s="655"/>
      <c r="GL115" s="655"/>
      <c r="GM115" s="655"/>
      <c r="GN115" s="655"/>
      <c r="GO115" s="655"/>
      <c r="GP115" s="655"/>
      <c r="GQ115" s="655"/>
      <c r="GR115" s="655"/>
      <c r="GS115" s="655"/>
      <c r="GT115" s="655"/>
      <c r="GU115" s="655"/>
      <c r="GV115" s="655"/>
      <c r="GW115" s="655"/>
      <c r="GX115" s="655"/>
      <c r="GY115" s="655"/>
      <c r="GZ115" s="655"/>
      <c r="HA115" s="655"/>
      <c r="HB115" s="655"/>
      <c r="HC115" s="655"/>
      <c r="HD115" s="655"/>
      <c r="HE115" s="655"/>
      <c r="HF115" s="655"/>
      <c r="HG115" s="655"/>
      <c r="HH115" s="655"/>
      <c r="HI115" s="655"/>
      <c r="HJ115" s="655"/>
      <c r="HK115" s="655"/>
      <c r="HL115" s="655"/>
      <c r="HM115" s="655"/>
      <c r="HN115" s="655"/>
      <c r="HO115" s="655"/>
      <c r="HP115" s="655"/>
      <c r="HQ115" s="655"/>
      <c r="HR115" s="655"/>
      <c r="HS115" s="655"/>
      <c r="HT115" s="655"/>
      <c r="HU115" s="655"/>
      <c r="HV115" s="655"/>
      <c r="HW115" s="655"/>
      <c r="HX115" s="655"/>
      <c r="HY115" s="655"/>
      <c r="HZ115" s="655"/>
      <c r="IA115" s="655"/>
      <c r="IB115" s="655"/>
      <c r="IC115" s="655"/>
    </row>
    <row r="116" spans="1:237" s="654" customFormat="1" ht="20.100000000000001" customHeight="1" x14ac:dyDescent="0.35">
      <c r="A116" s="646"/>
      <c r="B116" s="587"/>
      <c r="C116" s="592"/>
      <c r="D116" s="587"/>
      <c r="E116" s="587"/>
      <c r="F116" s="587"/>
      <c r="G116" s="587"/>
      <c r="H116" s="587"/>
      <c r="I116" s="587"/>
      <c r="J116" s="719" t="s">
        <v>201</v>
      </c>
      <c r="K116" s="599"/>
      <c r="L116" s="568"/>
      <c r="M116" s="561"/>
      <c r="N116" s="483">
        <v>4221</v>
      </c>
      <c r="O116" s="416" t="s">
        <v>80</v>
      </c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614"/>
      <c r="AJ116" s="30"/>
      <c r="AK116" s="30"/>
      <c r="AL116" s="30"/>
      <c r="AM116" s="30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30"/>
      <c r="BA116" s="30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97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115"/>
      <c r="DA116" s="115"/>
      <c r="DB116" s="115">
        <v>0</v>
      </c>
      <c r="DC116" s="115">
        <v>0</v>
      </c>
      <c r="DD116" s="115">
        <f t="shared" si="324"/>
        <v>0</v>
      </c>
      <c r="DE116" s="115">
        <f t="shared" si="325"/>
        <v>0</v>
      </c>
      <c r="DF116" s="115">
        <v>0</v>
      </c>
      <c r="DG116" s="115"/>
      <c r="DH116" s="115">
        <f t="shared" si="221"/>
        <v>0</v>
      </c>
      <c r="DI116" s="115">
        <f>DJ116-DF116</f>
        <v>110000</v>
      </c>
      <c r="DJ116" s="115">
        <v>110000</v>
      </c>
      <c r="DK116" s="115"/>
      <c r="DL116" s="115">
        <f t="shared" si="223"/>
        <v>0</v>
      </c>
      <c r="DM116" s="115">
        <f>DN116-DJ116</f>
        <v>0</v>
      </c>
      <c r="DN116" s="115">
        <v>110000</v>
      </c>
      <c r="DO116" s="115"/>
      <c r="DP116" s="115">
        <f t="shared" si="225"/>
        <v>0</v>
      </c>
      <c r="DQ116" s="115">
        <f>DR116-DN116</f>
        <v>-30000</v>
      </c>
      <c r="DR116" s="115">
        <v>80000</v>
      </c>
      <c r="DS116" s="115"/>
      <c r="DT116" s="115"/>
      <c r="DU116" s="115"/>
      <c r="DV116" s="115"/>
      <c r="DW116" s="115"/>
      <c r="DX116" s="137"/>
      <c r="DY116" s="115"/>
      <c r="DZ116" s="852"/>
      <c r="EA116" s="852"/>
      <c r="EE116" s="686"/>
      <c r="EF116" s="655"/>
      <c r="EG116" s="655"/>
      <c r="EH116" s="655"/>
      <c r="EI116" s="655"/>
      <c r="EJ116" s="655"/>
      <c r="EK116" s="655"/>
      <c r="EL116" s="655"/>
      <c r="EM116" s="655"/>
      <c r="EN116" s="952"/>
      <c r="EO116" s="655"/>
      <c r="EP116" s="655"/>
      <c r="EQ116" s="655"/>
      <c r="ER116" s="655"/>
      <c r="ES116" s="655"/>
      <c r="ET116" s="655"/>
      <c r="EU116" s="655"/>
      <c r="EV116" s="655"/>
      <c r="EX116" s="820"/>
      <c r="EY116" s="655"/>
      <c r="EZ116" s="655"/>
      <c r="FA116" s="655"/>
      <c r="FB116" s="655"/>
      <c r="FC116" s="655"/>
      <c r="FD116" s="655"/>
      <c r="FE116" s="655"/>
      <c r="FF116" s="655"/>
      <c r="FG116" s="655"/>
      <c r="FH116" s="655"/>
      <c r="FI116" s="655"/>
      <c r="FJ116" s="655"/>
      <c r="FK116" s="655"/>
      <c r="FL116" s="655"/>
      <c r="FM116" s="655"/>
      <c r="FN116" s="655"/>
      <c r="FO116" s="655"/>
      <c r="FP116" s="655"/>
      <c r="FQ116" s="655"/>
      <c r="FR116" s="655"/>
      <c r="FS116" s="655"/>
      <c r="FT116" s="655"/>
      <c r="FU116" s="655"/>
      <c r="FV116" s="655"/>
      <c r="FW116" s="655"/>
      <c r="FX116" s="655"/>
      <c r="FY116" s="655"/>
      <c r="FZ116" s="655"/>
      <c r="GA116" s="655"/>
      <c r="GB116" s="655"/>
      <c r="GC116" s="655"/>
      <c r="GD116" s="655"/>
      <c r="GE116" s="655"/>
      <c r="GF116" s="655"/>
      <c r="GG116" s="655"/>
      <c r="GH116" s="655"/>
      <c r="GI116" s="655"/>
      <c r="GJ116" s="655"/>
      <c r="GK116" s="655"/>
      <c r="GL116" s="655"/>
      <c r="GM116" s="655"/>
      <c r="GN116" s="655"/>
      <c r="GO116" s="655"/>
      <c r="GP116" s="655"/>
      <c r="GQ116" s="655"/>
      <c r="GR116" s="655"/>
      <c r="GS116" s="655"/>
      <c r="GT116" s="655"/>
      <c r="GU116" s="655"/>
      <c r="GV116" s="655"/>
      <c r="GW116" s="655"/>
      <c r="GX116" s="655"/>
      <c r="GY116" s="655"/>
      <c r="GZ116" s="655"/>
      <c r="HA116" s="655"/>
      <c r="HB116" s="655"/>
      <c r="HC116" s="655"/>
      <c r="HD116" s="655"/>
      <c r="HE116" s="655"/>
      <c r="HF116" s="655"/>
      <c r="HG116" s="655"/>
      <c r="HH116" s="655"/>
      <c r="HI116" s="655"/>
      <c r="HJ116" s="655"/>
      <c r="HK116" s="655"/>
      <c r="HL116" s="655"/>
      <c r="HM116" s="655"/>
      <c r="HN116" s="655"/>
      <c r="HO116" s="655"/>
      <c r="HP116" s="655"/>
      <c r="HQ116" s="655"/>
      <c r="HR116" s="655"/>
      <c r="HS116" s="655"/>
      <c r="HT116" s="655"/>
      <c r="HU116" s="655"/>
      <c r="HV116" s="655"/>
      <c r="HW116" s="655"/>
      <c r="HX116" s="655"/>
      <c r="HY116" s="655"/>
      <c r="HZ116" s="655"/>
      <c r="IA116" s="655"/>
      <c r="IB116" s="655"/>
      <c r="IC116" s="655"/>
    </row>
    <row r="117" spans="1:237" s="654" customFormat="1" ht="20.100000000000001" customHeight="1" x14ac:dyDescent="0.35">
      <c r="A117" s="646"/>
      <c r="B117" s="587"/>
      <c r="C117" s="592"/>
      <c r="D117" s="587"/>
      <c r="E117" s="587"/>
      <c r="F117" s="587"/>
      <c r="G117" s="587"/>
      <c r="H117" s="587"/>
      <c r="I117" s="587"/>
      <c r="J117" s="719" t="s">
        <v>201</v>
      </c>
      <c r="K117" s="599"/>
      <c r="L117" s="568"/>
      <c r="M117" s="847">
        <v>424</v>
      </c>
      <c r="N117" s="841" t="s">
        <v>276</v>
      </c>
      <c r="O117" s="846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614"/>
      <c r="AJ117" s="30"/>
      <c r="AK117" s="30"/>
      <c r="AL117" s="30"/>
      <c r="AM117" s="30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30"/>
      <c r="BA117" s="30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97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107"/>
      <c r="DA117" s="107"/>
      <c r="DB117" s="107">
        <f>DB118</f>
        <v>0</v>
      </c>
      <c r="DC117" s="107">
        <f>DC118</f>
        <v>0</v>
      </c>
      <c r="DD117" s="107">
        <f t="shared" si="324"/>
        <v>0</v>
      </c>
      <c r="DE117" s="107">
        <f t="shared" si="325"/>
        <v>0</v>
      </c>
      <c r="DF117" s="107">
        <f>DF118</f>
        <v>0</v>
      </c>
      <c r="DG117" s="107">
        <f>DG118</f>
        <v>0</v>
      </c>
      <c r="DH117" s="107">
        <f t="shared" si="221"/>
        <v>0</v>
      </c>
      <c r="DI117" s="107">
        <f>DI118</f>
        <v>1000</v>
      </c>
      <c r="DJ117" s="107">
        <f>DJ118</f>
        <v>1000</v>
      </c>
      <c r="DK117" s="107">
        <f>DK118</f>
        <v>0</v>
      </c>
      <c r="DL117" s="107">
        <f t="shared" si="223"/>
        <v>0</v>
      </c>
      <c r="DM117" s="107">
        <f>DM118</f>
        <v>0</v>
      </c>
      <c r="DN117" s="107">
        <f>DN118</f>
        <v>1000</v>
      </c>
      <c r="DO117" s="107">
        <f>DO118</f>
        <v>0</v>
      </c>
      <c r="DP117" s="107">
        <f t="shared" si="225"/>
        <v>0</v>
      </c>
      <c r="DQ117" s="107">
        <f>DQ118</f>
        <v>0</v>
      </c>
      <c r="DR117" s="107">
        <f>DR118</f>
        <v>1000</v>
      </c>
      <c r="DS117" s="107">
        <f t="shared" ref="DS117:DU117" si="336">DS118</f>
        <v>0</v>
      </c>
      <c r="DT117" s="107">
        <f t="shared" si="336"/>
        <v>0</v>
      </c>
      <c r="DU117" s="107">
        <f t="shared" si="336"/>
        <v>0</v>
      </c>
      <c r="DV117" s="97"/>
      <c r="DW117" s="97"/>
      <c r="DX117" s="137"/>
      <c r="DY117" s="97"/>
      <c r="DZ117" s="852"/>
      <c r="EA117" s="852"/>
      <c r="EE117" s="686"/>
      <c r="EF117" s="655"/>
      <c r="EG117" s="655"/>
      <c r="EH117" s="655"/>
      <c r="EI117" s="655"/>
      <c r="EJ117" s="655"/>
      <c r="EK117" s="655"/>
      <c r="EL117" s="655"/>
      <c r="EM117" s="655"/>
      <c r="EN117" s="952"/>
      <c r="EO117" s="655"/>
      <c r="EP117" s="655"/>
      <c r="EQ117" s="655"/>
      <c r="ER117" s="655"/>
      <c r="ES117" s="655"/>
      <c r="ET117" s="655"/>
      <c r="EU117" s="655"/>
      <c r="EV117" s="655"/>
      <c r="EX117" s="820"/>
      <c r="EY117" s="655"/>
      <c r="EZ117" s="655"/>
      <c r="FA117" s="655"/>
      <c r="FB117" s="655"/>
      <c r="FC117" s="655"/>
      <c r="FD117" s="655"/>
      <c r="FE117" s="655"/>
      <c r="FF117" s="655"/>
      <c r="FG117" s="655"/>
      <c r="FH117" s="655"/>
      <c r="FI117" s="655"/>
      <c r="FJ117" s="655"/>
      <c r="FK117" s="655"/>
      <c r="FL117" s="655"/>
      <c r="FM117" s="655"/>
      <c r="FN117" s="655"/>
      <c r="FO117" s="655"/>
      <c r="FP117" s="655"/>
      <c r="FQ117" s="655"/>
      <c r="FR117" s="655"/>
      <c r="FS117" s="655"/>
      <c r="FT117" s="655"/>
      <c r="FU117" s="655"/>
      <c r="FV117" s="655"/>
      <c r="FW117" s="655"/>
      <c r="FX117" s="655"/>
      <c r="FY117" s="655"/>
      <c r="FZ117" s="655"/>
      <c r="GA117" s="655"/>
      <c r="GB117" s="655"/>
      <c r="GC117" s="655"/>
      <c r="GD117" s="655"/>
      <c r="GE117" s="655"/>
      <c r="GF117" s="655"/>
      <c r="GG117" s="655"/>
      <c r="GH117" s="655"/>
      <c r="GI117" s="655"/>
      <c r="GJ117" s="655"/>
      <c r="GK117" s="655"/>
      <c r="GL117" s="655"/>
      <c r="GM117" s="655"/>
      <c r="GN117" s="655"/>
      <c r="GO117" s="655"/>
      <c r="GP117" s="655"/>
      <c r="GQ117" s="655"/>
      <c r="GR117" s="655"/>
      <c r="GS117" s="655"/>
      <c r="GT117" s="655"/>
      <c r="GU117" s="655"/>
      <c r="GV117" s="655"/>
      <c r="GW117" s="655"/>
      <c r="GX117" s="655"/>
      <c r="GY117" s="655"/>
      <c r="GZ117" s="655"/>
      <c r="HA117" s="655"/>
      <c r="HB117" s="655"/>
      <c r="HC117" s="655"/>
      <c r="HD117" s="655"/>
      <c r="HE117" s="655"/>
      <c r="HF117" s="655"/>
      <c r="HG117" s="655"/>
      <c r="HH117" s="655"/>
      <c r="HI117" s="655"/>
      <c r="HJ117" s="655"/>
      <c r="HK117" s="655"/>
      <c r="HL117" s="655"/>
      <c r="HM117" s="655"/>
      <c r="HN117" s="655"/>
      <c r="HO117" s="655"/>
      <c r="HP117" s="655"/>
      <c r="HQ117" s="655"/>
      <c r="HR117" s="655"/>
      <c r="HS117" s="655"/>
      <c r="HT117" s="655"/>
      <c r="HU117" s="655"/>
      <c r="HV117" s="655"/>
      <c r="HW117" s="655"/>
      <c r="HX117" s="655"/>
      <c r="HY117" s="655"/>
      <c r="HZ117" s="655"/>
      <c r="IA117" s="655"/>
      <c r="IB117" s="655"/>
      <c r="IC117" s="655"/>
    </row>
    <row r="118" spans="1:237" s="654" customFormat="1" ht="20.100000000000001" customHeight="1" x14ac:dyDescent="0.35">
      <c r="A118" s="646"/>
      <c r="B118" s="587" t="s">
        <v>745</v>
      </c>
      <c r="C118" s="592" t="s">
        <v>7</v>
      </c>
      <c r="D118" s="587"/>
      <c r="E118" s="587"/>
      <c r="F118" s="587"/>
      <c r="G118" s="587"/>
      <c r="H118" s="587"/>
      <c r="I118" s="587"/>
      <c r="J118" s="719" t="s">
        <v>201</v>
      </c>
      <c r="K118" s="599"/>
      <c r="L118" s="568"/>
      <c r="M118" s="706"/>
      <c r="N118" s="708">
        <v>4241</v>
      </c>
      <c r="O118" s="849" t="s">
        <v>732</v>
      </c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614"/>
      <c r="AJ118" s="30"/>
      <c r="AK118" s="30"/>
      <c r="AL118" s="30"/>
      <c r="AM118" s="30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30"/>
      <c r="BA118" s="30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97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700"/>
      <c r="DA118" s="700"/>
      <c r="DB118" s="699">
        <v>0</v>
      </c>
      <c r="DC118" s="700">
        <v>0</v>
      </c>
      <c r="DD118" s="699">
        <f t="shared" si="324"/>
        <v>0</v>
      </c>
      <c r="DE118" s="699">
        <f t="shared" si="325"/>
        <v>0</v>
      </c>
      <c r="DF118" s="699">
        <v>0</v>
      </c>
      <c r="DG118" s="699"/>
      <c r="DH118" s="699">
        <f t="shared" si="221"/>
        <v>0</v>
      </c>
      <c r="DI118" s="699">
        <f>DJ118-DF118</f>
        <v>1000</v>
      </c>
      <c r="DJ118" s="700">
        <v>1000</v>
      </c>
      <c r="DK118" s="699"/>
      <c r="DL118" s="699">
        <f t="shared" si="223"/>
        <v>0</v>
      </c>
      <c r="DM118" s="699">
        <f>DN118-DJ118</f>
        <v>0</v>
      </c>
      <c r="DN118" s="700">
        <v>1000</v>
      </c>
      <c r="DO118" s="699"/>
      <c r="DP118" s="699">
        <f t="shared" si="225"/>
        <v>0</v>
      </c>
      <c r="DQ118" s="699">
        <f>DR118-DN118</f>
        <v>0</v>
      </c>
      <c r="DR118" s="700">
        <v>1000</v>
      </c>
      <c r="DS118" s="700"/>
      <c r="DT118" s="700"/>
      <c r="DU118" s="700"/>
      <c r="DV118" s="49"/>
      <c r="DW118" s="49"/>
      <c r="DX118" s="137"/>
      <c r="DY118" s="102"/>
      <c r="DZ118" s="852"/>
      <c r="EA118" s="852"/>
      <c r="EE118" s="686"/>
      <c r="EF118" s="655"/>
      <c r="EG118" s="655"/>
      <c r="EH118" s="655"/>
      <c r="EI118" s="655"/>
      <c r="EJ118" s="655"/>
      <c r="EK118" s="655"/>
      <c r="EL118" s="655"/>
      <c r="EM118" s="655"/>
      <c r="EN118" s="952"/>
      <c r="EO118" s="655"/>
      <c r="EP118" s="655"/>
      <c r="EQ118" s="655"/>
      <c r="ER118" s="655"/>
      <c r="ES118" s="655"/>
      <c r="ET118" s="655"/>
      <c r="EU118" s="655"/>
      <c r="EV118" s="655"/>
      <c r="EX118" s="820"/>
      <c r="EY118" s="655"/>
      <c r="EZ118" s="655"/>
      <c r="FA118" s="655"/>
      <c r="FB118" s="655"/>
      <c r="FC118" s="655"/>
      <c r="FD118" s="655"/>
      <c r="FE118" s="655"/>
      <c r="FF118" s="655"/>
      <c r="FG118" s="655"/>
      <c r="FH118" s="655"/>
      <c r="FI118" s="655"/>
      <c r="FJ118" s="655"/>
      <c r="FK118" s="655"/>
      <c r="FL118" s="655"/>
      <c r="FM118" s="655"/>
      <c r="FN118" s="655"/>
      <c r="FO118" s="655"/>
      <c r="FP118" s="655"/>
      <c r="FQ118" s="655"/>
      <c r="FR118" s="655"/>
      <c r="FS118" s="655"/>
      <c r="FT118" s="655"/>
      <c r="FU118" s="655"/>
      <c r="FV118" s="655"/>
      <c r="FW118" s="655"/>
      <c r="FX118" s="655"/>
      <c r="FY118" s="655"/>
      <c r="FZ118" s="655"/>
      <c r="GA118" s="655"/>
      <c r="GB118" s="655"/>
      <c r="GC118" s="655"/>
      <c r="GD118" s="655"/>
      <c r="GE118" s="655"/>
      <c r="GF118" s="655"/>
      <c r="GG118" s="655"/>
      <c r="GH118" s="655"/>
      <c r="GI118" s="655"/>
      <c r="GJ118" s="655"/>
      <c r="GK118" s="655"/>
      <c r="GL118" s="655"/>
      <c r="GM118" s="655"/>
      <c r="GN118" s="655"/>
      <c r="GO118" s="655"/>
      <c r="GP118" s="655"/>
      <c r="GQ118" s="655"/>
      <c r="GR118" s="655"/>
      <c r="GS118" s="655"/>
      <c r="GT118" s="655"/>
      <c r="GU118" s="655"/>
      <c r="GV118" s="655"/>
      <c r="GW118" s="655"/>
      <c r="GX118" s="655"/>
      <c r="GY118" s="655"/>
      <c r="GZ118" s="655"/>
      <c r="HA118" s="655"/>
      <c r="HB118" s="655"/>
      <c r="HC118" s="655"/>
      <c r="HD118" s="655"/>
      <c r="HE118" s="655"/>
      <c r="HF118" s="655"/>
      <c r="HG118" s="655"/>
      <c r="HH118" s="655"/>
      <c r="HI118" s="655"/>
      <c r="HJ118" s="655"/>
      <c r="HK118" s="655"/>
      <c r="HL118" s="655"/>
      <c r="HM118" s="655"/>
      <c r="HN118" s="655"/>
      <c r="HO118" s="655"/>
      <c r="HP118" s="655"/>
      <c r="HQ118" s="655"/>
      <c r="HR118" s="655"/>
      <c r="HS118" s="655"/>
      <c r="HT118" s="655"/>
      <c r="HU118" s="655"/>
      <c r="HV118" s="655"/>
      <c r="HW118" s="655"/>
      <c r="HX118" s="655"/>
      <c r="HY118" s="655"/>
      <c r="HZ118" s="655"/>
      <c r="IA118" s="655"/>
      <c r="IB118" s="655"/>
      <c r="IC118" s="655"/>
    </row>
    <row r="119" spans="1:237" s="654" customFormat="1" ht="20.100000000000001" customHeight="1" x14ac:dyDescent="0.35">
      <c r="A119" s="646"/>
      <c r="B119" s="587"/>
      <c r="C119" s="592"/>
      <c r="D119" s="587"/>
      <c r="E119" s="587"/>
      <c r="F119" s="587"/>
      <c r="G119" s="587"/>
      <c r="H119" s="587"/>
      <c r="I119" s="587"/>
      <c r="J119" s="719" t="s">
        <v>201</v>
      </c>
      <c r="K119" s="599"/>
      <c r="L119" s="842">
        <v>45</v>
      </c>
      <c r="M119" s="847" t="s">
        <v>196</v>
      </c>
      <c r="N119" s="576"/>
      <c r="O119" s="846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614"/>
      <c r="AJ119" s="30"/>
      <c r="AK119" s="30"/>
      <c r="AL119" s="30"/>
      <c r="AM119" s="30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30"/>
      <c r="BA119" s="30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97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107"/>
      <c r="DA119" s="107"/>
      <c r="DB119" s="107">
        <f t="shared" ref="DB119:DG120" si="337">DB120</f>
        <v>0</v>
      </c>
      <c r="DC119" s="107">
        <f>DC120</f>
        <v>0</v>
      </c>
      <c r="DD119" s="107">
        <f t="shared" si="324"/>
        <v>0</v>
      </c>
      <c r="DE119" s="107">
        <f t="shared" si="325"/>
        <v>0</v>
      </c>
      <c r="DF119" s="107">
        <f t="shared" si="337"/>
        <v>0</v>
      </c>
      <c r="DG119" s="107">
        <f t="shared" si="337"/>
        <v>0</v>
      </c>
      <c r="DH119" s="107">
        <f t="shared" si="221"/>
        <v>0</v>
      </c>
      <c r="DI119" s="107">
        <f t="shared" ref="DI119:DU120" si="338">DI120</f>
        <v>20000</v>
      </c>
      <c r="DJ119" s="107">
        <f t="shared" si="338"/>
        <v>20000</v>
      </c>
      <c r="DK119" s="107">
        <f t="shared" si="338"/>
        <v>0</v>
      </c>
      <c r="DL119" s="107">
        <f t="shared" si="223"/>
        <v>0</v>
      </c>
      <c r="DM119" s="107">
        <f t="shared" si="338"/>
        <v>0</v>
      </c>
      <c r="DN119" s="107">
        <f t="shared" si="338"/>
        <v>20000</v>
      </c>
      <c r="DO119" s="107">
        <f t="shared" si="338"/>
        <v>0</v>
      </c>
      <c r="DP119" s="107">
        <f t="shared" si="225"/>
        <v>0</v>
      </c>
      <c r="DQ119" s="107">
        <f t="shared" si="338"/>
        <v>40000</v>
      </c>
      <c r="DR119" s="107">
        <f t="shared" si="338"/>
        <v>60000</v>
      </c>
      <c r="DS119" s="107">
        <f t="shared" si="338"/>
        <v>0</v>
      </c>
      <c r="DT119" s="107">
        <f t="shared" si="338"/>
        <v>0</v>
      </c>
      <c r="DU119" s="107">
        <f t="shared" si="338"/>
        <v>0</v>
      </c>
      <c r="DV119" s="97"/>
      <c r="DW119" s="97"/>
      <c r="DX119" s="137"/>
      <c r="DY119" s="97"/>
      <c r="DZ119" s="852"/>
      <c r="EA119" s="852"/>
      <c r="EE119" s="686"/>
      <c r="EF119" s="655"/>
      <c r="EG119" s="655"/>
      <c r="EH119" s="655"/>
      <c r="EI119" s="655"/>
      <c r="EJ119" s="655"/>
      <c r="EK119" s="655"/>
      <c r="EL119" s="655"/>
      <c r="EM119" s="655"/>
      <c r="EN119" s="952"/>
      <c r="EO119" s="655"/>
      <c r="EP119" s="655"/>
      <c r="EQ119" s="655"/>
      <c r="ER119" s="655"/>
      <c r="ES119" s="655"/>
      <c r="ET119" s="655"/>
      <c r="EU119" s="655"/>
      <c r="EV119" s="655"/>
      <c r="EX119" s="820"/>
      <c r="EY119" s="655"/>
      <c r="EZ119" s="655"/>
      <c r="FA119" s="655"/>
      <c r="FB119" s="655"/>
      <c r="FC119" s="655"/>
      <c r="FD119" s="655"/>
      <c r="FE119" s="655"/>
      <c r="FF119" s="655"/>
      <c r="FG119" s="655"/>
      <c r="FH119" s="655"/>
      <c r="FI119" s="655"/>
      <c r="FJ119" s="655"/>
      <c r="FK119" s="655"/>
      <c r="FL119" s="655"/>
      <c r="FM119" s="655"/>
      <c r="FN119" s="655"/>
      <c r="FO119" s="655"/>
      <c r="FP119" s="655"/>
      <c r="FQ119" s="655"/>
      <c r="FR119" s="655"/>
      <c r="FS119" s="655"/>
      <c r="FT119" s="655"/>
      <c r="FU119" s="655"/>
      <c r="FV119" s="655"/>
      <c r="FW119" s="655"/>
      <c r="FX119" s="655"/>
      <c r="FY119" s="655"/>
      <c r="FZ119" s="655"/>
      <c r="GA119" s="655"/>
      <c r="GB119" s="655"/>
      <c r="GC119" s="655"/>
      <c r="GD119" s="655"/>
      <c r="GE119" s="655"/>
      <c r="GF119" s="655"/>
      <c r="GG119" s="655"/>
      <c r="GH119" s="655"/>
      <c r="GI119" s="655"/>
      <c r="GJ119" s="655"/>
      <c r="GK119" s="655"/>
      <c r="GL119" s="655"/>
      <c r="GM119" s="655"/>
      <c r="GN119" s="655"/>
      <c r="GO119" s="655"/>
      <c r="GP119" s="655"/>
      <c r="GQ119" s="655"/>
      <c r="GR119" s="655"/>
      <c r="GS119" s="655"/>
      <c r="GT119" s="655"/>
      <c r="GU119" s="655"/>
      <c r="GV119" s="655"/>
      <c r="GW119" s="655"/>
      <c r="GX119" s="655"/>
      <c r="GY119" s="655"/>
      <c r="GZ119" s="655"/>
      <c r="HA119" s="655"/>
      <c r="HB119" s="655"/>
      <c r="HC119" s="655"/>
      <c r="HD119" s="655"/>
      <c r="HE119" s="655"/>
      <c r="HF119" s="655"/>
      <c r="HG119" s="655"/>
      <c r="HH119" s="655"/>
      <c r="HI119" s="655"/>
      <c r="HJ119" s="655"/>
      <c r="HK119" s="655"/>
      <c r="HL119" s="655"/>
      <c r="HM119" s="655"/>
      <c r="HN119" s="655"/>
      <c r="HO119" s="655"/>
      <c r="HP119" s="655"/>
      <c r="HQ119" s="655"/>
      <c r="HR119" s="655"/>
      <c r="HS119" s="655"/>
      <c r="HT119" s="655"/>
      <c r="HU119" s="655"/>
      <c r="HV119" s="655"/>
      <c r="HW119" s="655"/>
      <c r="HX119" s="655"/>
      <c r="HY119" s="655"/>
      <c r="HZ119" s="655"/>
      <c r="IA119" s="655"/>
      <c r="IB119" s="655"/>
      <c r="IC119" s="655"/>
    </row>
    <row r="120" spans="1:237" s="654" customFormat="1" ht="20.100000000000001" customHeight="1" x14ac:dyDescent="0.35">
      <c r="A120" s="646"/>
      <c r="B120" s="587" t="s">
        <v>746</v>
      </c>
      <c r="C120" s="592" t="s">
        <v>7</v>
      </c>
      <c r="D120" s="587"/>
      <c r="E120" s="587"/>
      <c r="F120" s="587"/>
      <c r="G120" s="587"/>
      <c r="H120" s="587"/>
      <c r="I120" s="587"/>
      <c r="J120" s="719" t="s">
        <v>201</v>
      </c>
      <c r="K120" s="599"/>
      <c r="L120" s="568"/>
      <c r="M120" s="844">
        <v>451</v>
      </c>
      <c r="N120" s="845" t="s">
        <v>198</v>
      </c>
      <c r="O120" s="836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614"/>
      <c r="AJ120" s="30"/>
      <c r="AK120" s="30"/>
      <c r="AL120" s="30"/>
      <c r="AM120" s="30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30"/>
      <c r="BA120" s="30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97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96"/>
      <c r="DA120" s="96"/>
      <c r="DB120" s="96">
        <f t="shared" si="337"/>
        <v>0</v>
      </c>
      <c r="DC120" s="96">
        <f>DC121</f>
        <v>0</v>
      </c>
      <c r="DD120" s="96">
        <f t="shared" si="324"/>
        <v>0</v>
      </c>
      <c r="DE120" s="96">
        <f t="shared" si="325"/>
        <v>0</v>
      </c>
      <c r="DF120" s="96">
        <f t="shared" si="337"/>
        <v>0</v>
      </c>
      <c r="DG120" s="96">
        <f t="shared" si="337"/>
        <v>0</v>
      </c>
      <c r="DH120" s="96">
        <f t="shared" si="221"/>
        <v>0</v>
      </c>
      <c r="DI120" s="96">
        <f t="shared" si="338"/>
        <v>20000</v>
      </c>
      <c r="DJ120" s="96">
        <f t="shared" si="338"/>
        <v>20000</v>
      </c>
      <c r="DK120" s="96">
        <f t="shared" si="338"/>
        <v>0</v>
      </c>
      <c r="DL120" s="96">
        <f t="shared" si="223"/>
        <v>0</v>
      </c>
      <c r="DM120" s="96">
        <f t="shared" si="338"/>
        <v>0</v>
      </c>
      <c r="DN120" s="96">
        <f t="shared" si="338"/>
        <v>20000</v>
      </c>
      <c r="DO120" s="96">
        <f t="shared" si="338"/>
        <v>0</v>
      </c>
      <c r="DP120" s="96">
        <f t="shared" si="225"/>
        <v>0</v>
      </c>
      <c r="DQ120" s="96">
        <f t="shared" si="338"/>
        <v>40000</v>
      </c>
      <c r="DR120" s="96">
        <f t="shared" si="338"/>
        <v>60000</v>
      </c>
      <c r="DS120" s="96">
        <f t="shared" si="338"/>
        <v>0</v>
      </c>
      <c r="DT120" s="96">
        <f t="shared" si="338"/>
        <v>0</v>
      </c>
      <c r="DU120" s="96">
        <f t="shared" si="338"/>
        <v>0</v>
      </c>
      <c r="DV120" s="97"/>
      <c r="DW120" s="97"/>
      <c r="DX120" s="137"/>
      <c r="DY120" s="97"/>
      <c r="DZ120" s="852"/>
      <c r="EA120" s="852"/>
      <c r="EE120" s="686"/>
      <c r="EF120" s="655"/>
      <c r="EG120" s="655"/>
      <c r="EH120" s="655"/>
      <c r="EI120" s="655"/>
      <c r="EJ120" s="655"/>
      <c r="EK120" s="655"/>
      <c r="EL120" s="655"/>
      <c r="EM120" s="655"/>
      <c r="EN120" s="952"/>
      <c r="EO120" s="655"/>
      <c r="EP120" s="655"/>
      <c r="EQ120" s="655"/>
      <c r="ER120" s="655"/>
      <c r="ES120" s="655"/>
      <c r="ET120" s="655"/>
      <c r="EU120" s="655"/>
      <c r="EV120" s="655"/>
      <c r="EX120" s="820"/>
      <c r="EY120" s="655"/>
      <c r="EZ120" s="655"/>
      <c r="FA120" s="655"/>
      <c r="FB120" s="655"/>
      <c r="FC120" s="655"/>
      <c r="FD120" s="655"/>
      <c r="FE120" s="655"/>
      <c r="FF120" s="655"/>
      <c r="FG120" s="655"/>
      <c r="FH120" s="655"/>
      <c r="FI120" s="655"/>
      <c r="FJ120" s="655"/>
      <c r="FK120" s="655"/>
      <c r="FL120" s="655"/>
      <c r="FM120" s="655"/>
      <c r="FN120" s="655"/>
      <c r="FO120" s="655"/>
      <c r="FP120" s="655"/>
      <c r="FQ120" s="655"/>
      <c r="FR120" s="655"/>
      <c r="FS120" s="655"/>
      <c r="FT120" s="655"/>
      <c r="FU120" s="655"/>
      <c r="FV120" s="655"/>
      <c r="FW120" s="655"/>
      <c r="FX120" s="655"/>
      <c r="FY120" s="655"/>
      <c r="FZ120" s="655"/>
      <c r="GA120" s="655"/>
      <c r="GB120" s="655"/>
      <c r="GC120" s="655"/>
      <c r="GD120" s="655"/>
      <c r="GE120" s="655"/>
      <c r="GF120" s="655"/>
      <c r="GG120" s="655"/>
      <c r="GH120" s="655"/>
      <c r="GI120" s="655"/>
      <c r="GJ120" s="655"/>
      <c r="GK120" s="655"/>
      <c r="GL120" s="655"/>
      <c r="GM120" s="655"/>
      <c r="GN120" s="655"/>
      <c r="GO120" s="655"/>
      <c r="GP120" s="655"/>
      <c r="GQ120" s="655"/>
      <c r="GR120" s="655"/>
      <c r="GS120" s="655"/>
      <c r="GT120" s="655"/>
      <c r="GU120" s="655"/>
      <c r="GV120" s="655"/>
      <c r="GW120" s="655"/>
      <c r="GX120" s="655"/>
      <c r="GY120" s="655"/>
      <c r="GZ120" s="655"/>
      <c r="HA120" s="655"/>
      <c r="HB120" s="655"/>
      <c r="HC120" s="655"/>
      <c r="HD120" s="655"/>
      <c r="HE120" s="655"/>
      <c r="HF120" s="655"/>
      <c r="HG120" s="655"/>
      <c r="HH120" s="655"/>
      <c r="HI120" s="655"/>
      <c r="HJ120" s="655"/>
      <c r="HK120" s="655"/>
      <c r="HL120" s="655"/>
      <c r="HM120" s="655"/>
      <c r="HN120" s="655"/>
      <c r="HO120" s="655"/>
      <c r="HP120" s="655"/>
      <c r="HQ120" s="655"/>
      <c r="HR120" s="655"/>
      <c r="HS120" s="655"/>
      <c r="HT120" s="655"/>
      <c r="HU120" s="655"/>
      <c r="HV120" s="655"/>
      <c r="HW120" s="655"/>
      <c r="HX120" s="655"/>
      <c r="HY120" s="655"/>
      <c r="HZ120" s="655"/>
      <c r="IA120" s="655"/>
      <c r="IB120" s="655"/>
      <c r="IC120" s="655"/>
    </row>
    <row r="121" spans="1:237" s="654" customFormat="1" ht="20.100000000000001" customHeight="1" x14ac:dyDescent="0.35">
      <c r="A121" s="646"/>
      <c r="B121" s="587"/>
      <c r="C121" s="592"/>
      <c r="D121" s="587"/>
      <c r="E121" s="587"/>
      <c r="F121" s="587"/>
      <c r="G121" s="587"/>
      <c r="H121" s="587"/>
      <c r="I121" s="587"/>
      <c r="J121" s="719" t="s">
        <v>201</v>
      </c>
      <c r="K121" s="599"/>
      <c r="L121" s="568"/>
      <c r="M121" s="561"/>
      <c r="N121" s="483">
        <v>4511</v>
      </c>
      <c r="O121" s="416" t="s">
        <v>198</v>
      </c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614"/>
      <c r="AJ121" s="30"/>
      <c r="AK121" s="30"/>
      <c r="AL121" s="30"/>
      <c r="AM121" s="30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30"/>
      <c r="BA121" s="30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97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115"/>
      <c r="DA121" s="115"/>
      <c r="DB121" s="699">
        <v>0</v>
      </c>
      <c r="DC121" s="115">
        <v>0</v>
      </c>
      <c r="DD121" s="699">
        <f t="shared" si="324"/>
        <v>0</v>
      </c>
      <c r="DE121" s="699">
        <f t="shared" si="325"/>
        <v>0</v>
      </c>
      <c r="DF121" s="699">
        <v>0</v>
      </c>
      <c r="DG121" s="699"/>
      <c r="DH121" s="699">
        <f t="shared" si="221"/>
        <v>0</v>
      </c>
      <c r="DI121" s="699">
        <f>DJ121-DF121</f>
        <v>20000</v>
      </c>
      <c r="DJ121" s="115">
        <v>20000</v>
      </c>
      <c r="DK121" s="699"/>
      <c r="DL121" s="699">
        <f t="shared" si="223"/>
        <v>0</v>
      </c>
      <c r="DM121" s="699">
        <f>DN121-DJ121</f>
        <v>0</v>
      </c>
      <c r="DN121" s="115">
        <v>20000</v>
      </c>
      <c r="DO121" s="699"/>
      <c r="DP121" s="699">
        <f t="shared" si="225"/>
        <v>0</v>
      </c>
      <c r="DQ121" s="699">
        <f>DR121-DN121</f>
        <v>40000</v>
      </c>
      <c r="DR121" s="115">
        <v>60000</v>
      </c>
      <c r="DS121" s="115"/>
      <c r="DT121" s="115"/>
      <c r="DU121" s="115"/>
      <c r="DV121" s="49"/>
      <c r="DW121" s="49"/>
      <c r="DX121" s="137"/>
      <c r="DY121" s="115"/>
      <c r="DZ121" s="852"/>
      <c r="EA121" s="852"/>
      <c r="EE121" s="686"/>
      <c r="EF121" s="655"/>
      <c r="EG121" s="655"/>
      <c r="EH121" s="655"/>
      <c r="EI121" s="655"/>
      <c r="EJ121" s="655"/>
      <c r="EK121" s="655"/>
      <c r="EL121" s="655"/>
      <c r="EM121" s="655"/>
      <c r="EN121" s="952"/>
      <c r="EO121" s="655"/>
      <c r="EP121" s="655"/>
      <c r="EQ121" s="655"/>
      <c r="ER121" s="655"/>
      <c r="ES121" s="655"/>
      <c r="ET121" s="655"/>
      <c r="EU121" s="655"/>
      <c r="EV121" s="655"/>
      <c r="EX121" s="820"/>
      <c r="EY121" s="655"/>
      <c r="EZ121" s="655"/>
      <c r="FA121" s="655"/>
      <c r="FB121" s="655"/>
      <c r="FC121" s="655"/>
      <c r="FD121" s="655"/>
      <c r="FE121" s="655"/>
      <c r="FF121" s="655"/>
      <c r="FG121" s="655"/>
      <c r="FH121" s="655"/>
      <c r="FI121" s="655"/>
      <c r="FJ121" s="655"/>
      <c r="FK121" s="655"/>
      <c r="FL121" s="655"/>
      <c r="FM121" s="655"/>
      <c r="FN121" s="655"/>
      <c r="FO121" s="655"/>
      <c r="FP121" s="655"/>
      <c r="FQ121" s="655"/>
      <c r="FR121" s="655"/>
      <c r="FS121" s="655"/>
      <c r="FT121" s="655"/>
      <c r="FU121" s="655"/>
      <c r="FV121" s="655"/>
      <c r="FW121" s="655"/>
      <c r="FX121" s="655"/>
      <c r="FY121" s="655"/>
      <c r="FZ121" s="655"/>
      <c r="GA121" s="655"/>
      <c r="GB121" s="655"/>
      <c r="GC121" s="655"/>
      <c r="GD121" s="655"/>
      <c r="GE121" s="655"/>
      <c r="GF121" s="655"/>
      <c r="GG121" s="655"/>
      <c r="GH121" s="655"/>
      <c r="GI121" s="655"/>
      <c r="GJ121" s="655"/>
      <c r="GK121" s="655"/>
      <c r="GL121" s="655"/>
      <c r="GM121" s="655"/>
      <c r="GN121" s="655"/>
      <c r="GO121" s="655"/>
      <c r="GP121" s="655"/>
      <c r="GQ121" s="655"/>
      <c r="GR121" s="655"/>
      <c r="GS121" s="655"/>
      <c r="GT121" s="655"/>
      <c r="GU121" s="655"/>
      <c r="GV121" s="655"/>
      <c r="GW121" s="655"/>
      <c r="GX121" s="655"/>
      <c r="GY121" s="655"/>
      <c r="GZ121" s="655"/>
      <c r="HA121" s="655"/>
      <c r="HB121" s="655"/>
      <c r="HC121" s="655"/>
      <c r="HD121" s="655"/>
      <c r="HE121" s="655"/>
      <c r="HF121" s="655"/>
      <c r="HG121" s="655"/>
      <c r="HH121" s="655"/>
      <c r="HI121" s="655"/>
      <c r="HJ121" s="655"/>
      <c r="HK121" s="655"/>
      <c r="HL121" s="655"/>
      <c r="HM121" s="655"/>
      <c r="HN121" s="655"/>
      <c r="HO121" s="655"/>
      <c r="HP121" s="655"/>
      <c r="HQ121" s="655"/>
      <c r="HR121" s="655"/>
      <c r="HS121" s="655"/>
      <c r="HT121" s="655"/>
      <c r="HU121" s="655"/>
      <c r="HV121" s="655"/>
      <c r="HW121" s="655"/>
      <c r="HX121" s="655"/>
      <c r="HY121" s="655"/>
      <c r="HZ121" s="655"/>
      <c r="IA121" s="655"/>
      <c r="IB121" s="655"/>
      <c r="IC121" s="655"/>
    </row>
    <row r="122" spans="1:237" s="717" customFormat="1" ht="20.100000000000001" customHeight="1" x14ac:dyDescent="0.35">
      <c r="A122" s="713"/>
      <c r="B122" s="731"/>
      <c r="C122" s="670"/>
      <c r="J122" s="580" t="s">
        <v>201</v>
      </c>
      <c r="K122" s="971">
        <v>5</v>
      </c>
      <c r="L122" s="775" t="s">
        <v>332</v>
      </c>
      <c r="M122" s="775"/>
      <c r="N122" s="775"/>
      <c r="O122" s="752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596"/>
      <c r="AJ122" s="34"/>
      <c r="AK122" s="34"/>
      <c r="AL122" s="34"/>
      <c r="AM122" s="34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0"/>
      <c r="BA122" s="30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10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107">
        <f t="shared" si="327"/>
        <v>0</v>
      </c>
      <c r="CA122" s="37"/>
      <c r="CB122" s="37"/>
      <c r="CC122" s="37"/>
      <c r="CD122" s="37"/>
      <c r="CE122" s="107">
        <f t="shared" si="317"/>
        <v>0</v>
      </c>
      <c r="CF122" s="107">
        <f t="shared" si="317"/>
        <v>0</v>
      </c>
      <c r="CG122" s="37">
        <f>IFERROR(CF122/CE122*100,)</f>
        <v>0</v>
      </c>
      <c r="CH122" s="107">
        <f t="shared" si="318"/>
        <v>0</v>
      </c>
      <c r="CI122" s="107">
        <f t="shared" si="318"/>
        <v>0</v>
      </c>
      <c r="CJ122" s="107"/>
      <c r="CK122" s="37">
        <f>IFERROR(CJ122/CI122*100,)</f>
        <v>0</v>
      </c>
      <c r="CL122" s="107">
        <f t="shared" si="318"/>
        <v>0</v>
      </c>
      <c r="CM122" s="107">
        <f t="shared" si="318"/>
        <v>0</v>
      </c>
      <c r="CN122" s="107"/>
      <c r="CO122" s="37">
        <f>IFERROR(CN122/CM122*100,)</f>
        <v>0</v>
      </c>
      <c r="CP122" s="107">
        <f t="shared" si="318"/>
        <v>0</v>
      </c>
      <c r="CQ122" s="107">
        <f t="shared" si="318"/>
        <v>0</v>
      </c>
      <c r="CR122" s="107">
        <f t="shared" si="318"/>
        <v>0</v>
      </c>
      <c r="CS122" s="107">
        <f t="shared" si="214"/>
        <v>0</v>
      </c>
      <c r="CT122" s="107">
        <f t="shared" si="318"/>
        <v>300000</v>
      </c>
      <c r="CU122" s="107">
        <f t="shared" si="318"/>
        <v>300000</v>
      </c>
      <c r="CV122" s="107">
        <f t="shared" si="318"/>
        <v>0</v>
      </c>
      <c r="CW122" s="107">
        <f t="shared" si="215"/>
        <v>0</v>
      </c>
      <c r="CX122" s="107">
        <f t="shared" si="318"/>
        <v>0</v>
      </c>
      <c r="CY122" s="107">
        <f t="shared" si="318"/>
        <v>300000</v>
      </c>
      <c r="CZ122" s="107">
        <f t="shared" si="318"/>
        <v>0</v>
      </c>
      <c r="DA122" s="107">
        <f t="shared" si="318"/>
        <v>0</v>
      </c>
      <c r="DB122" s="107">
        <f t="shared" ref="DB122:DG124" si="339">DB123</f>
        <v>0</v>
      </c>
      <c r="DC122" s="107">
        <f t="shared" ref="DC122:DC124" si="340">DC123</f>
        <v>0</v>
      </c>
      <c r="DD122" s="107">
        <f t="shared" si="324"/>
        <v>0</v>
      </c>
      <c r="DE122" s="107">
        <f t="shared" si="325"/>
        <v>0</v>
      </c>
      <c r="DF122" s="107">
        <f t="shared" si="339"/>
        <v>300000</v>
      </c>
      <c r="DG122" s="107">
        <f t="shared" si="339"/>
        <v>0</v>
      </c>
      <c r="DH122" s="107">
        <f t="shared" si="221"/>
        <v>0</v>
      </c>
      <c r="DI122" s="107">
        <f t="shared" si="319"/>
        <v>-300000</v>
      </c>
      <c r="DJ122" s="107">
        <f>DJ123</f>
        <v>0</v>
      </c>
      <c r="DK122" s="107">
        <f t="shared" ref="DK122:DK124" si="341">DK123</f>
        <v>0</v>
      </c>
      <c r="DL122" s="107">
        <f t="shared" si="223"/>
        <v>0</v>
      </c>
      <c r="DM122" s="107">
        <f t="shared" si="320"/>
        <v>0</v>
      </c>
      <c r="DN122" s="107">
        <f>DN123</f>
        <v>0</v>
      </c>
      <c r="DO122" s="107">
        <f t="shared" ref="DO122:DO124" si="342">DO123</f>
        <v>0</v>
      </c>
      <c r="DP122" s="107">
        <f t="shared" si="225"/>
        <v>0</v>
      </c>
      <c r="DQ122" s="107">
        <f t="shared" si="321"/>
        <v>0</v>
      </c>
      <c r="DR122" s="107">
        <f>DR123</f>
        <v>0</v>
      </c>
      <c r="DS122" s="107">
        <f t="shared" ref="DS122:DU124" si="343">DS123</f>
        <v>0</v>
      </c>
      <c r="DT122" s="107">
        <f t="shared" si="343"/>
        <v>0</v>
      </c>
      <c r="DU122" s="107">
        <f t="shared" si="343"/>
        <v>0</v>
      </c>
      <c r="DV122" s="97"/>
      <c r="DW122" s="97"/>
      <c r="DX122" s="137"/>
      <c r="DY122" s="97"/>
      <c r="DZ122" s="853"/>
      <c r="EA122" s="853"/>
      <c r="EE122" s="934"/>
      <c r="EF122" s="655"/>
      <c r="EG122" s="655"/>
      <c r="EH122" s="655"/>
      <c r="EI122" s="655"/>
      <c r="EJ122" s="655"/>
      <c r="EK122" s="655"/>
      <c r="EL122" s="655"/>
      <c r="EM122" s="655"/>
      <c r="EN122" s="952"/>
      <c r="EO122" s="655"/>
      <c r="EP122" s="655"/>
      <c r="EQ122" s="655"/>
      <c r="ER122" s="655"/>
      <c r="ES122" s="655"/>
      <c r="ET122" s="655"/>
      <c r="EU122" s="655"/>
      <c r="EV122" s="655"/>
      <c r="EX122" s="930"/>
      <c r="EY122" s="655"/>
      <c r="EZ122" s="655"/>
      <c r="FA122" s="655"/>
      <c r="FB122" s="655"/>
      <c r="FC122" s="655"/>
      <c r="FD122" s="655"/>
      <c r="FE122" s="655"/>
      <c r="FF122" s="655"/>
      <c r="FG122" s="655"/>
      <c r="FH122" s="655"/>
      <c r="FI122" s="655"/>
      <c r="FJ122" s="655"/>
      <c r="FK122" s="655"/>
      <c r="FL122" s="655"/>
      <c r="FM122" s="655"/>
      <c r="FN122" s="655"/>
      <c r="FO122" s="655"/>
      <c r="FP122" s="655"/>
      <c r="FQ122" s="655"/>
      <c r="FR122" s="655"/>
      <c r="FS122" s="655"/>
      <c r="FT122" s="655"/>
      <c r="FU122" s="655"/>
      <c r="FV122" s="655"/>
      <c r="FW122" s="655"/>
      <c r="FX122" s="655"/>
      <c r="FY122" s="655"/>
      <c r="FZ122" s="655"/>
      <c r="GA122" s="655"/>
      <c r="GB122" s="655"/>
      <c r="GC122" s="655"/>
      <c r="GD122" s="655"/>
      <c r="GE122" s="655"/>
      <c r="GF122" s="655"/>
      <c r="GG122" s="655"/>
      <c r="GH122" s="655"/>
      <c r="GI122" s="655"/>
      <c r="GJ122" s="655"/>
      <c r="GK122" s="655"/>
      <c r="GL122" s="655"/>
      <c r="GM122" s="655"/>
      <c r="GN122" s="655"/>
      <c r="GO122" s="655"/>
      <c r="GP122" s="655"/>
      <c r="GQ122" s="655"/>
      <c r="GR122" s="655"/>
      <c r="GS122" s="655"/>
      <c r="GT122" s="655"/>
      <c r="GU122" s="655"/>
      <c r="GV122" s="655"/>
      <c r="GW122" s="655"/>
      <c r="GX122" s="655"/>
      <c r="GY122" s="655"/>
      <c r="GZ122" s="655"/>
      <c r="HA122" s="655"/>
      <c r="HB122" s="655"/>
      <c r="HC122" s="655"/>
      <c r="HD122" s="655"/>
      <c r="HE122" s="655"/>
      <c r="HF122" s="655"/>
      <c r="HG122" s="655"/>
      <c r="HH122" s="655"/>
      <c r="HI122" s="655"/>
      <c r="HJ122" s="655"/>
      <c r="HK122" s="655"/>
      <c r="HL122" s="655"/>
      <c r="HM122" s="655"/>
      <c r="HN122" s="655"/>
      <c r="HO122" s="655"/>
      <c r="HP122" s="655"/>
      <c r="HQ122" s="655"/>
      <c r="HR122" s="655"/>
      <c r="HS122" s="655"/>
      <c r="HT122" s="655"/>
      <c r="HU122" s="655"/>
      <c r="HV122" s="655"/>
      <c r="HW122" s="655"/>
      <c r="HX122" s="655"/>
      <c r="HY122" s="655"/>
      <c r="HZ122" s="655"/>
      <c r="IA122" s="655"/>
      <c r="IB122" s="655"/>
      <c r="IC122" s="655"/>
    </row>
    <row r="123" spans="1:237" s="717" customFormat="1" ht="20.100000000000001" customHeight="1" x14ac:dyDescent="0.35">
      <c r="A123"/>
      <c r="B123" s="730"/>
      <c r="C123" s="669"/>
      <c r="D123" s="745"/>
      <c r="E123" s="745"/>
      <c r="F123" s="745"/>
      <c r="G123" s="745"/>
      <c r="H123" s="745"/>
      <c r="I123" s="745"/>
      <c r="J123" s="580" t="s">
        <v>201</v>
      </c>
      <c r="K123" s="970"/>
      <c r="L123" s="775">
        <v>54</v>
      </c>
      <c r="M123" s="769" t="s">
        <v>211</v>
      </c>
      <c r="N123" s="769"/>
      <c r="O123" s="753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596"/>
      <c r="AJ123" s="34"/>
      <c r="AK123" s="34"/>
      <c r="AL123" s="34"/>
      <c r="AM123" s="34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0"/>
      <c r="BA123" s="30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10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107">
        <f t="shared" si="327"/>
        <v>0</v>
      </c>
      <c r="CA123" s="37"/>
      <c r="CB123" s="37"/>
      <c r="CC123" s="37"/>
      <c r="CD123" s="37"/>
      <c r="CE123" s="107">
        <f t="shared" si="317"/>
        <v>0</v>
      </c>
      <c r="CF123" s="107">
        <f t="shared" si="317"/>
        <v>0</v>
      </c>
      <c r="CG123" s="37">
        <f>IFERROR(CF123/CE123*100,)</f>
        <v>0</v>
      </c>
      <c r="CH123" s="107">
        <f t="shared" si="318"/>
        <v>0</v>
      </c>
      <c r="CI123" s="107">
        <f t="shared" si="318"/>
        <v>0</v>
      </c>
      <c r="CJ123" s="107"/>
      <c r="CK123" s="37">
        <f>IFERROR(CJ123/CI123*100,)</f>
        <v>0</v>
      </c>
      <c r="CL123" s="107">
        <f t="shared" si="318"/>
        <v>0</v>
      </c>
      <c r="CM123" s="107">
        <f t="shared" si="318"/>
        <v>0</v>
      </c>
      <c r="CN123" s="107"/>
      <c r="CO123" s="37">
        <f>IFERROR(CN123/CM123*100,)</f>
        <v>0</v>
      </c>
      <c r="CP123" s="107">
        <f t="shared" si="318"/>
        <v>0</v>
      </c>
      <c r="CQ123" s="107">
        <f t="shared" si="318"/>
        <v>0</v>
      </c>
      <c r="CR123" s="107">
        <f t="shared" si="318"/>
        <v>0</v>
      </c>
      <c r="CS123" s="107">
        <f t="shared" si="214"/>
        <v>0</v>
      </c>
      <c r="CT123" s="107">
        <f t="shared" si="318"/>
        <v>300000</v>
      </c>
      <c r="CU123" s="107">
        <f t="shared" si="318"/>
        <v>300000</v>
      </c>
      <c r="CV123" s="107">
        <f t="shared" si="318"/>
        <v>0</v>
      </c>
      <c r="CW123" s="107">
        <f t="shared" si="215"/>
        <v>0</v>
      </c>
      <c r="CX123" s="107">
        <f t="shared" si="318"/>
        <v>0</v>
      </c>
      <c r="CY123" s="107">
        <f t="shared" si="318"/>
        <v>300000</v>
      </c>
      <c r="CZ123" s="107">
        <f t="shared" si="318"/>
        <v>0</v>
      </c>
      <c r="DA123" s="107">
        <f t="shared" si="318"/>
        <v>0</v>
      </c>
      <c r="DB123" s="107">
        <f t="shared" si="339"/>
        <v>0</v>
      </c>
      <c r="DC123" s="107">
        <f t="shared" si="340"/>
        <v>0</v>
      </c>
      <c r="DD123" s="107">
        <f t="shared" si="324"/>
        <v>0</v>
      </c>
      <c r="DE123" s="107">
        <f t="shared" si="325"/>
        <v>0</v>
      </c>
      <c r="DF123" s="107">
        <f t="shared" si="339"/>
        <v>300000</v>
      </c>
      <c r="DG123" s="107">
        <f t="shared" si="339"/>
        <v>0</v>
      </c>
      <c r="DH123" s="107">
        <f t="shared" si="221"/>
        <v>0</v>
      </c>
      <c r="DI123" s="107">
        <f t="shared" si="319"/>
        <v>-300000</v>
      </c>
      <c r="DJ123" s="107">
        <f>DJ124</f>
        <v>0</v>
      </c>
      <c r="DK123" s="107">
        <f t="shared" si="341"/>
        <v>0</v>
      </c>
      <c r="DL123" s="107">
        <f t="shared" si="223"/>
        <v>0</v>
      </c>
      <c r="DM123" s="107">
        <f t="shared" si="320"/>
        <v>0</v>
      </c>
      <c r="DN123" s="107">
        <f>DN124</f>
        <v>0</v>
      </c>
      <c r="DO123" s="107">
        <f t="shared" si="342"/>
        <v>0</v>
      </c>
      <c r="DP123" s="107">
        <f t="shared" si="225"/>
        <v>0</v>
      </c>
      <c r="DQ123" s="107">
        <f t="shared" si="321"/>
        <v>0</v>
      </c>
      <c r="DR123" s="107">
        <f>DR124</f>
        <v>0</v>
      </c>
      <c r="DS123" s="107">
        <f t="shared" si="343"/>
        <v>0</v>
      </c>
      <c r="DT123" s="107">
        <f t="shared" si="343"/>
        <v>0</v>
      </c>
      <c r="DU123" s="107">
        <f t="shared" si="343"/>
        <v>0</v>
      </c>
      <c r="DV123" s="97"/>
      <c r="DW123" s="97"/>
      <c r="DX123" s="137"/>
      <c r="DY123" s="97"/>
      <c r="DZ123" s="853"/>
      <c r="EA123" s="853"/>
      <c r="EE123" s="934"/>
      <c r="EF123" s="655"/>
      <c r="EG123" s="655"/>
      <c r="EH123" s="655"/>
      <c r="EI123" s="655"/>
      <c r="EJ123" s="655"/>
      <c r="EK123" s="655"/>
      <c r="EL123" s="655"/>
      <c r="EM123" s="655"/>
      <c r="EN123" s="952"/>
      <c r="EO123" s="655"/>
      <c r="EP123" s="655"/>
      <c r="EQ123" s="655"/>
      <c r="ER123" s="655"/>
      <c r="ES123" s="655"/>
      <c r="ET123" s="655"/>
      <c r="EU123" s="655"/>
      <c r="EV123" s="655"/>
      <c r="EX123" s="930"/>
      <c r="EY123" s="655"/>
      <c r="EZ123" s="655"/>
      <c r="FA123" s="655"/>
      <c r="FB123" s="655"/>
      <c r="FC123" s="655"/>
      <c r="FD123" s="655"/>
      <c r="FE123" s="655"/>
      <c r="FF123" s="655"/>
      <c r="FG123" s="655"/>
      <c r="FH123" s="655"/>
      <c r="FI123" s="655"/>
      <c r="FJ123" s="655"/>
      <c r="FK123" s="655"/>
      <c r="FL123" s="655"/>
      <c r="FM123" s="655"/>
      <c r="FN123" s="655"/>
      <c r="FO123" s="655"/>
      <c r="FP123" s="655"/>
      <c r="FQ123" s="655"/>
      <c r="FR123" s="655"/>
      <c r="FS123" s="655"/>
      <c r="FT123" s="655"/>
      <c r="FU123" s="655"/>
      <c r="FV123" s="655"/>
      <c r="FW123" s="655"/>
      <c r="FX123" s="655"/>
      <c r="FY123" s="655"/>
      <c r="FZ123" s="655"/>
      <c r="GA123" s="655"/>
      <c r="GB123" s="655"/>
      <c r="GC123" s="655"/>
      <c r="GD123" s="655"/>
      <c r="GE123" s="655"/>
      <c r="GF123" s="655"/>
      <c r="GG123" s="655"/>
      <c r="GH123" s="655"/>
      <c r="GI123" s="655"/>
      <c r="GJ123" s="655"/>
      <c r="GK123" s="655"/>
      <c r="GL123" s="655"/>
      <c r="GM123" s="655"/>
      <c r="GN123" s="655"/>
      <c r="GO123" s="655"/>
      <c r="GP123" s="655"/>
      <c r="GQ123" s="655"/>
      <c r="GR123" s="655"/>
      <c r="GS123" s="655"/>
      <c r="GT123" s="655"/>
      <c r="GU123" s="655"/>
      <c r="GV123" s="655"/>
      <c r="GW123" s="655"/>
      <c r="GX123" s="655"/>
      <c r="GY123" s="655"/>
      <c r="GZ123" s="655"/>
      <c r="HA123" s="655"/>
      <c r="HB123" s="655"/>
      <c r="HC123" s="655"/>
      <c r="HD123" s="655"/>
      <c r="HE123" s="655"/>
      <c r="HF123" s="655"/>
      <c r="HG123" s="655"/>
      <c r="HH123" s="655"/>
      <c r="HI123" s="655"/>
      <c r="HJ123" s="655"/>
      <c r="HK123" s="655"/>
      <c r="HL123" s="655"/>
      <c r="HM123" s="655"/>
      <c r="HN123" s="655"/>
      <c r="HO123" s="655"/>
      <c r="HP123" s="655"/>
      <c r="HQ123" s="655"/>
      <c r="HR123" s="655"/>
      <c r="HS123" s="655"/>
      <c r="HT123" s="655"/>
      <c r="HU123" s="655"/>
      <c r="HV123" s="655"/>
      <c r="HW123" s="655"/>
      <c r="HX123" s="655"/>
      <c r="HY123" s="655"/>
      <c r="HZ123" s="655"/>
      <c r="IA123" s="655"/>
      <c r="IB123" s="655"/>
      <c r="IC123" s="655"/>
    </row>
    <row r="124" spans="1:237" s="717" customFormat="1" ht="20.100000000000001" customHeight="1" x14ac:dyDescent="0.35">
      <c r="A124"/>
      <c r="B124" s="646" t="s">
        <v>723</v>
      </c>
      <c r="C124" s="665" t="s">
        <v>7</v>
      </c>
      <c r="D124" s="745"/>
      <c r="E124" s="745"/>
      <c r="F124" s="745"/>
      <c r="G124" s="745"/>
      <c r="H124" s="745"/>
      <c r="I124" s="745"/>
      <c r="J124" s="580" t="s">
        <v>201</v>
      </c>
      <c r="K124" s="970"/>
      <c r="L124" s="604"/>
      <c r="M124" s="775">
        <v>544</v>
      </c>
      <c r="N124" s="775" t="s">
        <v>710</v>
      </c>
      <c r="O124" s="536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596"/>
      <c r="AJ124" s="34"/>
      <c r="AK124" s="34"/>
      <c r="AL124" s="34"/>
      <c r="AM124" s="34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0"/>
      <c r="BA124" s="30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10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107">
        <f t="shared" si="327"/>
        <v>0</v>
      </c>
      <c r="CA124" s="37"/>
      <c r="CB124" s="37"/>
      <c r="CC124" s="37"/>
      <c r="CD124" s="37"/>
      <c r="CE124" s="107">
        <f t="shared" si="317"/>
        <v>0</v>
      </c>
      <c r="CF124" s="107">
        <f t="shared" si="317"/>
        <v>0</v>
      </c>
      <c r="CG124" s="37">
        <f>IFERROR(CF124/CE124*100,)</f>
        <v>0</v>
      </c>
      <c r="CH124" s="107">
        <f t="shared" si="318"/>
        <v>0</v>
      </c>
      <c r="CI124" s="107">
        <f t="shared" si="318"/>
        <v>0</v>
      </c>
      <c r="CJ124" s="107"/>
      <c r="CK124" s="37">
        <f>IFERROR(CJ124/CI124*100,)</f>
        <v>0</v>
      </c>
      <c r="CL124" s="107">
        <f t="shared" si="318"/>
        <v>0</v>
      </c>
      <c r="CM124" s="107">
        <f t="shared" si="318"/>
        <v>0</v>
      </c>
      <c r="CN124" s="107"/>
      <c r="CO124" s="37">
        <f>IFERROR(CN124/CM124*100,)</f>
        <v>0</v>
      </c>
      <c r="CP124" s="107">
        <f t="shared" si="318"/>
        <v>0</v>
      </c>
      <c r="CQ124" s="107">
        <f t="shared" si="318"/>
        <v>0</v>
      </c>
      <c r="CR124" s="107">
        <f t="shared" si="318"/>
        <v>0</v>
      </c>
      <c r="CS124" s="107">
        <f t="shared" si="214"/>
        <v>0</v>
      </c>
      <c r="CT124" s="107">
        <f t="shared" si="318"/>
        <v>300000</v>
      </c>
      <c r="CU124" s="107">
        <f t="shared" si="318"/>
        <v>300000</v>
      </c>
      <c r="CV124" s="107">
        <f t="shared" si="318"/>
        <v>0</v>
      </c>
      <c r="CW124" s="107">
        <f t="shared" si="215"/>
        <v>0</v>
      </c>
      <c r="CX124" s="107">
        <f t="shared" si="318"/>
        <v>0</v>
      </c>
      <c r="CY124" s="107">
        <f t="shared" si="318"/>
        <v>300000</v>
      </c>
      <c r="CZ124" s="107">
        <f t="shared" si="318"/>
        <v>0</v>
      </c>
      <c r="DA124" s="107">
        <f t="shared" si="318"/>
        <v>0</v>
      </c>
      <c r="DB124" s="107">
        <f t="shared" si="339"/>
        <v>0</v>
      </c>
      <c r="DC124" s="107">
        <f t="shared" si="340"/>
        <v>0</v>
      </c>
      <c r="DD124" s="107">
        <f t="shared" si="324"/>
        <v>0</v>
      </c>
      <c r="DE124" s="107">
        <f t="shared" si="325"/>
        <v>0</v>
      </c>
      <c r="DF124" s="107">
        <f t="shared" si="339"/>
        <v>300000</v>
      </c>
      <c r="DG124" s="107">
        <f t="shared" si="339"/>
        <v>0</v>
      </c>
      <c r="DH124" s="107">
        <f t="shared" si="221"/>
        <v>0</v>
      </c>
      <c r="DI124" s="107">
        <f t="shared" si="319"/>
        <v>-300000</v>
      </c>
      <c r="DJ124" s="107">
        <f>DJ125</f>
        <v>0</v>
      </c>
      <c r="DK124" s="107">
        <f t="shared" si="341"/>
        <v>0</v>
      </c>
      <c r="DL124" s="107">
        <f t="shared" si="223"/>
        <v>0</v>
      </c>
      <c r="DM124" s="107">
        <f t="shared" si="320"/>
        <v>0</v>
      </c>
      <c r="DN124" s="107">
        <f>DN125</f>
        <v>0</v>
      </c>
      <c r="DO124" s="107">
        <f t="shared" si="342"/>
        <v>0</v>
      </c>
      <c r="DP124" s="107">
        <f t="shared" si="225"/>
        <v>0</v>
      </c>
      <c r="DQ124" s="107">
        <f t="shared" si="321"/>
        <v>0</v>
      </c>
      <c r="DR124" s="107">
        <f>DR125</f>
        <v>0</v>
      </c>
      <c r="DS124" s="107">
        <f t="shared" si="343"/>
        <v>0</v>
      </c>
      <c r="DT124" s="107">
        <f t="shared" si="343"/>
        <v>0</v>
      </c>
      <c r="DU124" s="107">
        <f t="shared" si="343"/>
        <v>0</v>
      </c>
      <c r="DV124" s="97"/>
      <c r="DW124" s="97"/>
      <c r="DX124" s="137"/>
      <c r="DY124" s="97"/>
      <c r="DZ124" s="853"/>
      <c r="EA124" s="853"/>
      <c r="EE124" s="934"/>
      <c r="EF124" s="655"/>
      <c r="EG124" s="655"/>
      <c r="EH124" s="655"/>
      <c r="EI124" s="655"/>
      <c r="EJ124" s="655"/>
      <c r="EK124" s="655"/>
      <c r="EL124" s="655"/>
      <c r="EM124" s="655"/>
      <c r="EN124" s="952"/>
      <c r="EO124" s="655"/>
      <c r="EP124" s="655"/>
      <c r="EQ124" s="655"/>
      <c r="ER124" s="655"/>
      <c r="ES124" s="655"/>
      <c r="ET124" s="655"/>
      <c r="EU124" s="655"/>
      <c r="EV124" s="655"/>
      <c r="EX124" s="930"/>
      <c r="EY124" s="655"/>
      <c r="EZ124" s="655"/>
      <c r="FA124" s="655"/>
      <c r="FB124" s="655"/>
      <c r="FC124" s="655"/>
      <c r="FD124" s="655"/>
      <c r="FE124" s="655"/>
      <c r="FF124" s="655"/>
      <c r="FG124" s="655"/>
      <c r="FH124" s="655"/>
      <c r="FI124" s="655"/>
      <c r="FJ124" s="655"/>
      <c r="FK124" s="655"/>
      <c r="FL124" s="655"/>
      <c r="FM124" s="655"/>
      <c r="FN124" s="655"/>
      <c r="FO124" s="655"/>
      <c r="FP124" s="655"/>
      <c r="FQ124" s="655"/>
      <c r="FR124" s="655"/>
      <c r="FS124" s="655"/>
      <c r="FT124" s="655"/>
      <c r="FU124" s="655"/>
      <c r="FV124" s="655"/>
      <c r="FW124" s="655"/>
      <c r="FX124" s="655"/>
      <c r="FY124" s="655"/>
      <c r="FZ124" s="655"/>
      <c r="GA124" s="655"/>
      <c r="GB124" s="655"/>
      <c r="GC124" s="655"/>
      <c r="GD124" s="655"/>
      <c r="GE124" s="655"/>
      <c r="GF124" s="655"/>
      <c r="GG124" s="655"/>
      <c r="GH124" s="655"/>
      <c r="GI124" s="655"/>
      <c r="GJ124" s="655"/>
      <c r="GK124" s="655"/>
      <c r="GL124" s="655"/>
      <c r="GM124" s="655"/>
      <c r="GN124" s="655"/>
      <c r="GO124" s="655"/>
      <c r="GP124" s="655"/>
      <c r="GQ124" s="655"/>
      <c r="GR124" s="655"/>
      <c r="GS124" s="655"/>
      <c r="GT124" s="655"/>
      <c r="GU124" s="655"/>
      <c r="GV124" s="655"/>
      <c r="GW124" s="655"/>
      <c r="GX124" s="655"/>
      <c r="GY124" s="655"/>
      <c r="GZ124" s="655"/>
      <c r="HA124" s="655"/>
      <c r="HB124" s="655"/>
      <c r="HC124" s="655"/>
      <c r="HD124" s="655"/>
      <c r="HE124" s="655"/>
      <c r="HF124" s="655"/>
      <c r="HG124" s="655"/>
      <c r="HH124" s="655"/>
      <c r="HI124" s="655"/>
      <c r="HJ124" s="655"/>
      <c r="HK124" s="655"/>
      <c r="HL124" s="655"/>
      <c r="HM124" s="655"/>
      <c r="HN124" s="655"/>
      <c r="HO124" s="655"/>
      <c r="HP124" s="655"/>
      <c r="HQ124" s="655"/>
      <c r="HR124" s="655"/>
      <c r="HS124" s="655"/>
      <c r="HT124" s="655"/>
      <c r="HU124" s="655"/>
      <c r="HV124" s="655"/>
      <c r="HW124" s="655"/>
      <c r="HX124" s="655"/>
      <c r="HY124" s="655"/>
      <c r="HZ124" s="655"/>
      <c r="IA124" s="655"/>
      <c r="IB124" s="655"/>
      <c r="IC124" s="655"/>
    </row>
    <row r="125" spans="1:237" s="717" customFormat="1" ht="36" customHeight="1" x14ac:dyDescent="0.35">
      <c r="A125"/>
      <c r="B125" s="728"/>
      <c r="C125" s="671"/>
      <c r="D125"/>
      <c r="E125"/>
      <c r="F125"/>
      <c r="G125"/>
      <c r="H125"/>
      <c r="I125"/>
      <c r="J125" s="580" t="s">
        <v>201</v>
      </c>
      <c r="K125" s="757"/>
      <c r="L125" s="604"/>
      <c r="M125" s="706"/>
      <c r="N125" s="708">
        <v>5443</v>
      </c>
      <c r="O125" s="1032" t="s">
        <v>711</v>
      </c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596"/>
      <c r="AJ125" s="34"/>
      <c r="AK125" s="34"/>
      <c r="AL125" s="34"/>
      <c r="AM125" s="34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0"/>
      <c r="BA125" s="30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10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>
        <v>0</v>
      </c>
      <c r="CA125" s="37">
        <v>0</v>
      </c>
      <c r="CB125" s="37">
        <v>0</v>
      </c>
      <c r="CC125" s="37">
        <v>0</v>
      </c>
      <c r="CD125" s="37">
        <v>0</v>
      </c>
      <c r="CE125" s="37">
        <v>0</v>
      </c>
      <c r="CF125" s="37">
        <v>0</v>
      </c>
      <c r="CG125" s="37">
        <v>0</v>
      </c>
      <c r="CH125" s="37">
        <v>0</v>
      </c>
      <c r="CI125" s="49">
        <v>0</v>
      </c>
      <c r="CJ125" s="37">
        <v>0</v>
      </c>
      <c r="CK125" s="37">
        <v>0</v>
      </c>
      <c r="CL125" s="37">
        <v>0</v>
      </c>
      <c r="CM125" s="49">
        <v>0</v>
      </c>
      <c r="CN125" s="37">
        <v>0</v>
      </c>
      <c r="CO125" s="37">
        <v>0</v>
      </c>
      <c r="CP125" s="37">
        <v>0</v>
      </c>
      <c r="CQ125" s="49">
        <v>0</v>
      </c>
      <c r="CR125" s="49">
        <v>0</v>
      </c>
      <c r="CS125" s="37">
        <f t="shared" si="214"/>
        <v>0</v>
      </c>
      <c r="CT125" s="37">
        <f>CU125-CQ125</f>
        <v>300000</v>
      </c>
      <c r="CU125" s="49">
        <v>300000</v>
      </c>
      <c r="CV125" s="49">
        <v>0</v>
      </c>
      <c r="CW125" s="37">
        <f t="shared" si="215"/>
        <v>0</v>
      </c>
      <c r="CX125" s="37">
        <f>CY125-CU125</f>
        <v>0</v>
      </c>
      <c r="CY125" s="49">
        <v>300000</v>
      </c>
      <c r="CZ125" s="49"/>
      <c r="DA125" s="49"/>
      <c r="DB125" s="49">
        <v>0</v>
      </c>
      <c r="DC125" s="49">
        <v>0</v>
      </c>
      <c r="DD125" s="49">
        <f t="shared" si="324"/>
        <v>0</v>
      </c>
      <c r="DE125" s="49">
        <f t="shared" si="325"/>
        <v>0</v>
      </c>
      <c r="DF125" s="49">
        <v>300000</v>
      </c>
      <c r="DG125" s="49"/>
      <c r="DH125" s="49">
        <f t="shared" si="221"/>
        <v>0</v>
      </c>
      <c r="DI125" s="37">
        <f>DJ125-DF125</f>
        <v>-300000</v>
      </c>
      <c r="DJ125" s="49">
        <v>0</v>
      </c>
      <c r="DK125" s="49"/>
      <c r="DL125" s="49">
        <f t="shared" si="223"/>
        <v>0</v>
      </c>
      <c r="DM125" s="37">
        <f>DN125-DJ125</f>
        <v>0</v>
      </c>
      <c r="DN125" s="49">
        <v>0</v>
      </c>
      <c r="DO125" s="49"/>
      <c r="DP125" s="49">
        <f t="shared" si="225"/>
        <v>0</v>
      </c>
      <c r="DQ125" s="37">
        <f>DR125-DN125</f>
        <v>0</v>
      </c>
      <c r="DR125" s="49">
        <v>0</v>
      </c>
      <c r="DS125" s="49">
        <v>0</v>
      </c>
      <c r="DT125" s="49"/>
      <c r="DU125" s="49"/>
      <c r="DV125" s="49"/>
      <c r="DW125" s="49"/>
      <c r="DX125" s="137"/>
      <c r="DY125" s="49"/>
      <c r="DZ125" s="853"/>
      <c r="EA125" s="853"/>
      <c r="EE125" s="934"/>
      <c r="EF125" s="655"/>
      <c r="EG125" s="655"/>
      <c r="EH125" s="655"/>
      <c r="EI125" s="655"/>
      <c r="EJ125" s="655"/>
      <c r="EK125" s="655"/>
      <c r="EL125" s="655"/>
      <c r="EM125" s="655"/>
      <c r="EN125" s="952"/>
      <c r="EO125" s="655"/>
      <c r="EP125" s="655"/>
      <c r="EQ125" s="655"/>
      <c r="ER125" s="655"/>
      <c r="ES125" s="655"/>
      <c r="ET125" s="655"/>
      <c r="EU125" s="655"/>
      <c r="EV125" s="655"/>
      <c r="EX125" s="930"/>
      <c r="EY125" s="655"/>
      <c r="EZ125" s="655"/>
      <c r="FA125" s="655"/>
      <c r="FB125" s="655"/>
      <c r="FC125" s="655"/>
      <c r="FD125" s="655"/>
      <c r="FE125" s="655"/>
      <c r="FF125" s="655"/>
      <c r="FG125" s="655"/>
      <c r="FH125" s="655"/>
      <c r="FI125" s="655"/>
      <c r="FJ125" s="655"/>
      <c r="FK125" s="655"/>
      <c r="FL125" s="655"/>
      <c r="FM125" s="655"/>
      <c r="FN125" s="655"/>
      <c r="FO125" s="655"/>
      <c r="FP125" s="655"/>
      <c r="FQ125" s="655"/>
      <c r="FR125" s="655"/>
      <c r="FS125" s="655"/>
      <c r="FT125" s="655"/>
      <c r="FU125" s="655"/>
      <c r="FV125" s="655"/>
      <c r="FW125" s="655"/>
      <c r="FX125" s="655"/>
      <c r="FY125" s="655"/>
      <c r="FZ125" s="655"/>
      <c r="GA125" s="655"/>
      <c r="GB125" s="655"/>
      <c r="GC125" s="655"/>
      <c r="GD125" s="655"/>
      <c r="GE125" s="655"/>
      <c r="GF125" s="655"/>
      <c r="GG125" s="655"/>
      <c r="GH125" s="655"/>
      <c r="GI125" s="655"/>
      <c r="GJ125" s="655"/>
      <c r="GK125" s="655"/>
      <c r="GL125" s="655"/>
      <c r="GM125" s="655"/>
      <c r="GN125" s="655"/>
      <c r="GO125" s="655"/>
      <c r="GP125" s="655"/>
      <c r="GQ125" s="655"/>
      <c r="GR125" s="655"/>
      <c r="GS125" s="655"/>
      <c r="GT125" s="655"/>
      <c r="GU125" s="655"/>
      <c r="GV125" s="655"/>
      <c r="GW125" s="655"/>
      <c r="GX125" s="655"/>
      <c r="GY125" s="655"/>
      <c r="GZ125" s="655"/>
      <c r="HA125" s="655"/>
      <c r="HB125" s="655"/>
      <c r="HC125" s="655"/>
      <c r="HD125" s="655"/>
      <c r="HE125" s="655"/>
      <c r="HF125" s="655"/>
      <c r="HG125" s="655"/>
      <c r="HH125" s="655"/>
      <c r="HI125" s="655"/>
      <c r="HJ125" s="655"/>
      <c r="HK125" s="655"/>
      <c r="HL125" s="655"/>
      <c r="HM125" s="655"/>
      <c r="HN125" s="655"/>
      <c r="HO125" s="655"/>
      <c r="HP125" s="655"/>
      <c r="HQ125" s="655"/>
      <c r="HR125" s="655"/>
      <c r="HS125" s="655"/>
      <c r="HT125" s="655"/>
      <c r="HU125" s="655"/>
      <c r="HV125" s="655"/>
      <c r="HW125" s="655"/>
      <c r="HX125" s="655"/>
      <c r="HY125" s="655"/>
      <c r="HZ125" s="655"/>
      <c r="IA125" s="655"/>
      <c r="IB125" s="655"/>
      <c r="IC125" s="655"/>
    </row>
    <row r="126" spans="1:237" ht="20.100000000000001" customHeight="1" x14ac:dyDescent="0.35">
      <c r="A126" s="103" t="s">
        <v>254</v>
      </c>
      <c r="B126" s="682" t="s">
        <v>254</v>
      </c>
      <c r="C126" s="495"/>
      <c r="D126" s="682"/>
      <c r="E126" s="682"/>
      <c r="F126" s="682"/>
      <c r="G126" s="682"/>
      <c r="H126" s="682"/>
      <c r="I126" s="682"/>
      <c r="J126" s="682"/>
      <c r="K126" s="510"/>
      <c r="L126" s="513" t="s">
        <v>261</v>
      </c>
      <c r="M126" s="513"/>
      <c r="N126" s="513"/>
      <c r="O126" s="772"/>
      <c r="P126" s="407"/>
      <c r="Q126" s="407"/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  <c r="AB126" s="407"/>
      <c r="AC126" s="407"/>
      <c r="AD126" s="407"/>
      <c r="AE126" s="407"/>
      <c r="AF126" s="407"/>
      <c r="AG126" s="407"/>
      <c r="AH126" s="407"/>
      <c r="AI126" s="588"/>
      <c r="AJ126" s="407"/>
      <c r="AK126" s="407"/>
      <c r="AL126" s="407"/>
      <c r="AM126" s="407"/>
      <c r="AN126" s="113">
        <f>AN127+AN150</f>
        <v>0</v>
      </c>
      <c r="AO126" s="113">
        <f>AO127+AO150</f>
        <v>0</v>
      </c>
      <c r="AP126" s="113">
        <f>AP127+AP150</f>
        <v>0</v>
      </c>
      <c r="AQ126" s="113">
        <f>AQ127+AQ150</f>
        <v>0</v>
      </c>
      <c r="AR126" s="113">
        <v>0</v>
      </c>
      <c r="AS126" s="113">
        <f>AS127+AS150</f>
        <v>0</v>
      </c>
      <c r="AT126" s="113">
        <f>AT127+AT150</f>
        <v>0</v>
      </c>
      <c r="AU126" s="113">
        <f>AU127+AU150</f>
        <v>144000</v>
      </c>
      <c r="AV126" s="113">
        <f>AV127+AV150+AV173+AV229+AV255</f>
        <v>144000</v>
      </c>
      <c r="AW126" s="113" t="e">
        <f>AW127+AW150+AW173+AW229+AW255</f>
        <v>#REF!</v>
      </c>
      <c r="AX126" s="113" t="e">
        <f>AX127+AX150+AX173+AX229+AX255</f>
        <v>#REF!</v>
      </c>
      <c r="AY126" s="113">
        <f>AY127+AY150+AY173+AY229+AY255</f>
        <v>320611.49</v>
      </c>
      <c r="AZ126" s="30"/>
      <c r="BA126" s="30"/>
      <c r="BB126" s="113">
        <f>BB127+BB150+BB173+BB229+BB255</f>
        <v>464611.49</v>
      </c>
      <c r="BC126" s="113">
        <f>BC127+BC150+BC173+BC229+BC255</f>
        <v>464611.49</v>
      </c>
      <c r="BD126" s="113">
        <f>BD127+BD150+BD173+BD229+BD255</f>
        <v>0</v>
      </c>
      <c r="BE126" s="113">
        <f>BE127+BE150+BE173+BE229+BE255</f>
        <v>117990.57</v>
      </c>
      <c r="BF126" s="113">
        <f>BF127+BF150+BF173+BF229+BF255</f>
        <v>599471.49</v>
      </c>
      <c r="BG126" s="113">
        <f>BG127+BG150+BG173+BG229+BG255+BG291</f>
        <v>209863.94</v>
      </c>
      <c r="BH126" s="113">
        <f>BH127+BH150+BH173+BH229+BH255+BH291</f>
        <v>562415.01</v>
      </c>
      <c r="BI126" s="113">
        <f>BI127+BI150+BI173+BI229+BI255+BI291</f>
        <v>904.98999999999978</v>
      </c>
      <c r="BJ126" s="113">
        <f>BJ127+BJ173+BJ212+BJ229+BJ255+BJ291+BJ297+BJ357</f>
        <v>563320</v>
      </c>
      <c r="BK126" s="113">
        <f>BK127+BK173+BK212+BK229+BK255+BK291+BK297+BK357</f>
        <v>198755.93</v>
      </c>
      <c r="BL126" s="113">
        <f t="shared" si="276"/>
        <v>35.282952850955049</v>
      </c>
      <c r="BM126" s="113"/>
      <c r="BN126" s="113"/>
      <c r="BO126" s="113">
        <f>BO127+BO173+BO212+BO229+BO255+BO291+BO297+BO357+BO160</f>
        <v>3306838.2</v>
      </c>
      <c r="BP126" s="113"/>
      <c r="BQ126" s="113"/>
      <c r="BR126" s="113">
        <f>BR127+BR173+BR212+BR229+BR255+BR291+BR297+BR357+BR160</f>
        <v>-1386314.8200000003</v>
      </c>
      <c r="BS126" s="113">
        <f>BS127+BS173+BS212+BS229+BS255+BS291+BS297+BS357+BS160</f>
        <v>1920523.38</v>
      </c>
      <c r="BT126" s="113">
        <f>BT127+BT173+BT212+BT229+BT255+BT291+BT297+BT357+BT160</f>
        <v>339885.99</v>
      </c>
      <c r="BU126" s="113">
        <f>BU127+BU173+BU212+BU229+BU255+BU291+BU297+BU357+BU160</f>
        <v>-2777078.8600000003</v>
      </c>
      <c r="BV126" s="113">
        <f>BV127+BV173+BV212+BV229+BV255+BV291+BV297+BV357+BV160</f>
        <v>1920523.38</v>
      </c>
      <c r="BW126" s="113"/>
      <c r="BX126" s="113"/>
      <c r="BY126" s="113">
        <f>BY127+BY173+BY212+BY229+BY255+BY291+BY297+BY357+BY160</f>
        <v>529759.34</v>
      </c>
      <c r="BZ126" s="113">
        <f t="shared" ref="BZ126:CR126" si="344">BZ127+BZ173+BZ212+BZ229+BZ255+BZ291+BZ297+BZ357+BZ160+BZ280</f>
        <v>384591.31</v>
      </c>
      <c r="CA126" s="113">
        <f t="shared" si="344"/>
        <v>2308.4957068720141</v>
      </c>
      <c r="CB126" s="113">
        <f t="shared" si="344"/>
        <v>402.783338226007</v>
      </c>
      <c r="CC126" s="113">
        <f t="shared" si="344"/>
        <v>422880</v>
      </c>
      <c r="CD126" s="113">
        <f t="shared" si="344"/>
        <v>422880</v>
      </c>
      <c r="CE126" s="113">
        <f t="shared" si="344"/>
        <v>1575457.33</v>
      </c>
      <c r="CF126" s="113">
        <f t="shared" si="344"/>
        <v>138046.46000000002</v>
      </c>
      <c r="CG126" s="113">
        <f t="shared" si="344"/>
        <v>60.645906661932372</v>
      </c>
      <c r="CH126" s="113">
        <f t="shared" si="344"/>
        <v>-2769.5000000000291</v>
      </c>
      <c r="CI126" s="113">
        <f t="shared" si="344"/>
        <v>1572687.83</v>
      </c>
      <c r="CJ126" s="113">
        <f t="shared" si="344"/>
        <v>0</v>
      </c>
      <c r="CK126" s="113">
        <f t="shared" si="344"/>
        <v>0</v>
      </c>
      <c r="CL126" s="113">
        <f t="shared" si="344"/>
        <v>0</v>
      </c>
      <c r="CM126" s="113">
        <f t="shared" si="344"/>
        <v>1572687.83</v>
      </c>
      <c r="CN126" s="113">
        <f t="shared" si="344"/>
        <v>0</v>
      </c>
      <c r="CO126" s="113">
        <f t="shared" si="344"/>
        <v>0</v>
      </c>
      <c r="CP126" s="113">
        <f t="shared" si="344"/>
        <v>0</v>
      </c>
      <c r="CQ126" s="113">
        <f t="shared" si="344"/>
        <v>1572687.83</v>
      </c>
      <c r="CR126" s="113">
        <f t="shared" si="344"/>
        <v>516441.43</v>
      </c>
      <c r="CS126" s="113">
        <f t="shared" si="214"/>
        <v>32.838139912356283</v>
      </c>
      <c r="CT126" s="113">
        <f>CT127+CT173+CT212+CT229+CT255+CT291+CT297+CT357+CT160+CT280</f>
        <v>-13914.369999999937</v>
      </c>
      <c r="CU126" s="113">
        <f>CU127+CU173+CU212+CU229+CU255+CU291+CU297+CU357+CU160+CU280</f>
        <v>1558773.46</v>
      </c>
      <c r="CV126" s="113">
        <f>CV127+CV173+CV212+CV229+CV255+CV291+CV297+CV357+CV160+CV280</f>
        <v>516441.43</v>
      </c>
      <c r="CW126" s="113">
        <f t="shared" si="215"/>
        <v>33.131269119760354</v>
      </c>
      <c r="CX126" s="113">
        <f>CX127+CX173+CX212+CX229+CX255+CX291+CX297+CX357+CX160+CX280</f>
        <v>-104822.85</v>
      </c>
      <c r="CY126" s="113">
        <f>CY127+CY173+CY212+CY229+CY255+CY291+CY297+CY357+CY160+CY280</f>
        <v>1453950.6099999999</v>
      </c>
      <c r="CZ126" s="113">
        <f>CZ127+CZ173+CZ212+CZ229+CZ255+CZ291+CZ297+CZ357+CZ160+CZ280</f>
        <v>409132</v>
      </c>
      <c r="DA126" s="113">
        <f>DA127+DA173+DA212+DA229+DA255+DA291+DA297+DA357+DA160+DA280</f>
        <v>409552</v>
      </c>
      <c r="DB126" s="113">
        <f>DB127+DB173+DB212+DB229+DB255+DB291+DB297+DB357+DB160+DB280+DB303+DB323+DB331</f>
        <v>221040.27999999997</v>
      </c>
      <c r="DC126" s="113">
        <f>DC127+DC173+DC212+DC229+DC255+DC291+DC297+DC357+DC160+DC280+DC303+DC323+DC331</f>
        <v>231227.70000000004</v>
      </c>
      <c r="DD126" s="113">
        <f t="shared" si="324"/>
        <v>104.60885228701306</v>
      </c>
      <c r="DE126" s="113">
        <f t="shared" si="325"/>
        <v>19.688974628226521</v>
      </c>
      <c r="DF126" s="113">
        <f>DF127+DF173+DF212+DF229+DF255+DF291+DF297+DF357+DF160+DF280+DF303+DF323+DF331</f>
        <v>418829.81</v>
      </c>
      <c r="DG126" s="113">
        <f>DG127+DG173+DG212+DG229+DG255+DG291+DG297+DG357+DG160+DG280+DG303+DG323+DG331</f>
        <v>73369.76999999999</v>
      </c>
      <c r="DH126" s="113">
        <f t="shared" si="221"/>
        <v>17.517800368603179</v>
      </c>
      <c r="DI126" s="113">
        <f>DI127+DI173+DI212+DI229+DI255+DI291+DI297+DI357+DI160+DI280+DI303+DI323+DI331</f>
        <v>755572.13</v>
      </c>
      <c r="DJ126" s="113">
        <f>DJ127+DJ173+DJ212+DJ229+DJ255+DJ291+DJ297+DJ357+DJ160+DJ280+DJ303+DJ323+DJ331</f>
        <v>1174401.94</v>
      </c>
      <c r="DK126" s="113">
        <f>DK127+DK173+DK212+DK229+DK255+DK291+DK297+DK357+DK160+DK280+DK303+DK323+DK331</f>
        <v>0</v>
      </c>
      <c r="DL126" s="113">
        <f t="shared" si="223"/>
        <v>0</v>
      </c>
      <c r="DM126" s="113">
        <f>DM127+DM173+DM212+DM229+DM255+DM291+DM297+DM357+DM160+DM280+DM303+DM323+DM331</f>
        <v>50000</v>
      </c>
      <c r="DN126" s="113">
        <f>DN127+DN173+DN212+DN229+DN255+DN291+DN297+DN357+DN160+DN280+DN303+DN323+DN331</f>
        <v>1224401.94</v>
      </c>
      <c r="DO126" s="113">
        <f>DO127+DO173+DO212+DO229+DO255+DO291+DO297+DO357+DO160+DO280+DO303+DO323+DO331</f>
        <v>0</v>
      </c>
      <c r="DP126" s="113">
        <f t="shared" si="225"/>
        <v>0</v>
      </c>
      <c r="DQ126" s="113">
        <f>DQ127+DQ173+DQ212+DQ229+DQ255+DQ291+DQ297+DQ357+DQ160+DQ280+DQ303+DQ323+DQ331</f>
        <v>-416097.86</v>
      </c>
      <c r="DR126" s="113">
        <f>DR127+DR173+DR212+DR229+DR255+DR291+DR297+DR357+DR160+DR280+DR303+DR323+DR331</f>
        <v>851538.04</v>
      </c>
      <c r="DS126" s="113">
        <f t="shared" ref="DS126:DU126" si="345">DS127+DS173+DS212+DS229+DS255+DS291+DS297+DS357+DS160+DS280+DS303+DS323+DS331</f>
        <v>434002</v>
      </c>
      <c r="DT126" s="113">
        <f t="shared" si="345"/>
        <v>207920</v>
      </c>
      <c r="DU126" s="113">
        <f t="shared" si="345"/>
        <v>202220</v>
      </c>
      <c r="DV126" s="957"/>
      <c r="DW126" s="957"/>
      <c r="DX126" s="137"/>
      <c r="DY126" s="957"/>
      <c r="EF126" s="655"/>
      <c r="EG126" s="655"/>
      <c r="EH126" s="655"/>
      <c r="EI126" s="655"/>
      <c r="EJ126" s="655"/>
      <c r="EK126" s="655"/>
      <c r="EL126" s="655"/>
      <c r="EM126" s="655"/>
      <c r="EN126" s="952"/>
      <c r="EO126" s="655"/>
      <c r="EP126" s="655"/>
      <c r="EQ126" s="655"/>
      <c r="ER126" s="655"/>
      <c r="ES126" s="655"/>
      <c r="ET126" s="655"/>
      <c r="EU126" s="655"/>
      <c r="EV126" s="655"/>
      <c r="EY126" s="655"/>
      <c r="EZ126" s="655"/>
      <c r="FA126" s="655"/>
      <c r="FB126" s="655"/>
      <c r="FC126" s="655"/>
      <c r="FD126" s="655"/>
      <c r="FE126" s="655"/>
      <c r="FF126" s="655"/>
      <c r="FG126" s="655"/>
      <c r="FH126" s="655"/>
      <c r="FI126" s="655"/>
      <c r="FJ126" s="655"/>
      <c r="FK126" s="655"/>
      <c r="FL126" s="655"/>
      <c r="FM126" s="655"/>
      <c r="FN126" s="655"/>
      <c r="FO126" s="655"/>
      <c r="FP126" s="655"/>
      <c r="FQ126" s="655"/>
      <c r="FR126" s="655"/>
      <c r="FS126" s="655"/>
      <c r="FT126" s="655"/>
      <c r="FU126" s="655"/>
      <c r="FV126" s="655"/>
      <c r="FW126" s="655"/>
      <c r="FX126" s="655"/>
      <c r="FY126" s="655"/>
      <c r="FZ126" s="655"/>
      <c r="GA126" s="655"/>
      <c r="GB126" s="655"/>
      <c r="GC126" s="655"/>
      <c r="GD126" s="655"/>
      <c r="GE126" s="655"/>
      <c r="GF126" s="655"/>
      <c r="GG126" s="655"/>
      <c r="GH126" s="655"/>
      <c r="GI126" s="655"/>
      <c r="GJ126" s="655"/>
      <c r="GK126" s="655"/>
      <c r="GL126" s="655"/>
      <c r="GM126" s="655"/>
      <c r="GN126" s="655"/>
      <c r="GO126" s="655"/>
      <c r="GP126" s="655"/>
      <c r="GQ126" s="655"/>
      <c r="GR126" s="655"/>
      <c r="GS126" s="655"/>
      <c r="GT126" s="655"/>
      <c r="GU126" s="655"/>
      <c r="GV126" s="655"/>
      <c r="GW126" s="655"/>
      <c r="GX126" s="655"/>
      <c r="GY126" s="655"/>
      <c r="GZ126" s="655"/>
      <c r="HA126" s="655"/>
      <c r="HB126" s="655"/>
      <c r="HC126" s="655"/>
      <c r="HD126" s="655"/>
      <c r="HE126" s="655"/>
      <c r="HF126" s="655"/>
      <c r="HG126" s="655"/>
      <c r="HH126" s="655"/>
      <c r="HI126" s="655"/>
      <c r="HJ126" s="655"/>
      <c r="HK126" s="655"/>
      <c r="HL126" s="655"/>
      <c r="HM126" s="655"/>
      <c r="HN126" s="655"/>
      <c r="HO126" s="655"/>
      <c r="HP126" s="655"/>
      <c r="HQ126" s="655"/>
      <c r="HR126" s="655"/>
      <c r="HS126" s="655"/>
      <c r="HT126" s="655"/>
      <c r="HU126" s="655"/>
      <c r="HV126" s="655"/>
      <c r="HW126" s="655"/>
      <c r="HX126" s="655"/>
      <c r="HY126" s="655"/>
      <c r="HZ126" s="655"/>
      <c r="IA126" s="655"/>
      <c r="IB126" s="655"/>
      <c r="IC126" s="655"/>
    </row>
    <row r="127" spans="1:237" ht="20.100000000000001" customHeight="1" x14ac:dyDescent="0.35">
      <c r="A127" s="658" t="s">
        <v>255</v>
      </c>
      <c r="B127" s="658" t="s">
        <v>255</v>
      </c>
      <c r="C127" s="538"/>
      <c r="D127" s="657"/>
      <c r="E127" s="657"/>
      <c r="F127" s="657"/>
      <c r="G127" s="657"/>
      <c r="H127" s="657"/>
      <c r="I127" s="657"/>
      <c r="J127" s="582" t="s">
        <v>185</v>
      </c>
      <c r="K127" s="559"/>
      <c r="L127" s="508" t="s">
        <v>262</v>
      </c>
      <c r="M127" s="508"/>
      <c r="N127" s="508"/>
      <c r="O127" s="751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614"/>
      <c r="AJ127" s="30"/>
      <c r="AK127" s="30"/>
      <c r="AL127" s="30"/>
      <c r="AM127" s="30"/>
      <c r="AN127" s="534">
        <f>AN130</f>
        <v>0</v>
      </c>
      <c r="AO127" s="534">
        <f>AO130</f>
        <v>0</v>
      </c>
      <c r="AP127" s="534">
        <f>AP130</f>
        <v>0</v>
      </c>
      <c r="AQ127" s="534">
        <f>AQ130</f>
        <v>0</v>
      </c>
      <c r="AR127" s="534">
        <v>0</v>
      </c>
      <c r="AS127" s="534">
        <f t="shared" ref="AS127:AY127" si="346">AS130</f>
        <v>0</v>
      </c>
      <c r="AT127" s="534">
        <f t="shared" si="346"/>
        <v>0</v>
      </c>
      <c r="AU127" s="534">
        <f t="shared" si="346"/>
        <v>9000</v>
      </c>
      <c r="AV127" s="534">
        <f t="shared" si="346"/>
        <v>9000</v>
      </c>
      <c r="AW127" s="534">
        <f t="shared" si="346"/>
        <v>0</v>
      </c>
      <c r="AX127" s="534">
        <f t="shared" si="346"/>
        <v>0</v>
      </c>
      <c r="AY127" s="534">
        <f t="shared" si="346"/>
        <v>-6500</v>
      </c>
      <c r="AZ127" s="30"/>
      <c r="BA127" s="30"/>
      <c r="BB127" s="534">
        <f t="shared" ref="BB127:BK127" si="347">BB130</f>
        <v>2500</v>
      </c>
      <c r="BC127" s="534">
        <f t="shared" si="347"/>
        <v>2500</v>
      </c>
      <c r="BD127" s="534">
        <f t="shared" si="347"/>
        <v>0</v>
      </c>
      <c r="BE127" s="534">
        <f t="shared" si="347"/>
        <v>0</v>
      </c>
      <c r="BF127" s="534">
        <f t="shared" si="347"/>
        <v>38360</v>
      </c>
      <c r="BG127" s="534">
        <f t="shared" si="347"/>
        <v>39680.699999999997</v>
      </c>
      <c r="BH127" s="534">
        <f t="shared" si="347"/>
        <v>3800</v>
      </c>
      <c r="BI127" s="534">
        <f>BI130</f>
        <v>22260</v>
      </c>
      <c r="BJ127" s="534">
        <f>BJ130</f>
        <v>26060</v>
      </c>
      <c r="BK127" s="534">
        <f t="shared" si="347"/>
        <v>0</v>
      </c>
      <c r="BL127" s="534">
        <f t="shared" si="276"/>
        <v>0</v>
      </c>
      <c r="BM127" s="534"/>
      <c r="BN127" s="534"/>
      <c r="BO127" s="534">
        <f>BO130</f>
        <v>4300</v>
      </c>
      <c r="BP127" s="534"/>
      <c r="BQ127" s="534"/>
      <c r="BR127" s="534">
        <f t="shared" ref="BR127:BZ127" si="348">BR130</f>
        <v>1200</v>
      </c>
      <c r="BS127" s="534">
        <f t="shared" si="348"/>
        <v>5500</v>
      </c>
      <c r="BT127" s="534">
        <f>BT130</f>
        <v>2940</v>
      </c>
      <c r="BU127" s="534">
        <f t="shared" si="348"/>
        <v>-60</v>
      </c>
      <c r="BV127" s="534">
        <f t="shared" si="348"/>
        <v>5500</v>
      </c>
      <c r="BW127" s="534"/>
      <c r="BX127" s="534"/>
      <c r="BY127" s="534">
        <f t="shared" si="348"/>
        <v>4240</v>
      </c>
      <c r="BZ127" s="534">
        <f t="shared" si="348"/>
        <v>4240</v>
      </c>
      <c r="CA127" s="534">
        <f t="shared" si="209"/>
        <v>10.685295370293368</v>
      </c>
      <c r="CB127" s="534">
        <f t="shared" si="210"/>
        <v>100</v>
      </c>
      <c r="CC127" s="534">
        <f>CC130</f>
        <v>5500</v>
      </c>
      <c r="CD127" s="534">
        <f>CD130</f>
        <v>5500</v>
      </c>
      <c r="CE127" s="534">
        <f>CE130</f>
        <v>5500</v>
      </c>
      <c r="CF127" s="534">
        <f>CF130</f>
        <v>0</v>
      </c>
      <c r="CG127" s="534">
        <f t="shared" si="211"/>
        <v>0</v>
      </c>
      <c r="CH127" s="534">
        <f>CH130</f>
        <v>-2760</v>
      </c>
      <c r="CI127" s="534">
        <f>CI130</f>
        <v>2740</v>
      </c>
      <c r="CJ127" s="534"/>
      <c r="CK127" s="534">
        <f t="shared" si="212"/>
        <v>0</v>
      </c>
      <c r="CL127" s="534">
        <f>CL130</f>
        <v>0</v>
      </c>
      <c r="CM127" s="534">
        <f>CM130</f>
        <v>2740</v>
      </c>
      <c r="CN127" s="534"/>
      <c r="CO127" s="534">
        <f t="shared" si="213"/>
        <v>0</v>
      </c>
      <c r="CP127" s="534">
        <f>CP130</f>
        <v>0</v>
      </c>
      <c r="CQ127" s="534">
        <f>CQ130</f>
        <v>2740</v>
      </c>
      <c r="CR127" s="534">
        <f>CR130</f>
        <v>2240</v>
      </c>
      <c r="CS127" s="534">
        <f t="shared" si="214"/>
        <v>81.751824817518255</v>
      </c>
      <c r="CT127" s="534">
        <f>CT130</f>
        <v>4117.8099999999995</v>
      </c>
      <c r="CU127" s="534">
        <f>CU130</f>
        <v>6857.8099999999995</v>
      </c>
      <c r="CV127" s="534">
        <f>CV130</f>
        <v>2240</v>
      </c>
      <c r="CW127" s="534">
        <f t="shared" si="215"/>
        <v>32.663488781403977</v>
      </c>
      <c r="CX127" s="534">
        <f t="shared" ref="CX127:DG127" si="349">CX130</f>
        <v>-500</v>
      </c>
      <c r="CY127" s="534">
        <f t="shared" si="349"/>
        <v>6357.8099999999995</v>
      </c>
      <c r="CZ127" s="534">
        <f t="shared" si="349"/>
        <v>3500</v>
      </c>
      <c r="DA127" s="534">
        <f t="shared" si="349"/>
        <v>3920</v>
      </c>
      <c r="DB127" s="534">
        <f t="shared" ref="DB127" si="350">DB130</f>
        <v>0</v>
      </c>
      <c r="DC127" s="534">
        <f t="shared" ref="DC127" si="351">DC130</f>
        <v>5048.18</v>
      </c>
      <c r="DD127" s="534">
        <f t="shared" si="324"/>
        <v>0</v>
      </c>
      <c r="DE127" s="534">
        <f t="shared" si="325"/>
        <v>53.704042553191492</v>
      </c>
      <c r="DF127" s="534">
        <f t="shared" si="349"/>
        <v>9197.81</v>
      </c>
      <c r="DG127" s="534">
        <f t="shared" si="349"/>
        <v>1241.58</v>
      </c>
      <c r="DH127" s="534">
        <f t="shared" si="221"/>
        <v>13.498648047741799</v>
      </c>
      <c r="DI127" s="534">
        <f>DI130</f>
        <v>202.19000000000051</v>
      </c>
      <c r="DJ127" s="534">
        <f>DJ130</f>
        <v>9400</v>
      </c>
      <c r="DK127" s="534">
        <f t="shared" ref="DK127" si="352">DK130</f>
        <v>0</v>
      </c>
      <c r="DL127" s="534">
        <f t="shared" si="223"/>
        <v>0</v>
      </c>
      <c r="DM127" s="534">
        <f>DM130</f>
        <v>0</v>
      </c>
      <c r="DN127" s="534">
        <f>DN130</f>
        <v>9400</v>
      </c>
      <c r="DO127" s="534">
        <f t="shared" ref="DO127" si="353">DO130</f>
        <v>0</v>
      </c>
      <c r="DP127" s="534">
        <f t="shared" si="225"/>
        <v>0</v>
      </c>
      <c r="DQ127" s="534">
        <f>DQ130</f>
        <v>650</v>
      </c>
      <c r="DR127" s="534">
        <f>DR130</f>
        <v>10050</v>
      </c>
      <c r="DS127" s="534">
        <f t="shared" ref="DS127:DU127" si="354">DS130</f>
        <v>6280</v>
      </c>
      <c r="DT127" s="534">
        <f t="shared" si="354"/>
        <v>6420</v>
      </c>
      <c r="DU127" s="534">
        <f t="shared" si="354"/>
        <v>5720</v>
      </c>
      <c r="DV127" s="958"/>
      <c r="DW127" s="958"/>
      <c r="DX127" s="137"/>
      <c r="DY127" s="958"/>
      <c r="EF127" s="655"/>
      <c r="EG127" s="655"/>
      <c r="EH127" s="655"/>
      <c r="EI127" s="655"/>
      <c r="EJ127" s="655"/>
      <c r="EK127" s="655"/>
      <c r="EL127" s="655"/>
      <c r="EM127" s="655"/>
      <c r="EN127" s="952"/>
      <c r="EO127" s="655"/>
      <c r="EP127" s="655"/>
      <c r="EQ127" s="655"/>
      <c r="ER127" s="655"/>
      <c r="ES127" s="655"/>
      <c r="ET127" s="655"/>
      <c r="EU127" s="655"/>
      <c r="EV127" s="655"/>
      <c r="EY127" s="655"/>
      <c r="EZ127" s="655"/>
      <c r="FA127" s="655"/>
      <c r="FB127" s="655"/>
      <c r="FC127" s="655"/>
      <c r="FD127" s="655"/>
      <c r="FE127" s="655"/>
      <c r="FF127" s="655"/>
      <c r="FG127" s="655"/>
      <c r="FH127" s="655"/>
      <c r="FI127" s="655"/>
      <c r="FJ127" s="655"/>
      <c r="FK127" s="655"/>
      <c r="FL127" s="655"/>
      <c r="FM127" s="655"/>
      <c r="FN127" s="655"/>
      <c r="FO127" s="655"/>
      <c r="FP127" s="655"/>
      <c r="FQ127" s="655"/>
      <c r="FR127" s="655"/>
      <c r="FS127" s="655"/>
      <c r="FT127" s="655"/>
      <c r="FU127" s="655"/>
      <c r="FV127" s="655"/>
      <c r="FW127" s="655"/>
      <c r="FX127" s="655"/>
      <c r="FY127" s="655"/>
      <c r="FZ127" s="655"/>
      <c r="GA127" s="655"/>
      <c r="GB127" s="655"/>
      <c r="GC127" s="655"/>
      <c r="GD127" s="655"/>
      <c r="GE127" s="655"/>
      <c r="GF127" s="655"/>
      <c r="GG127" s="655"/>
      <c r="GH127" s="655"/>
      <c r="GI127" s="655"/>
      <c r="GJ127" s="655"/>
      <c r="GK127" s="655"/>
      <c r="GL127" s="655"/>
      <c r="GM127" s="655"/>
      <c r="GN127" s="655"/>
      <c r="GO127" s="655"/>
      <c r="GP127" s="655"/>
      <c r="GQ127" s="655"/>
      <c r="GR127" s="655"/>
      <c r="GS127" s="655"/>
      <c r="GT127" s="655"/>
      <c r="GU127" s="655"/>
      <c r="GV127" s="655"/>
      <c r="GW127" s="655"/>
      <c r="GX127" s="655"/>
      <c r="GY127" s="655"/>
      <c r="GZ127" s="655"/>
      <c r="HA127" s="655"/>
      <c r="HB127" s="655"/>
      <c r="HC127" s="655"/>
      <c r="HD127" s="655"/>
      <c r="HE127" s="655"/>
      <c r="HF127" s="655"/>
      <c r="HG127" s="655"/>
      <c r="HH127" s="655"/>
      <c r="HI127" s="655"/>
      <c r="HJ127" s="655"/>
      <c r="HK127" s="655"/>
      <c r="HL127" s="655"/>
      <c r="HM127" s="655"/>
      <c r="HN127" s="655"/>
      <c r="HO127" s="655"/>
      <c r="HP127" s="655"/>
      <c r="HQ127" s="655"/>
      <c r="HR127" s="655"/>
      <c r="HS127" s="655"/>
      <c r="HT127" s="655"/>
      <c r="HU127" s="655"/>
      <c r="HV127" s="655"/>
      <c r="HW127" s="655"/>
      <c r="HX127" s="655"/>
      <c r="HY127" s="655"/>
      <c r="HZ127" s="655"/>
      <c r="IA127" s="655"/>
      <c r="IB127" s="655"/>
      <c r="IC127" s="655"/>
    </row>
    <row r="128" spans="1:237" ht="20.100000000000001" customHeight="1" x14ac:dyDescent="0.35">
      <c r="A128" s="661"/>
      <c r="B128" s="661"/>
      <c r="C128" s="667"/>
      <c r="D128" s="661"/>
      <c r="E128" s="661"/>
      <c r="F128" s="661"/>
      <c r="G128" s="661"/>
      <c r="H128" s="661"/>
      <c r="I128" s="661"/>
      <c r="J128" s="579"/>
      <c r="K128" s="681" t="s">
        <v>5</v>
      </c>
      <c r="L128" s="563" t="s">
        <v>291</v>
      </c>
      <c r="M128" s="563"/>
      <c r="N128" s="563"/>
      <c r="O128" s="774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614"/>
      <c r="AJ128" s="30"/>
      <c r="AK128" s="30"/>
      <c r="AL128" s="30"/>
      <c r="AM128" s="30"/>
      <c r="AN128" s="110">
        <v>0</v>
      </c>
      <c r="AO128" s="110">
        <v>0</v>
      </c>
      <c r="AP128" s="110">
        <v>0</v>
      </c>
      <c r="AQ128" s="110">
        <v>0</v>
      </c>
      <c r="AR128" s="110">
        <v>0</v>
      </c>
      <c r="AS128" s="110">
        <v>0</v>
      </c>
      <c r="AT128" s="110">
        <v>0</v>
      </c>
      <c r="AU128" s="110">
        <v>9000</v>
      </c>
      <c r="AV128" s="110">
        <v>9000</v>
      </c>
      <c r="AW128" s="110">
        <v>9000</v>
      </c>
      <c r="AX128" s="110">
        <v>9000</v>
      </c>
      <c r="AY128" s="110">
        <f>(BB128-AV128)</f>
        <v>-6500</v>
      </c>
      <c r="AZ128" s="30"/>
      <c r="BA128" s="30"/>
      <c r="BB128" s="110">
        <v>2500</v>
      </c>
      <c r="BC128" s="110">
        <f>BC138</f>
        <v>2500</v>
      </c>
      <c r="BD128" s="110">
        <v>0</v>
      </c>
      <c r="BE128" s="110">
        <f>BE138</f>
        <v>0</v>
      </c>
      <c r="BF128" s="110">
        <f>BF138</f>
        <v>23360</v>
      </c>
      <c r="BG128" s="110">
        <f>BG138</f>
        <v>24680.7</v>
      </c>
      <c r="BH128" s="110">
        <v>3800</v>
      </c>
      <c r="BI128" s="110">
        <f>BI138</f>
        <v>22260</v>
      </c>
      <c r="BJ128" s="110">
        <v>26060</v>
      </c>
      <c r="BK128" s="110">
        <v>0</v>
      </c>
      <c r="BL128" s="110">
        <f t="shared" si="276"/>
        <v>0</v>
      </c>
      <c r="BM128" s="110"/>
      <c r="BN128" s="110"/>
      <c r="BO128" s="110">
        <v>4300</v>
      </c>
      <c r="BP128" s="110"/>
      <c r="BQ128" s="110"/>
      <c r="BR128" s="110">
        <f>BR138</f>
        <v>-1800</v>
      </c>
      <c r="BS128" s="110">
        <f>BS130</f>
        <v>5500</v>
      </c>
      <c r="BT128" s="110">
        <f>BT130</f>
        <v>2940</v>
      </c>
      <c r="BU128" s="110">
        <f>BU138</f>
        <v>-60</v>
      </c>
      <c r="BV128" s="110">
        <f>BV130</f>
        <v>5500</v>
      </c>
      <c r="BW128" s="110"/>
      <c r="BX128" s="110"/>
      <c r="BY128" s="110">
        <f>BY130</f>
        <v>4240</v>
      </c>
      <c r="BZ128" s="110">
        <f>BZ130</f>
        <v>4240</v>
      </c>
      <c r="CA128" s="110">
        <f t="shared" si="209"/>
        <v>17.179415494698286</v>
      </c>
      <c r="CB128" s="110">
        <f t="shared" si="210"/>
        <v>100</v>
      </c>
      <c r="CC128" s="110">
        <f>CC130</f>
        <v>5500</v>
      </c>
      <c r="CD128" s="110">
        <f>CD130</f>
        <v>5500</v>
      </c>
      <c r="CE128" s="110">
        <f>CE130</f>
        <v>5500</v>
      </c>
      <c r="CF128" s="110">
        <f>CF130</f>
        <v>0</v>
      </c>
      <c r="CG128" s="110">
        <f t="shared" si="211"/>
        <v>0</v>
      </c>
      <c r="CH128" s="110">
        <f>CH130</f>
        <v>-2760</v>
      </c>
      <c r="CI128" s="110">
        <f>CI130</f>
        <v>2740</v>
      </c>
      <c r="CJ128" s="110"/>
      <c r="CK128" s="110">
        <f t="shared" si="212"/>
        <v>0</v>
      </c>
      <c r="CL128" s="110">
        <f>CL130</f>
        <v>0</v>
      </c>
      <c r="CM128" s="110">
        <f>CM130</f>
        <v>2740</v>
      </c>
      <c r="CN128" s="110"/>
      <c r="CO128" s="110">
        <f t="shared" si="213"/>
        <v>0</v>
      </c>
      <c r="CP128" s="110">
        <f>CP130</f>
        <v>0</v>
      </c>
      <c r="CQ128" s="110">
        <f>CQ130</f>
        <v>2740</v>
      </c>
      <c r="CR128" s="110">
        <f>CR130</f>
        <v>2240</v>
      </c>
      <c r="CS128" s="110">
        <f t="shared" si="214"/>
        <v>81.751824817518255</v>
      </c>
      <c r="CT128" s="110">
        <f>CT130</f>
        <v>4117.8099999999995</v>
      </c>
      <c r="CU128" s="110">
        <f>CU130</f>
        <v>6857.8099999999995</v>
      </c>
      <c r="CV128" s="110">
        <f>CV130</f>
        <v>2240</v>
      </c>
      <c r="CW128" s="110">
        <f t="shared" si="215"/>
        <v>32.663488781403977</v>
      </c>
      <c r="CX128" s="110">
        <f t="shared" ref="CX128:DG128" si="355">CX130</f>
        <v>-500</v>
      </c>
      <c r="CY128" s="110">
        <f t="shared" si="355"/>
        <v>6357.8099999999995</v>
      </c>
      <c r="CZ128" s="110">
        <f t="shared" si="355"/>
        <v>3500</v>
      </c>
      <c r="DA128" s="110">
        <f t="shared" si="355"/>
        <v>3920</v>
      </c>
      <c r="DB128" s="110">
        <f t="shared" ref="DB128" si="356">DB130</f>
        <v>0</v>
      </c>
      <c r="DC128" s="110">
        <f t="shared" ref="DC128" si="357">DC130</f>
        <v>5048.18</v>
      </c>
      <c r="DD128" s="110">
        <f t="shared" si="324"/>
        <v>0</v>
      </c>
      <c r="DE128" s="110">
        <f t="shared" si="325"/>
        <v>53.704042553191492</v>
      </c>
      <c r="DF128" s="110">
        <f t="shared" si="355"/>
        <v>9197.81</v>
      </c>
      <c r="DG128" s="110">
        <f t="shared" si="355"/>
        <v>1241.58</v>
      </c>
      <c r="DH128" s="110">
        <f t="shared" si="221"/>
        <v>13.498648047741799</v>
      </c>
      <c r="DI128" s="110">
        <f>DI130</f>
        <v>202.19000000000051</v>
      </c>
      <c r="DJ128" s="110">
        <f>DJ130</f>
        <v>9400</v>
      </c>
      <c r="DK128" s="110">
        <f t="shared" ref="DK128" si="358">DK130</f>
        <v>0</v>
      </c>
      <c r="DL128" s="110">
        <f t="shared" si="223"/>
        <v>0</v>
      </c>
      <c r="DM128" s="110">
        <f>DM130</f>
        <v>0</v>
      </c>
      <c r="DN128" s="110">
        <f>DN130</f>
        <v>9400</v>
      </c>
      <c r="DO128" s="110">
        <f t="shared" ref="DO128" si="359">DO130</f>
        <v>0</v>
      </c>
      <c r="DP128" s="110">
        <f t="shared" si="225"/>
        <v>0</v>
      </c>
      <c r="DQ128" s="110">
        <f>DQ130</f>
        <v>650</v>
      </c>
      <c r="DR128" s="110">
        <f>DR130</f>
        <v>10050</v>
      </c>
      <c r="DS128" s="110">
        <f t="shared" ref="DS128:DU128" si="360">DS130</f>
        <v>6280</v>
      </c>
      <c r="DT128" s="110">
        <f t="shared" si="360"/>
        <v>6420</v>
      </c>
      <c r="DU128" s="110">
        <f t="shared" si="360"/>
        <v>5720</v>
      </c>
      <c r="DV128" s="116"/>
      <c r="DW128" s="116"/>
      <c r="DX128" s="137"/>
      <c r="DY128" s="116"/>
      <c r="EF128" s="655"/>
      <c r="EG128" s="655"/>
      <c r="EH128" s="655"/>
      <c r="EI128" s="655"/>
      <c r="EJ128" s="655"/>
      <c r="EK128" s="655"/>
      <c r="EL128" s="655"/>
      <c r="EM128" s="655"/>
      <c r="EN128" s="952"/>
      <c r="EO128" s="655"/>
      <c r="EP128" s="655"/>
      <c r="EQ128" s="655"/>
      <c r="ER128" s="655"/>
      <c r="ES128" s="655"/>
      <c r="ET128" s="655"/>
      <c r="EU128" s="655"/>
      <c r="EV128" s="655"/>
      <c r="EY128" s="655"/>
      <c r="EZ128" s="655"/>
      <c r="FA128" s="655"/>
      <c r="FB128" s="655"/>
      <c r="FC128" s="655"/>
      <c r="FD128" s="655"/>
      <c r="FE128" s="655"/>
      <c r="FF128" s="655"/>
      <c r="FG128" s="655"/>
      <c r="FH128" s="655"/>
      <c r="FI128" s="655"/>
      <c r="FJ128" s="655"/>
      <c r="FK128" s="655"/>
      <c r="FL128" s="655"/>
      <c r="FM128" s="655"/>
      <c r="FN128" s="655"/>
      <c r="FO128" s="655"/>
      <c r="FP128" s="655"/>
      <c r="FQ128" s="655"/>
      <c r="FR128" s="655"/>
      <c r="FS128" s="655"/>
      <c r="FT128" s="655"/>
      <c r="FU128" s="655"/>
      <c r="FV128" s="655"/>
      <c r="FW128" s="655"/>
      <c r="FX128" s="655"/>
      <c r="FY128" s="655"/>
      <c r="FZ128" s="655"/>
      <c r="GA128" s="655"/>
      <c r="GB128" s="655"/>
      <c r="GC128" s="655"/>
      <c r="GD128" s="655"/>
      <c r="GE128" s="655"/>
      <c r="GF128" s="655"/>
      <c r="GG128" s="655"/>
      <c r="GH128" s="655"/>
      <c r="GI128" s="655"/>
      <c r="GJ128" s="655"/>
      <c r="GK128" s="655"/>
      <c r="GL128" s="655"/>
      <c r="GM128" s="655"/>
      <c r="GN128" s="655"/>
      <c r="GO128" s="655"/>
      <c r="GP128" s="655"/>
      <c r="GQ128" s="655"/>
      <c r="GR128" s="655"/>
      <c r="GS128" s="655"/>
      <c r="GT128" s="655"/>
      <c r="GU128" s="655"/>
      <c r="GV128" s="655"/>
      <c r="GW128" s="655"/>
      <c r="GX128" s="655"/>
      <c r="GY128" s="655"/>
      <c r="GZ128" s="655"/>
      <c r="HA128" s="655"/>
      <c r="HB128" s="655"/>
      <c r="HC128" s="655"/>
      <c r="HD128" s="655"/>
      <c r="HE128" s="655"/>
      <c r="HF128" s="655"/>
      <c r="HG128" s="655"/>
      <c r="HH128" s="655"/>
      <c r="HI128" s="655"/>
      <c r="HJ128" s="655"/>
      <c r="HK128" s="655"/>
      <c r="HL128" s="655"/>
      <c r="HM128" s="655"/>
      <c r="HN128" s="655"/>
      <c r="HO128" s="655"/>
      <c r="HP128" s="655"/>
      <c r="HQ128" s="655"/>
      <c r="HR128" s="655"/>
      <c r="HS128" s="655"/>
      <c r="HT128" s="655"/>
      <c r="HU128" s="655"/>
      <c r="HV128" s="655"/>
      <c r="HW128" s="655"/>
      <c r="HX128" s="655"/>
      <c r="HY128" s="655"/>
      <c r="HZ128" s="655"/>
      <c r="IA128" s="655"/>
      <c r="IB128" s="655"/>
      <c r="IC128" s="655"/>
    </row>
    <row r="129" spans="1:237" ht="20.100000000000001" hidden="1" customHeight="1" x14ac:dyDescent="0.35">
      <c r="A129" s="649"/>
      <c r="B129" s="649"/>
      <c r="C129" s="551"/>
      <c r="D129" s="649"/>
      <c r="E129" s="649"/>
      <c r="F129" s="649"/>
      <c r="G129" s="649"/>
      <c r="H129" s="649"/>
      <c r="I129" s="649"/>
      <c r="J129" s="500"/>
      <c r="K129" s="677" t="s">
        <v>9</v>
      </c>
      <c r="L129" s="563" t="s">
        <v>132</v>
      </c>
      <c r="M129" s="563"/>
      <c r="N129" s="563"/>
      <c r="O129" s="774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614"/>
      <c r="AJ129" s="30"/>
      <c r="AK129" s="30"/>
      <c r="AL129" s="30"/>
      <c r="AM129" s="30"/>
      <c r="AN129" s="110"/>
      <c r="AO129" s="110"/>
      <c r="AP129" s="110"/>
      <c r="AQ129" s="110"/>
      <c r="AR129" s="110">
        <f>AR136</f>
        <v>0</v>
      </c>
      <c r="AS129" s="110"/>
      <c r="AT129" s="110"/>
      <c r="AU129" s="110"/>
      <c r="AV129" s="110">
        <f>AV136</f>
        <v>0</v>
      </c>
      <c r="AW129" s="110"/>
      <c r="AX129" s="110"/>
      <c r="AY129" s="110"/>
      <c r="AZ129" s="30"/>
      <c r="BA129" s="30"/>
      <c r="BB129" s="110">
        <f>BB136</f>
        <v>0</v>
      </c>
      <c r="BC129" s="110">
        <f>BC136</f>
        <v>0</v>
      </c>
      <c r="BD129" s="110"/>
      <c r="BE129" s="110">
        <f t="shared" ref="BE129:BK129" si="361">BE136</f>
        <v>0</v>
      </c>
      <c r="BF129" s="110">
        <f t="shared" si="361"/>
        <v>15000</v>
      </c>
      <c r="BG129" s="110">
        <f t="shared" si="361"/>
        <v>15000</v>
      </c>
      <c r="BH129" s="110">
        <f t="shared" si="361"/>
        <v>0</v>
      </c>
      <c r="BI129" s="110">
        <f t="shared" si="361"/>
        <v>0</v>
      </c>
      <c r="BJ129" s="110">
        <f t="shared" si="361"/>
        <v>0</v>
      </c>
      <c r="BK129" s="110">
        <f t="shared" si="361"/>
        <v>0</v>
      </c>
      <c r="BL129" s="110">
        <f t="shared" si="276"/>
        <v>0</v>
      </c>
      <c r="BM129" s="110"/>
      <c r="BN129" s="110"/>
      <c r="BO129" s="110">
        <f>BO136</f>
        <v>0</v>
      </c>
      <c r="BP129" s="110"/>
      <c r="BQ129" s="110"/>
      <c r="BR129" s="110">
        <f t="shared" ref="BR129:BZ129" si="362">BR136</f>
        <v>0</v>
      </c>
      <c r="BS129" s="110">
        <f t="shared" si="362"/>
        <v>0</v>
      </c>
      <c r="BT129" s="110">
        <f>BT136</f>
        <v>0</v>
      </c>
      <c r="BU129" s="110">
        <f t="shared" si="362"/>
        <v>0</v>
      </c>
      <c r="BV129" s="110">
        <f t="shared" si="362"/>
        <v>0</v>
      </c>
      <c r="BW129" s="110"/>
      <c r="BX129" s="110"/>
      <c r="BY129" s="110">
        <f t="shared" si="362"/>
        <v>0</v>
      </c>
      <c r="BZ129" s="110">
        <f t="shared" si="362"/>
        <v>0</v>
      </c>
      <c r="CA129" s="110">
        <f t="shared" si="209"/>
        <v>0</v>
      </c>
      <c r="CB129" s="110">
        <f t="shared" si="210"/>
        <v>0</v>
      </c>
      <c r="CC129" s="110">
        <f>CC136</f>
        <v>0</v>
      </c>
      <c r="CD129" s="110">
        <f>CD136</f>
        <v>0</v>
      </c>
      <c r="CE129" s="110">
        <f>CE136</f>
        <v>0</v>
      </c>
      <c r="CF129" s="110">
        <f>CF136</f>
        <v>0</v>
      </c>
      <c r="CG129" s="110">
        <f t="shared" si="211"/>
        <v>0</v>
      </c>
      <c r="CH129" s="110">
        <f>CH136</f>
        <v>0</v>
      </c>
      <c r="CI129" s="110">
        <f>CI136</f>
        <v>0</v>
      </c>
      <c r="CJ129" s="110"/>
      <c r="CK129" s="110">
        <f t="shared" si="212"/>
        <v>0</v>
      </c>
      <c r="CL129" s="110">
        <f>CL136</f>
        <v>0</v>
      </c>
      <c r="CM129" s="110">
        <f>CM136</f>
        <v>0</v>
      </c>
      <c r="CN129" s="110"/>
      <c r="CO129" s="110">
        <f t="shared" si="213"/>
        <v>0</v>
      </c>
      <c r="CP129" s="110">
        <f>CP136</f>
        <v>0</v>
      </c>
      <c r="CQ129" s="110">
        <f>CQ136</f>
        <v>0</v>
      </c>
      <c r="CR129" s="110">
        <f>CR136</f>
        <v>0</v>
      </c>
      <c r="CS129" s="110">
        <f t="shared" si="214"/>
        <v>0</v>
      </c>
      <c r="CT129" s="110">
        <f>CT136</f>
        <v>0</v>
      </c>
      <c r="CU129" s="110">
        <f>CU136</f>
        <v>0</v>
      </c>
      <c r="CV129" s="110">
        <f>CV136</f>
        <v>0</v>
      </c>
      <c r="CW129" s="110">
        <f t="shared" si="215"/>
        <v>0</v>
      </c>
      <c r="CX129" s="110">
        <f t="shared" ref="CX129:DG129" si="363">CX136</f>
        <v>0</v>
      </c>
      <c r="CY129" s="110">
        <f t="shared" si="363"/>
        <v>0</v>
      </c>
      <c r="CZ129" s="110">
        <f t="shared" si="363"/>
        <v>0</v>
      </c>
      <c r="DA129" s="110">
        <f t="shared" si="363"/>
        <v>0</v>
      </c>
      <c r="DB129" s="110">
        <f t="shared" ref="DB129" si="364">DB136</f>
        <v>0</v>
      </c>
      <c r="DC129" s="110">
        <f t="shared" ref="DC129" si="365">DC136</f>
        <v>0</v>
      </c>
      <c r="DD129" s="110">
        <f t="shared" si="324"/>
        <v>0</v>
      </c>
      <c r="DE129" s="110">
        <f t="shared" si="325"/>
        <v>0</v>
      </c>
      <c r="DF129" s="110">
        <f t="shared" si="363"/>
        <v>0</v>
      </c>
      <c r="DG129" s="110">
        <f t="shared" si="363"/>
        <v>0</v>
      </c>
      <c r="DH129" s="110">
        <f t="shared" si="221"/>
        <v>0</v>
      </c>
      <c r="DI129" s="110">
        <f>DI136</f>
        <v>0</v>
      </c>
      <c r="DJ129" s="110">
        <f>DJ136</f>
        <v>0</v>
      </c>
      <c r="DK129" s="110">
        <f t="shared" ref="DK129" si="366">DK136</f>
        <v>0</v>
      </c>
      <c r="DL129" s="110">
        <f t="shared" si="223"/>
        <v>0</v>
      </c>
      <c r="DM129" s="110">
        <f>DM136</f>
        <v>0</v>
      </c>
      <c r="DN129" s="110">
        <f>DN136</f>
        <v>0</v>
      </c>
      <c r="DO129" s="110">
        <f t="shared" ref="DO129" si="367">DO136</f>
        <v>0</v>
      </c>
      <c r="DP129" s="110">
        <f t="shared" si="225"/>
        <v>0</v>
      </c>
      <c r="DQ129" s="110">
        <f>DQ136</f>
        <v>0</v>
      </c>
      <c r="DR129" s="110">
        <f>DR136</f>
        <v>0</v>
      </c>
      <c r="DS129" s="110">
        <f t="shared" ref="DS129:DU129" si="368">DS136</f>
        <v>0</v>
      </c>
      <c r="DT129" s="110">
        <f t="shared" si="368"/>
        <v>0</v>
      </c>
      <c r="DU129" s="110">
        <f t="shared" si="368"/>
        <v>0</v>
      </c>
      <c r="DV129" s="116"/>
      <c r="DW129" s="116"/>
      <c r="DX129" s="137"/>
      <c r="DY129" s="116"/>
      <c r="EF129" s="655"/>
      <c r="EG129" s="655"/>
      <c r="EH129" s="655"/>
      <c r="EI129" s="655"/>
      <c r="EJ129" s="655"/>
      <c r="EK129" s="655"/>
      <c r="EL129" s="655"/>
      <c r="EM129" s="655"/>
      <c r="EN129" s="952"/>
      <c r="EO129" s="655"/>
      <c r="EP129" s="655"/>
      <c r="EQ129" s="655"/>
      <c r="ER129" s="655"/>
      <c r="ES129" s="655"/>
      <c r="ET129" s="655"/>
      <c r="EU129" s="655"/>
      <c r="EV129" s="655"/>
      <c r="EY129" s="655"/>
      <c r="EZ129" s="655"/>
      <c r="FA129" s="655"/>
      <c r="FB129" s="655"/>
      <c r="FC129" s="655"/>
      <c r="FD129" s="655"/>
      <c r="FE129" s="655"/>
      <c r="FF129" s="655"/>
      <c r="FG129" s="655"/>
      <c r="FH129" s="655"/>
      <c r="FI129" s="655"/>
      <c r="FJ129" s="655"/>
      <c r="FK129" s="655"/>
      <c r="FL129" s="655"/>
      <c r="FM129" s="655"/>
      <c r="FN129" s="655"/>
      <c r="FO129" s="655"/>
      <c r="FP129" s="655"/>
      <c r="FQ129" s="655"/>
      <c r="FR129" s="655"/>
      <c r="FS129" s="655"/>
      <c r="FT129" s="655"/>
      <c r="FU129" s="655"/>
      <c r="FV129" s="655"/>
      <c r="FW129" s="655"/>
      <c r="FX129" s="655"/>
      <c r="FY129" s="655"/>
      <c r="FZ129" s="655"/>
      <c r="GA129" s="655"/>
      <c r="GB129" s="655"/>
      <c r="GC129" s="655"/>
      <c r="GD129" s="655"/>
      <c r="GE129" s="655"/>
      <c r="GF129" s="655"/>
      <c r="GG129" s="655"/>
      <c r="GH129" s="655"/>
      <c r="GI129" s="655"/>
      <c r="GJ129" s="655"/>
      <c r="GK129" s="655"/>
      <c r="GL129" s="655"/>
      <c r="GM129" s="655"/>
      <c r="GN129" s="655"/>
      <c r="GO129" s="655"/>
      <c r="GP129" s="655"/>
      <c r="GQ129" s="655"/>
      <c r="GR129" s="655"/>
      <c r="GS129" s="655"/>
      <c r="GT129" s="655"/>
      <c r="GU129" s="655"/>
      <c r="GV129" s="655"/>
      <c r="GW129" s="655"/>
      <c r="GX129" s="655"/>
      <c r="GY129" s="655"/>
      <c r="GZ129" s="655"/>
      <c r="HA129" s="655"/>
      <c r="HB129" s="655"/>
      <c r="HC129" s="655"/>
      <c r="HD129" s="655"/>
      <c r="HE129" s="655"/>
      <c r="HF129" s="655"/>
      <c r="HG129" s="655"/>
      <c r="HH129" s="655"/>
      <c r="HI129" s="655"/>
      <c r="HJ129" s="655"/>
      <c r="HK129" s="655"/>
      <c r="HL129" s="655"/>
      <c r="HM129" s="655"/>
      <c r="HN129" s="655"/>
      <c r="HO129" s="655"/>
      <c r="HP129" s="655"/>
      <c r="HQ129" s="655"/>
      <c r="HR129" s="655"/>
      <c r="HS129" s="655"/>
      <c r="HT129" s="655"/>
      <c r="HU129" s="655"/>
      <c r="HV129" s="655"/>
      <c r="HW129" s="655"/>
      <c r="HX129" s="655"/>
      <c r="HY129" s="655"/>
      <c r="HZ129" s="655"/>
      <c r="IA129" s="655"/>
      <c r="IB129" s="655"/>
      <c r="IC129" s="655"/>
    </row>
    <row r="130" spans="1:237" ht="20.100000000000001" customHeight="1" x14ac:dyDescent="0.35">
      <c r="A130" s="643"/>
      <c r="B130" s="643"/>
      <c r="C130" s="598"/>
      <c r="D130" s="643"/>
      <c r="E130" s="643"/>
      <c r="F130" s="643"/>
      <c r="G130" s="643"/>
      <c r="H130" s="643"/>
      <c r="I130" s="643"/>
      <c r="J130" s="497" t="s">
        <v>201</v>
      </c>
      <c r="K130" s="758">
        <v>3</v>
      </c>
      <c r="L130" s="775" t="s">
        <v>174</v>
      </c>
      <c r="M130" s="775"/>
      <c r="N130" s="775"/>
      <c r="O130" s="752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614"/>
      <c r="AJ130" s="30"/>
      <c r="AK130" s="30"/>
      <c r="AL130" s="30"/>
      <c r="AM130" s="30"/>
      <c r="AN130" s="96">
        <f>AN131</f>
        <v>0</v>
      </c>
      <c r="AO130" s="96">
        <f>AO131</f>
        <v>0</v>
      </c>
      <c r="AP130" s="96">
        <f>AP131</f>
        <v>0</v>
      </c>
      <c r="AQ130" s="96">
        <f>AQ131</f>
        <v>0</v>
      </c>
      <c r="AR130" s="96">
        <v>0</v>
      </c>
      <c r="AS130" s="96">
        <f t="shared" ref="AS130:AY130" si="369">AS131</f>
        <v>0</v>
      </c>
      <c r="AT130" s="96">
        <f t="shared" si="369"/>
        <v>0</v>
      </c>
      <c r="AU130" s="96">
        <f t="shared" si="369"/>
        <v>9000</v>
      </c>
      <c r="AV130" s="96">
        <f t="shared" si="369"/>
        <v>9000</v>
      </c>
      <c r="AW130" s="96">
        <f t="shared" si="369"/>
        <v>0</v>
      </c>
      <c r="AX130" s="96">
        <f t="shared" si="369"/>
        <v>0</v>
      </c>
      <c r="AY130" s="96">
        <f t="shared" si="369"/>
        <v>-6500</v>
      </c>
      <c r="AZ130" s="30"/>
      <c r="BA130" s="30"/>
      <c r="BB130" s="96">
        <f t="shared" ref="BB130:BK130" si="370">BB131</f>
        <v>2500</v>
      </c>
      <c r="BC130" s="96">
        <f t="shared" si="370"/>
        <v>2500</v>
      </c>
      <c r="BD130" s="96">
        <f t="shared" si="370"/>
        <v>0</v>
      </c>
      <c r="BE130" s="96">
        <f t="shared" si="370"/>
        <v>0</v>
      </c>
      <c r="BF130" s="96">
        <f t="shared" si="370"/>
        <v>38360</v>
      </c>
      <c r="BG130" s="96">
        <f t="shared" si="370"/>
        <v>39680.699999999997</v>
      </c>
      <c r="BH130" s="96">
        <f t="shared" si="370"/>
        <v>3800</v>
      </c>
      <c r="BI130" s="96">
        <f>BI131</f>
        <v>22260</v>
      </c>
      <c r="BJ130" s="96">
        <f>BJ131</f>
        <v>26060</v>
      </c>
      <c r="BK130" s="96">
        <f t="shared" si="370"/>
        <v>0</v>
      </c>
      <c r="BL130" s="96">
        <f t="shared" si="276"/>
        <v>0</v>
      </c>
      <c r="BM130" s="96"/>
      <c r="BN130" s="96"/>
      <c r="BO130" s="96">
        <f>BO131</f>
        <v>4300</v>
      </c>
      <c r="BP130" s="96"/>
      <c r="BQ130" s="96"/>
      <c r="BR130" s="96">
        <f>BR131</f>
        <v>1200</v>
      </c>
      <c r="BS130" s="96">
        <f>BS131</f>
        <v>5500</v>
      </c>
      <c r="BT130" s="96">
        <f>BT131</f>
        <v>2940</v>
      </c>
      <c r="BU130" s="96">
        <f>BU131</f>
        <v>-60</v>
      </c>
      <c r="BV130" s="96">
        <f>BV131</f>
        <v>5500</v>
      </c>
      <c r="BW130" s="96"/>
      <c r="BX130" s="96"/>
      <c r="BY130" s="96">
        <f>BY131</f>
        <v>4240</v>
      </c>
      <c r="BZ130" s="96">
        <f>BZ131+BZ147</f>
        <v>4240</v>
      </c>
      <c r="CA130" s="96">
        <f t="shared" si="209"/>
        <v>10.685295370293368</v>
      </c>
      <c r="CB130" s="96">
        <f t="shared" si="210"/>
        <v>100</v>
      </c>
      <c r="CC130" s="96">
        <f>CC131</f>
        <v>5500</v>
      </c>
      <c r="CD130" s="96">
        <f>CD131</f>
        <v>5500</v>
      </c>
      <c r="CE130" s="96">
        <f>CE131+CE147</f>
        <v>5500</v>
      </c>
      <c r="CF130" s="96">
        <f>CF131</f>
        <v>0</v>
      </c>
      <c r="CG130" s="96">
        <f t="shared" si="211"/>
        <v>0</v>
      </c>
      <c r="CH130" s="96">
        <f>CH131</f>
        <v>-2760</v>
      </c>
      <c r="CI130" s="96">
        <f>CI131+CI147</f>
        <v>2740</v>
      </c>
      <c r="CJ130" s="96"/>
      <c r="CK130" s="96">
        <f t="shared" si="212"/>
        <v>0</v>
      </c>
      <c r="CL130" s="96">
        <f>CL131</f>
        <v>0</v>
      </c>
      <c r="CM130" s="96">
        <f>CM131+CM147</f>
        <v>2740</v>
      </c>
      <c r="CN130" s="96"/>
      <c r="CO130" s="96">
        <f t="shared" si="213"/>
        <v>0</v>
      </c>
      <c r="CP130" s="96">
        <f>CP131</f>
        <v>0</v>
      </c>
      <c r="CQ130" s="96">
        <f>CQ131+CQ147</f>
        <v>2740</v>
      </c>
      <c r="CR130" s="96">
        <f>CR131+CR147</f>
        <v>2240</v>
      </c>
      <c r="CS130" s="96">
        <f t="shared" si="214"/>
        <v>81.751824817518255</v>
      </c>
      <c r="CT130" s="96">
        <f>CT131+CT147</f>
        <v>4117.8099999999995</v>
      </c>
      <c r="CU130" s="96">
        <f>CU131+CU147</f>
        <v>6857.8099999999995</v>
      </c>
      <c r="CV130" s="96">
        <f>CV131+CV147</f>
        <v>2240</v>
      </c>
      <c r="CW130" s="96">
        <f t="shared" si="215"/>
        <v>32.663488781403977</v>
      </c>
      <c r="CX130" s="96">
        <f>CX131+CX147</f>
        <v>-500</v>
      </c>
      <c r="CY130" s="96">
        <f>CY131+CY147</f>
        <v>6357.8099999999995</v>
      </c>
      <c r="CZ130" s="96">
        <f>CZ131</f>
        <v>3500</v>
      </c>
      <c r="DA130" s="96">
        <f>DA131</f>
        <v>3920</v>
      </c>
      <c r="DB130" s="96">
        <f>DB131+DB147</f>
        <v>0</v>
      </c>
      <c r="DC130" s="96">
        <f>DC131+DC147</f>
        <v>5048.18</v>
      </c>
      <c r="DD130" s="96">
        <f t="shared" si="324"/>
        <v>0</v>
      </c>
      <c r="DE130" s="96">
        <f t="shared" si="325"/>
        <v>53.704042553191492</v>
      </c>
      <c r="DF130" s="96">
        <f>DF131+DF147</f>
        <v>9197.81</v>
      </c>
      <c r="DG130" s="96">
        <f>DG131+DG147</f>
        <v>1241.58</v>
      </c>
      <c r="DH130" s="96">
        <f t="shared" si="221"/>
        <v>13.498648047741799</v>
      </c>
      <c r="DI130" s="96">
        <f>DI131+DI147</f>
        <v>202.19000000000051</v>
      </c>
      <c r="DJ130" s="96">
        <f>DJ131+DJ147</f>
        <v>9400</v>
      </c>
      <c r="DK130" s="96">
        <f>DK131+DK147</f>
        <v>0</v>
      </c>
      <c r="DL130" s="96">
        <f t="shared" si="223"/>
        <v>0</v>
      </c>
      <c r="DM130" s="96">
        <f>DM131+DM147</f>
        <v>0</v>
      </c>
      <c r="DN130" s="96">
        <f>DN131+DN147</f>
        <v>9400</v>
      </c>
      <c r="DO130" s="96">
        <f>DO131+DO147</f>
        <v>0</v>
      </c>
      <c r="DP130" s="96">
        <f t="shared" si="225"/>
        <v>0</v>
      </c>
      <c r="DQ130" s="96">
        <f>DQ131+DQ147</f>
        <v>650</v>
      </c>
      <c r="DR130" s="96">
        <f>DR131+DR147</f>
        <v>10050</v>
      </c>
      <c r="DS130" s="96">
        <f t="shared" ref="DS130:DU130" si="371">DS131+DS147</f>
        <v>6280</v>
      </c>
      <c r="DT130" s="96">
        <f t="shared" si="371"/>
        <v>6420</v>
      </c>
      <c r="DU130" s="96">
        <f t="shared" si="371"/>
        <v>5720</v>
      </c>
      <c r="DV130" s="97"/>
      <c r="DW130" s="97"/>
      <c r="DX130" s="137"/>
      <c r="DY130" s="97"/>
      <c r="EF130" s="655"/>
      <c r="EG130" s="655"/>
      <c r="EH130" s="655"/>
      <c r="EI130" s="655"/>
      <c r="EJ130" s="655"/>
      <c r="EK130" s="655"/>
      <c r="EL130" s="655"/>
      <c r="EM130" s="655"/>
      <c r="EN130" s="952"/>
      <c r="EO130" s="655"/>
      <c r="EP130" s="655"/>
      <c r="EQ130" s="655"/>
      <c r="ER130" s="655"/>
      <c r="ES130" s="655"/>
      <c r="ET130" s="655"/>
      <c r="EU130" s="655"/>
      <c r="EV130" s="655"/>
      <c r="EY130" s="655"/>
      <c r="EZ130" s="655"/>
      <c r="FA130" s="655"/>
      <c r="FB130" s="655"/>
      <c r="FC130" s="655"/>
      <c r="FD130" s="655"/>
      <c r="FE130" s="655"/>
      <c r="FF130" s="655"/>
      <c r="FG130" s="655"/>
      <c r="FH130" s="655"/>
      <c r="FI130" s="655"/>
      <c r="FJ130" s="655"/>
      <c r="FK130" s="655"/>
      <c r="FL130" s="655"/>
      <c r="FM130" s="655"/>
      <c r="FN130" s="655"/>
      <c r="FO130" s="655"/>
      <c r="FP130" s="655"/>
      <c r="FQ130" s="655"/>
      <c r="FR130" s="655"/>
      <c r="FS130" s="655"/>
      <c r="FT130" s="655"/>
      <c r="FU130" s="655"/>
      <c r="FV130" s="655"/>
      <c r="FW130" s="655"/>
      <c r="FX130" s="655"/>
      <c r="FY130" s="655"/>
      <c r="FZ130" s="655"/>
      <c r="GA130" s="655"/>
      <c r="GB130" s="655"/>
      <c r="GC130" s="655"/>
      <c r="GD130" s="655"/>
      <c r="GE130" s="655"/>
      <c r="GF130" s="655"/>
      <c r="GG130" s="655"/>
      <c r="GH130" s="655"/>
      <c r="GI130" s="655"/>
      <c r="GJ130" s="655"/>
      <c r="GK130" s="655"/>
      <c r="GL130" s="655"/>
      <c r="GM130" s="655"/>
      <c r="GN130" s="655"/>
      <c r="GO130" s="655"/>
      <c r="GP130" s="655"/>
      <c r="GQ130" s="655"/>
      <c r="GR130" s="655"/>
      <c r="GS130" s="655"/>
      <c r="GT130" s="655"/>
      <c r="GU130" s="655"/>
      <c r="GV130" s="655"/>
      <c r="GW130" s="655"/>
      <c r="GX130" s="655"/>
      <c r="GY130" s="655"/>
      <c r="GZ130" s="655"/>
      <c r="HA130" s="655"/>
      <c r="HB130" s="655"/>
      <c r="HC130" s="655"/>
      <c r="HD130" s="655"/>
      <c r="HE130" s="655"/>
      <c r="HF130" s="655"/>
      <c r="HG130" s="655"/>
      <c r="HH130" s="655"/>
      <c r="HI130" s="655"/>
      <c r="HJ130" s="655"/>
      <c r="HK130" s="655"/>
      <c r="HL130" s="655"/>
      <c r="HM130" s="655"/>
      <c r="HN130" s="655"/>
      <c r="HO130" s="655"/>
      <c r="HP130" s="655"/>
      <c r="HQ130" s="655"/>
      <c r="HR130" s="655"/>
      <c r="HS130" s="655"/>
      <c r="HT130" s="655"/>
      <c r="HU130" s="655"/>
      <c r="HV130" s="655"/>
      <c r="HW130" s="655"/>
      <c r="HX130" s="655"/>
      <c r="HY130" s="655"/>
      <c r="HZ130" s="655"/>
      <c r="IA130" s="655"/>
      <c r="IB130" s="655"/>
      <c r="IC130" s="655"/>
    </row>
    <row r="131" spans="1:237" ht="20.100000000000001" customHeight="1" x14ac:dyDescent="0.35">
      <c r="A131" s="646"/>
      <c r="B131" s="646"/>
      <c r="C131" s="665"/>
      <c r="D131" s="646"/>
      <c r="E131" s="646"/>
      <c r="F131" s="646"/>
      <c r="G131" s="646"/>
      <c r="H131" s="646"/>
      <c r="I131" s="646"/>
      <c r="J131" s="580" t="s">
        <v>185</v>
      </c>
      <c r="K131" s="757"/>
      <c r="L131" s="775">
        <v>32</v>
      </c>
      <c r="M131" s="769" t="s">
        <v>202</v>
      </c>
      <c r="N131" s="769"/>
      <c r="O131" s="753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614"/>
      <c r="AJ131" s="30"/>
      <c r="AK131" s="30"/>
      <c r="AL131" s="30"/>
      <c r="AM131" s="30"/>
      <c r="AN131" s="107">
        <f>AN132+AN134+AN144</f>
        <v>0</v>
      </c>
      <c r="AO131" s="107">
        <f>AO132+AO134+AO144</f>
        <v>0</v>
      </c>
      <c r="AP131" s="107">
        <f>AP132+AP134+AP144</f>
        <v>0</v>
      </c>
      <c r="AQ131" s="107">
        <f>AQ132+AQ134+AQ144</f>
        <v>0</v>
      </c>
      <c r="AR131" s="107">
        <v>0</v>
      </c>
      <c r="AS131" s="107">
        <f>AS132+AS134+AS144</f>
        <v>0</v>
      </c>
      <c r="AT131" s="107">
        <f>AT132+AT134+AT144</f>
        <v>0</v>
      </c>
      <c r="AU131" s="107">
        <f>AU132+AU134+AU144</f>
        <v>9000</v>
      </c>
      <c r="AV131" s="107">
        <f>AV132+AV134+AV144+AV138</f>
        <v>9000</v>
      </c>
      <c r="AW131" s="107">
        <f>AW132+AW134+AW144+AW138</f>
        <v>0</v>
      </c>
      <c r="AX131" s="107">
        <f>AX132+AX134+AX144+AX138</f>
        <v>0</v>
      </c>
      <c r="AY131" s="107">
        <f>AY132+AY134+AY144+AY138</f>
        <v>-6500</v>
      </c>
      <c r="AZ131" s="30"/>
      <c r="BA131" s="30"/>
      <c r="BB131" s="107">
        <f>BB132+BB134+BB144+BB138</f>
        <v>2500</v>
      </c>
      <c r="BC131" s="107">
        <f t="shared" ref="BC131:BK131" si="372">BC132+BC134+BC144+BC138+BC136</f>
        <v>2500</v>
      </c>
      <c r="BD131" s="107">
        <f t="shared" si="372"/>
        <v>0</v>
      </c>
      <c r="BE131" s="107">
        <f t="shared" si="372"/>
        <v>0</v>
      </c>
      <c r="BF131" s="107">
        <f t="shared" si="372"/>
        <v>38360</v>
      </c>
      <c r="BG131" s="107">
        <f t="shared" si="372"/>
        <v>39680.699999999997</v>
      </c>
      <c r="BH131" s="107">
        <f t="shared" si="372"/>
        <v>3800</v>
      </c>
      <c r="BI131" s="107">
        <f>BI132+BI134+BI144+BI138+BI136</f>
        <v>22260</v>
      </c>
      <c r="BJ131" s="107">
        <f>BJ132+BJ134+BJ144+BJ138+BJ136</f>
        <v>26060</v>
      </c>
      <c r="BK131" s="107">
        <f t="shared" si="372"/>
        <v>0</v>
      </c>
      <c r="BL131" s="107">
        <f t="shared" si="276"/>
        <v>0</v>
      </c>
      <c r="BM131" s="107"/>
      <c r="BN131" s="107"/>
      <c r="BO131" s="107">
        <f>BO132+BO134+BO144+BO138+BO136</f>
        <v>4300</v>
      </c>
      <c r="BP131" s="107"/>
      <c r="BQ131" s="107"/>
      <c r="BR131" s="107">
        <f t="shared" ref="BR131:BZ131" si="373">BR132+BR134+BR144+BR138+BR136</f>
        <v>1200</v>
      </c>
      <c r="BS131" s="107">
        <f t="shared" si="373"/>
        <v>5500</v>
      </c>
      <c r="BT131" s="107">
        <f>BT132+BT134+BT144+BT138+BT136</f>
        <v>2940</v>
      </c>
      <c r="BU131" s="107">
        <f t="shared" si="373"/>
        <v>-60</v>
      </c>
      <c r="BV131" s="107">
        <f t="shared" si="373"/>
        <v>5500</v>
      </c>
      <c r="BW131" s="107"/>
      <c r="BX131" s="107"/>
      <c r="BY131" s="107">
        <f t="shared" si="373"/>
        <v>4240</v>
      </c>
      <c r="BZ131" s="107">
        <f t="shared" si="373"/>
        <v>4240</v>
      </c>
      <c r="CA131" s="107">
        <f t="shared" si="209"/>
        <v>10.685295370293368</v>
      </c>
      <c r="CB131" s="107">
        <f t="shared" si="210"/>
        <v>100</v>
      </c>
      <c r="CC131" s="107">
        <v>5500</v>
      </c>
      <c r="CD131" s="107">
        <v>5500</v>
      </c>
      <c r="CE131" s="107">
        <f>CE132+CE134+CE144+CE138+CE136</f>
        <v>5500</v>
      </c>
      <c r="CF131" s="107">
        <f>CF132+CF134+CF144+CF138+CF136</f>
        <v>0</v>
      </c>
      <c r="CG131" s="107">
        <f t="shared" si="211"/>
        <v>0</v>
      </c>
      <c r="CH131" s="107">
        <f>CH132+CH134+CH144+CH138+CH136</f>
        <v>-2760</v>
      </c>
      <c r="CI131" s="107">
        <f>CI132+CI134+CI144+CI138+CI136</f>
        <v>2740</v>
      </c>
      <c r="CJ131" s="107"/>
      <c r="CK131" s="107">
        <f t="shared" si="212"/>
        <v>0</v>
      </c>
      <c r="CL131" s="107">
        <f>CL132+CL134+CL144+CL138+CL136</f>
        <v>0</v>
      </c>
      <c r="CM131" s="107">
        <f>CM132+CM134+CM144+CM138+CM136</f>
        <v>2740</v>
      </c>
      <c r="CN131" s="107"/>
      <c r="CO131" s="107">
        <f t="shared" si="213"/>
        <v>0</v>
      </c>
      <c r="CP131" s="107">
        <f>CP132+CP134+CP144+CP138+CP136</f>
        <v>0</v>
      </c>
      <c r="CQ131" s="107">
        <f>CQ132+CQ134+CQ144+CQ138+CQ136</f>
        <v>2740</v>
      </c>
      <c r="CR131" s="107">
        <f>CR132+CR134+CR144+CR138+CR136</f>
        <v>2240</v>
      </c>
      <c r="CS131" s="107">
        <f t="shared" si="214"/>
        <v>81.751824817518255</v>
      </c>
      <c r="CT131" s="107">
        <f>CT132+CT134+CT144+CT138+CT136</f>
        <v>0</v>
      </c>
      <c r="CU131" s="107">
        <f t="shared" ref="CU131:CV131" si="374">CU132+CU134+CU144+CU138+CU136</f>
        <v>2740</v>
      </c>
      <c r="CV131" s="107">
        <f t="shared" si="374"/>
        <v>2240</v>
      </c>
      <c r="CW131" s="107">
        <f t="shared" si="215"/>
        <v>81.751824817518255</v>
      </c>
      <c r="CX131" s="107">
        <f>CX132+CX134+CX144+CX138+CX136</f>
        <v>-500</v>
      </c>
      <c r="CY131" s="107">
        <f>CY132+CY134+CY144+CY138+CY136</f>
        <v>2240</v>
      </c>
      <c r="CZ131" s="107">
        <v>3500</v>
      </c>
      <c r="DA131" s="107">
        <v>3920</v>
      </c>
      <c r="DB131" s="107">
        <f>DB132+DB134+DB144+DB138+DB136</f>
        <v>0</v>
      </c>
      <c r="DC131" s="107">
        <f>DC132+DC134+DC144+DC138+DC136</f>
        <v>5048.18</v>
      </c>
      <c r="DD131" s="107">
        <f t="shared" si="324"/>
        <v>0</v>
      </c>
      <c r="DE131" s="107">
        <f t="shared" si="325"/>
        <v>53.704042553191492</v>
      </c>
      <c r="DF131" s="107">
        <f>DF132+DF134+DF144+DF138+DF136</f>
        <v>5080</v>
      </c>
      <c r="DG131" s="107">
        <f>DG132+DG134+DG144+DG138+DG136</f>
        <v>1241.58</v>
      </c>
      <c r="DH131" s="107">
        <f t="shared" si="221"/>
        <v>24.440551181102361</v>
      </c>
      <c r="DI131" s="107">
        <f>DI132+DI134+DI144+DI138+DI136</f>
        <v>4320</v>
      </c>
      <c r="DJ131" s="107">
        <f>DJ132+DJ134+DJ144+DJ138+DJ136</f>
        <v>9400</v>
      </c>
      <c r="DK131" s="107">
        <f>DK132+DK134+DK144+DK138+DK136</f>
        <v>0</v>
      </c>
      <c r="DL131" s="107">
        <f t="shared" si="223"/>
        <v>0</v>
      </c>
      <c r="DM131" s="107">
        <f>DM132+DM134+DM144+DM138+DM136</f>
        <v>0</v>
      </c>
      <c r="DN131" s="107">
        <f>DN132+DN134+DN144+DN138+DN136</f>
        <v>9400</v>
      </c>
      <c r="DO131" s="107">
        <f>DO132+DO134+DO144+DO138+DO136</f>
        <v>0</v>
      </c>
      <c r="DP131" s="107">
        <f t="shared" si="225"/>
        <v>0</v>
      </c>
      <c r="DQ131" s="107">
        <f>DQ132+DQ134+DQ144+DQ138+DQ136</f>
        <v>650</v>
      </c>
      <c r="DR131" s="107">
        <f>DR132+DR134+DR144+DR138+DR136</f>
        <v>10050</v>
      </c>
      <c r="DS131" s="107">
        <f t="shared" ref="DS131" si="375">DS132+DS134+DS144+DS138+DS136</f>
        <v>6280</v>
      </c>
      <c r="DT131" s="107">
        <v>6420</v>
      </c>
      <c r="DU131" s="107">
        <v>5720</v>
      </c>
      <c r="DV131" s="97"/>
      <c r="DW131" s="97"/>
      <c r="DX131" s="137"/>
      <c r="DY131" s="97"/>
      <c r="EF131" s="655"/>
      <c r="EG131" s="655"/>
      <c r="EH131" s="655"/>
      <c r="EI131" s="655"/>
      <c r="EJ131" s="655"/>
      <c r="EK131" s="655"/>
      <c r="EL131" s="655"/>
      <c r="EM131" s="655"/>
      <c r="EN131" s="952"/>
      <c r="EO131" s="655"/>
      <c r="EP131" s="655"/>
      <c r="EQ131" s="655"/>
      <c r="ER131" s="655"/>
      <c r="ES131" s="655"/>
      <c r="ET131" s="655"/>
      <c r="EU131" s="655"/>
      <c r="EV131" s="655"/>
      <c r="EY131" s="655"/>
      <c r="EZ131" s="655"/>
      <c r="FA131" s="655"/>
      <c r="FB131" s="655"/>
      <c r="FC131" s="655"/>
      <c r="FD131" s="655"/>
      <c r="FE131" s="655"/>
      <c r="FF131" s="655"/>
      <c r="FG131" s="655"/>
      <c r="FH131" s="655"/>
      <c r="FI131" s="655"/>
      <c r="FJ131" s="655"/>
      <c r="FK131" s="655"/>
      <c r="FL131" s="655"/>
      <c r="FM131" s="655"/>
      <c r="FN131" s="655"/>
      <c r="FO131" s="655"/>
      <c r="FP131" s="655"/>
      <c r="FQ131" s="655"/>
      <c r="FR131" s="655"/>
      <c r="FS131" s="655"/>
      <c r="FT131" s="655"/>
      <c r="FU131" s="655"/>
      <c r="FV131" s="655"/>
      <c r="FW131" s="655"/>
      <c r="FX131" s="655"/>
      <c r="FY131" s="655"/>
      <c r="FZ131" s="655"/>
      <c r="GA131" s="655"/>
      <c r="GB131" s="655"/>
      <c r="GC131" s="655"/>
      <c r="GD131" s="655"/>
      <c r="GE131" s="655"/>
      <c r="GF131" s="655"/>
      <c r="GG131" s="655"/>
      <c r="GH131" s="655"/>
      <c r="GI131" s="655"/>
      <c r="GJ131" s="655"/>
      <c r="GK131" s="655"/>
      <c r="GL131" s="655"/>
      <c r="GM131" s="655"/>
      <c r="GN131" s="655"/>
      <c r="GO131" s="655"/>
      <c r="GP131" s="655"/>
      <c r="GQ131" s="655"/>
      <c r="GR131" s="655"/>
      <c r="GS131" s="655"/>
      <c r="GT131" s="655"/>
      <c r="GU131" s="655"/>
      <c r="GV131" s="655"/>
      <c r="GW131" s="655"/>
      <c r="GX131" s="655"/>
      <c r="GY131" s="655"/>
      <c r="GZ131" s="655"/>
      <c r="HA131" s="655"/>
      <c r="HB131" s="655"/>
      <c r="HC131" s="655"/>
      <c r="HD131" s="655"/>
      <c r="HE131" s="655"/>
      <c r="HF131" s="655"/>
      <c r="HG131" s="655"/>
      <c r="HH131" s="655"/>
      <c r="HI131" s="655"/>
      <c r="HJ131" s="655"/>
      <c r="HK131" s="655"/>
      <c r="HL131" s="655"/>
      <c r="HM131" s="655"/>
      <c r="HN131" s="655"/>
      <c r="HO131" s="655"/>
      <c r="HP131" s="655"/>
      <c r="HQ131" s="655"/>
      <c r="HR131" s="655"/>
      <c r="HS131" s="655"/>
      <c r="HT131" s="655"/>
      <c r="HU131" s="655"/>
      <c r="HV131" s="655"/>
      <c r="HW131" s="655"/>
      <c r="HX131" s="655"/>
      <c r="HY131" s="655"/>
      <c r="HZ131" s="655"/>
      <c r="IA131" s="655"/>
      <c r="IB131" s="655"/>
      <c r="IC131" s="655"/>
    </row>
    <row r="132" spans="1:237" ht="20.100000000000001" hidden="1" customHeight="1" x14ac:dyDescent="0.35">
      <c r="A132" s="664" t="s">
        <v>447</v>
      </c>
      <c r="B132" s="664" t="s">
        <v>447</v>
      </c>
      <c r="C132" s="665" t="s">
        <v>5</v>
      </c>
      <c r="D132" s="646"/>
      <c r="E132" s="646"/>
      <c r="F132" s="646"/>
      <c r="G132" s="646"/>
      <c r="H132" s="646"/>
      <c r="I132" s="646"/>
      <c r="J132" s="580" t="s">
        <v>185</v>
      </c>
      <c r="K132" s="757"/>
      <c r="L132" s="604"/>
      <c r="M132" s="769">
        <v>322</v>
      </c>
      <c r="N132" s="769" t="s">
        <v>165</v>
      </c>
      <c r="O132" s="753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614"/>
      <c r="AJ132" s="30"/>
      <c r="AK132" s="30"/>
      <c r="AL132" s="30"/>
      <c r="AM132" s="30"/>
      <c r="AN132" s="101">
        <f>SUM(AN133)</f>
        <v>0</v>
      </c>
      <c r="AO132" s="101">
        <f>SUM(AO133)</f>
        <v>0</v>
      </c>
      <c r="AP132" s="101">
        <f>SUM(AP133)</f>
        <v>0</v>
      </c>
      <c r="AQ132" s="101">
        <f>SUM(AQ133)</f>
        <v>0</v>
      </c>
      <c r="AR132" s="101">
        <v>0</v>
      </c>
      <c r="AS132" s="101">
        <f>SUM(AS133)</f>
        <v>0</v>
      </c>
      <c r="AT132" s="101">
        <f>SUM(AT133)</f>
        <v>0</v>
      </c>
      <c r="AU132" s="101">
        <f>SUM(AU133)</f>
        <v>2000</v>
      </c>
      <c r="AV132" s="101">
        <f>SUM(AV133)</f>
        <v>2000</v>
      </c>
      <c r="AW132" s="101"/>
      <c r="AX132" s="101"/>
      <c r="AY132" s="101">
        <f>SUM(AY133)</f>
        <v>-2000</v>
      </c>
      <c r="AZ132" s="30"/>
      <c r="BA132" s="30"/>
      <c r="BB132" s="101">
        <f t="shared" ref="BB132:BK132" si="376">SUM(BB133)</f>
        <v>0</v>
      </c>
      <c r="BC132" s="101">
        <f t="shared" si="376"/>
        <v>0</v>
      </c>
      <c r="BD132" s="101">
        <f t="shared" si="376"/>
        <v>0</v>
      </c>
      <c r="BE132" s="101">
        <f t="shared" si="376"/>
        <v>0</v>
      </c>
      <c r="BF132" s="101">
        <f t="shared" si="376"/>
        <v>0</v>
      </c>
      <c r="BG132" s="101">
        <f t="shared" si="376"/>
        <v>0</v>
      </c>
      <c r="BH132" s="101">
        <f t="shared" si="376"/>
        <v>0</v>
      </c>
      <c r="BI132" s="101">
        <f>SUM(BI133)</f>
        <v>0</v>
      </c>
      <c r="BJ132" s="101">
        <f>SUM(BJ133)</f>
        <v>0</v>
      </c>
      <c r="BK132" s="101">
        <f t="shared" si="376"/>
        <v>0</v>
      </c>
      <c r="BL132" s="101">
        <f t="shared" si="276"/>
        <v>0</v>
      </c>
      <c r="BM132" s="101"/>
      <c r="BN132" s="101"/>
      <c r="BO132" s="101">
        <f>SUM(BO133)</f>
        <v>0</v>
      </c>
      <c r="BP132" s="101"/>
      <c r="BQ132" s="101"/>
      <c r="BR132" s="101">
        <f>SUM(BR133)</f>
        <v>0</v>
      </c>
      <c r="BS132" s="101">
        <f>SUM(BS133)</f>
        <v>0</v>
      </c>
      <c r="BT132" s="101">
        <f>SUM(BT133)</f>
        <v>0</v>
      </c>
      <c r="BU132" s="101">
        <f>SUM(BU133)</f>
        <v>0</v>
      </c>
      <c r="BV132" s="101">
        <f>SUM(BV133)</f>
        <v>0</v>
      </c>
      <c r="BW132" s="101"/>
      <c r="BX132" s="101"/>
      <c r="BY132" s="101">
        <f>SUM(BY133)</f>
        <v>0</v>
      </c>
      <c r="BZ132" s="101">
        <f>SUM(BZ133)</f>
        <v>0</v>
      </c>
      <c r="CA132" s="101">
        <f t="shared" si="209"/>
        <v>0</v>
      </c>
      <c r="CB132" s="101">
        <f t="shared" si="210"/>
        <v>0</v>
      </c>
      <c r="CC132" s="101">
        <f>SUM(CC133)</f>
        <v>0</v>
      </c>
      <c r="CD132" s="101">
        <f>SUM(CD133)</f>
        <v>0</v>
      </c>
      <c r="CE132" s="101">
        <f>SUM(CE133)</f>
        <v>0</v>
      </c>
      <c r="CF132" s="101">
        <f>SUM(CF133)</f>
        <v>0</v>
      </c>
      <c r="CG132" s="101">
        <f t="shared" si="211"/>
        <v>0</v>
      </c>
      <c r="CH132" s="101">
        <f>SUM(CH133)</f>
        <v>0</v>
      </c>
      <c r="CI132" s="101">
        <f>SUM(CI133)</f>
        <v>0</v>
      </c>
      <c r="CJ132" s="101"/>
      <c r="CK132" s="101">
        <f t="shared" si="212"/>
        <v>0</v>
      </c>
      <c r="CL132" s="101">
        <f>SUM(CL133)</f>
        <v>0</v>
      </c>
      <c r="CM132" s="101">
        <f>SUM(CM133)</f>
        <v>0</v>
      </c>
      <c r="CN132" s="101"/>
      <c r="CO132" s="101">
        <f t="shared" si="213"/>
        <v>0</v>
      </c>
      <c r="CP132" s="101">
        <f>SUM(CP133)</f>
        <v>0</v>
      </c>
      <c r="CQ132" s="101">
        <f t="shared" ref="CQ132:DA132" si="377">SUM(CQ133)</f>
        <v>0</v>
      </c>
      <c r="CR132" s="101">
        <f t="shared" si="377"/>
        <v>0</v>
      </c>
      <c r="CS132" s="101">
        <f t="shared" si="214"/>
        <v>0</v>
      </c>
      <c r="CT132" s="101">
        <f t="shared" si="377"/>
        <v>0</v>
      </c>
      <c r="CU132" s="101">
        <f t="shared" si="377"/>
        <v>0</v>
      </c>
      <c r="CV132" s="101">
        <f t="shared" si="377"/>
        <v>0</v>
      </c>
      <c r="CW132" s="101">
        <f t="shared" si="215"/>
        <v>0</v>
      </c>
      <c r="CX132" s="101">
        <f t="shared" si="377"/>
        <v>0</v>
      </c>
      <c r="CY132" s="101">
        <f t="shared" si="377"/>
        <v>0</v>
      </c>
      <c r="CZ132" s="101">
        <f t="shared" si="377"/>
        <v>0</v>
      </c>
      <c r="DA132" s="101">
        <f t="shared" si="377"/>
        <v>0</v>
      </c>
      <c r="DB132" s="101">
        <f>SUM(DB133)</f>
        <v>0</v>
      </c>
      <c r="DC132" s="101">
        <f>SUM(DC133)</f>
        <v>0</v>
      </c>
      <c r="DD132" s="101">
        <f t="shared" si="324"/>
        <v>0</v>
      </c>
      <c r="DE132" s="101">
        <f t="shared" si="325"/>
        <v>0</v>
      </c>
      <c r="DF132" s="101">
        <f>SUM(DF133)</f>
        <v>0</v>
      </c>
      <c r="DG132" s="101">
        <f>SUM(DG133)</f>
        <v>0</v>
      </c>
      <c r="DH132" s="101">
        <f t="shared" si="221"/>
        <v>0</v>
      </c>
      <c r="DI132" s="101">
        <f t="shared" ref="DI132" si="378">SUM(DI133)</f>
        <v>0</v>
      </c>
      <c r="DJ132" s="101">
        <f>SUM(DJ133)</f>
        <v>0</v>
      </c>
      <c r="DK132" s="101">
        <f>SUM(DK133)</f>
        <v>0</v>
      </c>
      <c r="DL132" s="101">
        <f t="shared" si="223"/>
        <v>0</v>
      </c>
      <c r="DM132" s="101">
        <f t="shared" ref="DM132" si="379">SUM(DM133)</f>
        <v>0</v>
      </c>
      <c r="DN132" s="101">
        <f>SUM(DN133)</f>
        <v>0</v>
      </c>
      <c r="DO132" s="101">
        <f>SUM(DO133)</f>
        <v>0</v>
      </c>
      <c r="DP132" s="101">
        <f t="shared" si="225"/>
        <v>0</v>
      </c>
      <c r="DQ132" s="101">
        <f t="shared" ref="DQ132" si="380">SUM(DQ133)</f>
        <v>0</v>
      </c>
      <c r="DR132" s="101">
        <f>SUM(DR133)</f>
        <v>0</v>
      </c>
      <c r="DS132" s="101">
        <f t="shared" ref="DS132:DU132" si="381">SUM(DS133)</f>
        <v>0</v>
      </c>
      <c r="DT132" s="101">
        <f t="shared" si="381"/>
        <v>0</v>
      </c>
      <c r="DU132" s="101">
        <f t="shared" si="381"/>
        <v>0</v>
      </c>
      <c r="DV132" s="106"/>
      <c r="DW132" s="106"/>
      <c r="DX132" s="137"/>
      <c r="DY132" s="106"/>
      <c r="EF132" s="655"/>
      <c r="EG132" s="655"/>
      <c r="EH132" s="655"/>
      <c r="EI132" s="655"/>
      <c r="EJ132" s="655"/>
      <c r="EK132" s="655"/>
      <c r="EL132" s="655"/>
      <c r="EM132" s="655"/>
      <c r="EN132" s="952"/>
      <c r="EO132" s="655"/>
      <c r="EP132" s="655"/>
      <c r="EQ132" s="655"/>
      <c r="ER132" s="655"/>
      <c r="ES132" s="655"/>
      <c r="ET132" s="655"/>
      <c r="EU132" s="655"/>
      <c r="EV132" s="655"/>
      <c r="EY132" s="655"/>
      <c r="EZ132" s="655"/>
      <c r="FA132" s="655"/>
      <c r="FB132" s="655"/>
      <c r="FC132" s="655"/>
      <c r="FD132" s="655"/>
      <c r="FE132" s="655"/>
      <c r="FF132" s="655"/>
      <c r="FG132" s="655"/>
      <c r="FH132" s="655"/>
      <c r="FI132" s="655"/>
      <c r="FJ132" s="655"/>
      <c r="FK132" s="655"/>
      <c r="FL132" s="655"/>
      <c r="FM132" s="655"/>
      <c r="FN132" s="655"/>
      <c r="FO132" s="655"/>
      <c r="FP132" s="655"/>
      <c r="FQ132" s="655"/>
      <c r="FR132" s="655"/>
      <c r="FS132" s="655"/>
      <c r="FT132" s="655"/>
      <c r="FU132" s="655"/>
      <c r="FV132" s="655"/>
      <c r="FW132" s="655"/>
      <c r="FX132" s="655"/>
      <c r="FY132" s="655"/>
      <c r="FZ132" s="655"/>
      <c r="GA132" s="655"/>
      <c r="GB132" s="655"/>
      <c r="GC132" s="655"/>
      <c r="GD132" s="655"/>
      <c r="GE132" s="655"/>
      <c r="GF132" s="655"/>
      <c r="GG132" s="655"/>
      <c r="GH132" s="655"/>
      <c r="GI132" s="655"/>
      <c r="GJ132" s="655"/>
      <c r="GK132" s="655"/>
      <c r="GL132" s="655"/>
      <c r="GM132" s="655"/>
      <c r="GN132" s="655"/>
      <c r="GO132" s="655"/>
      <c r="GP132" s="655"/>
      <c r="GQ132" s="655"/>
      <c r="GR132" s="655"/>
      <c r="GS132" s="655"/>
      <c r="GT132" s="655"/>
      <c r="GU132" s="655"/>
      <c r="GV132" s="655"/>
      <c r="GW132" s="655"/>
      <c r="GX132" s="655"/>
      <c r="GY132" s="655"/>
      <c r="GZ132" s="655"/>
      <c r="HA132" s="655"/>
      <c r="HB132" s="655"/>
      <c r="HC132" s="655"/>
      <c r="HD132" s="655"/>
      <c r="HE132" s="655"/>
      <c r="HF132" s="655"/>
      <c r="HG132" s="655"/>
      <c r="HH132" s="655"/>
      <c r="HI132" s="655"/>
      <c r="HJ132" s="655"/>
      <c r="HK132" s="655"/>
      <c r="HL132" s="655"/>
      <c r="HM132" s="655"/>
      <c r="HN132" s="655"/>
      <c r="HO132" s="655"/>
      <c r="HP132" s="655"/>
      <c r="HQ132" s="655"/>
      <c r="HR132" s="655"/>
      <c r="HS132" s="655"/>
      <c r="HT132" s="655"/>
      <c r="HU132" s="655"/>
      <c r="HV132" s="655"/>
      <c r="HW132" s="655"/>
      <c r="HX132" s="655"/>
      <c r="HY132" s="655"/>
      <c r="HZ132" s="655"/>
      <c r="IA132" s="655"/>
      <c r="IB132" s="655"/>
      <c r="IC132" s="655"/>
    </row>
    <row r="133" spans="1:237" ht="20.100000000000001" hidden="1" customHeight="1" x14ac:dyDescent="0.35">
      <c r="A133" s="694"/>
      <c r="B133" s="715"/>
      <c r="C133" s="545"/>
      <c r="D133" s="642"/>
      <c r="E133" s="642"/>
      <c r="F133" s="642"/>
      <c r="G133" s="642"/>
      <c r="H133" s="642"/>
      <c r="I133" s="642"/>
      <c r="J133" s="580" t="s">
        <v>185</v>
      </c>
      <c r="K133" s="678"/>
      <c r="L133" s="603"/>
      <c r="M133" s="570"/>
      <c r="N133" s="570">
        <v>3221</v>
      </c>
      <c r="O133" s="546" t="s">
        <v>382</v>
      </c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614"/>
      <c r="AJ133" s="30"/>
      <c r="AK133" s="30"/>
      <c r="AL133" s="30"/>
      <c r="AM133" s="30"/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/>
      <c r="AT133" s="49"/>
      <c r="AU133" s="49">
        <v>2000</v>
      </c>
      <c r="AV133" s="49">
        <v>2000</v>
      </c>
      <c r="AW133" s="49"/>
      <c r="AX133" s="49"/>
      <c r="AY133" s="49">
        <f>(BB133-AV133)</f>
        <v>-2000</v>
      </c>
      <c r="AZ133" s="30"/>
      <c r="BA133" s="30"/>
      <c r="BB133" s="49">
        <v>0</v>
      </c>
      <c r="BC133" s="49">
        <v>0</v>
      </c>
      <c r="BD133" s="49">
        <v>0</v>
      </c>
      <c r="BE133" s="49">
        <v>0</v>
      </c>
      <c r="BF133" s="49">
        <v>0</v>
      </c>
      <c r="BG133" s="49"/>
      <c r="BH133" s="49"/>
      <c r="BI133" s="49">
        <f>(BJ133-BH133)</f>
        <v>0</v>
      </c>
      <c r="BJ133" s="49"/>
      <c r="BK133" s="49"/>
      <c r="BL133" s="49">
        <f t="shared" si="276"/>
        <v>0</v>
      </c>
      <c r="BM133" s="49"/>
      <c r="BN133" s="49"/>
      <c r="BO133" s="49"/>
      <c r="BP133" s="49"/>
      <c r="BQ133" s="49"/>
      <c r="BR133" s="49">
        <f>(BS133-BO133)</f>
        <v>0</v>
      </c>
      <c r="BS133" s="49"/>
      <c r="BT133" s="49"/>
      <c r="BU133" s="49">
        <f>(BY133-BO133)</f>
        <v>0</v>
      </c>
      <c r="BV133" s="49"/>
      <c r="BW133" s="49"/>
      <c r="BX133" s="49"/>
      <c r="BY133" s="49"/>
      <c r="BZ133" s="49"/>
      <c r="CA133" s="49">
        <f t="shared" si="209"/>
        <v>0</v>
      </c>
      <c r="CB133" s="49">
        <f t="shared" si="210"/>
        <v>0</v>
      </c>
      <c r="CC133" s="49"/>
      <c r="CD133" s="49"/>
      <c r="CE133" s="49"/>
      <c r="CF133" s="49"/>
      <c r="CG133" s="49">
        <f t="shared" si="211"/>
        <v>0</v>
      </c>
      <c r="CH133" s="49">
        <f>(CI133-CE133)</f>
        <v>0</v>
      </c>
      <c r="CI133" s="49"/>
      <c r="CJ133" s="49"/>
      <c r="CK133" s="49">
        <f t="shared" si="212"/>
        <v>0</v>
      </c>
      <c r="CL133" s="49">
        <f>(CM133-CI133)</f>
        <v>0</v>
      </c>
      <c r="CM133" s="49"/>
      <c r="CN133" s="49"/>
      <c r="CO133" s="49">
        <f t="shared" si="213"/>
        <v>0</v>
      </c>
      <c r="CP133" s="49">
        <f>(CQ133-CM133)</f>
        <v>0</v>
      </c>
      <c r="CQ133" s="49"/>
      <c r="CR133" s="49"/>
      <c r="CS133" s="49">
        <f t="shared" si="214"/>
        <v>0</v>
      </c>
      <c r="CT133" s="49"/>
      <c r="CU133" s="49"/>
      <c r="CV133" s="49"/>
      <c r="CW133" s="49">
        <f t="shared" si="215"/>
        <v>0</v>
      </c>
      <c r="CX133" s="49"/>
      <c r="CY133" s="49"/>
      <c r="CZ133" s="49"/>
      <c r="DA133" s="49"/>
      <c r="DB133" s="49">
        <v>0</v>
      </c>
      <c r="DC133" s="49">
        <v>0</v>
      </c>
      <c r="DD133" s="49">
        <f t="shared" si="324"/>
        <v>0</v>
      </c>
      <c r="DE133" s="49">
        <f t="shared" si="325"/>
        <v>0</v>
      </c>
      <c r="DF133" s="49"/>
      <c r="DG133" s="49"/>
      <c r="DH133" s="49">
        <f t="shared" si="221"/>
        <v>0</v>
      </c>
      <c r="DI133" s="49"/>
      <c r="DJ133" s="49"/>
      <c r="DK133" s="49"/>
      <c r="DL133" s="49">
        <f t="shared" si="223"/>
        <v>0</v>
      </c>
      <c r="DM133" s="49"/>
      <c r="DN133" s="49"/>
      <c r="DO133" s="49"/>
      <c r="DP133" s="49">
        <f t="shared" si="225"/>
        <v>0</v>
      </c>
      <c r="DQ133" s="49"/>
      <c r="DR133" s="49"/>
      <c r="DS133" s="49"/>
      <c r="DT133" s="49"/>
      <c r="DU133" s="49"/>
      <c r="DV133" s="49"/>
      <c r="DW133" s="49"/>
      <c r="DX133" s="137"/>
      <c r="DY133" s="49"/>
      <c r="EF133" s="655"/>
      <c r="EG133" s="655"/>
      <c r="EH133" s="655"/>
      <c r="EI133" s="655"/>
      <c r="EJ133" s="655"/>
      <c r="EK133" s="655"/>
      <c r="EL133" s="655"/>
      <c r="EM133" s="655"/>
      <c r="EN133" s="952"/>
      <c r="EO133" s="655"/>
      <c r="EP133" s="655"/>
      <c r="EQ133" s="655"/>
      <c r="ER133" s="655"/>
      <c r="ES133" s="655"/>
      <c r="ET133" s="655"/>
      <c r="EU133" s="655"/>
      <c r="EV133" s="655"/>
      <c r="EY133" s="655"/>
      <c r="EZ133" s="655"/>
      <c r="FA133" s="655"/>
      <c r="FB133" s="655"/>
      <c r="FC133" s="655"/>
      <c r="FD133" s="655"/>
      <c r="FE133" s="655"/>
      <c r="FF133" s="655"/>
      <c r="FG133" s="655"/>
      <c r="FH133" s="655"/>
      <c r="FI133" s="655"/>
      <c r="FJ133" s="655"/>
      <c r="FK133" s="655"/>
      <c r="FL133" s="655"/>
      <c r="FM133" s="655"/>
      <c r="FN133" s="655"/>
      <c r="FO133" s="655"/>
      <c r="FP133" s="655"/>
      <c r="FQ133" s="655"/>
      <c r="FR133" s="655"/>
      <c r="FS133" s="655"/>
      <c r="FT133" s="655"/>
      <c r="FU133" s="655"/>
      <c r="FV133" s="655"/>
      <c r="FW133" s="655"/>
      <c r="FX133" s="655"/>
      <c r="FY133" s="655"/>
      <c r="FZ133" s="655"/>
      <c r="GA133" s="655"/>
      <c r="GB133" s="655"/>
      <c r="GC133" s="655"/>
      <c r="GD133" s="655"/>
      <c r="GE133" s="655"/>
      <c r="GF133" s="655"/>
      <c r="GG133" s="655"/>
      <c r="GH133" s="655"/>
      <c r="GI133" s="655"/>
      <c r="GJ133" s="655"/>
      <c r="GK133" s="655"/>
      <c r="GL133" s="655"/>
      <c r="GM133" s="655"/>
      <c r="GN133" s="655"/>
      <c r="GO133" s="655"/>
      <c r="GP133" s="655"/>
      <c r="GQ133" s="655"/>
      <c r="GR133" s="655"/>
      <c r="GS133" s="655"/>
      <c r="GT133" s="655"/>
      <c r="GU133" s="655"/>
      <c r="GV133" s="655"/>
      <c r="GW133" s="655"/>
      <c r="GX133" s="655"/>
      <c r="GY133" s="655"/>
      <c r="GZ133" s="655"/>
      <c r="HA133" s="655"/>
      <c r="HB133" s="655"/>
      <c r="HC133" s="655"/>
      <c r="HD133" s="655"/>
      <c r="HE133" s="655"/>
      <c r="HF133" s="655"/>
      <c r="HG133" s="655"/>
      <c r="HH133" s="655"/>
      <c r="HI133" s="655"/>
      <c r="HJ133" s="655"/>
      <c r="HK133" s="655"/>
      <c r="HL133" s="655"/>
      <c r="HM133" s="655"/>
      <c r="HN133" s="655"/>
      <c r="HO133" s="655"/>
      <c r="HP133" s="655"/>
      <c r="HQ133" s="655"/>
      <c r="HR133" s="655"/>
      <c r="HS133" s="655"/>
      <c r="HT133" s="655"/>
      <c r="HU133" s="655"/>
      <c r="HV133" s="655"/>
      <c r="HW133" s="655"/>
      <c r="HX133" s="655"/>
      <c r="HY133" s="655"/>
      <c r="HZ133" s="655"/>
      <c r="IA133" s="655"/>
      <c r="IB133" s="655"/>
      <c r="IC133" s="655"/>
    </row>
    <row r="134" spans="1:237" ht="20.100000000000001" hidden="1" customHeight="1" x14ac:dyDescent="0.35">
      <c r="A134" s="646" t="s">
        <v>448</v>
      </c>
      <c r="B134" s="646" t="s">
        <v>448</v>
      </c>
      <c r="C134" s="665" t="s">
        <v>5</v>
      </c>
      <c r="D134" s="646"/>
      <c r="E134" s="646"/>
      <c r="F134" s="646"/>
      <c r="G134" s="646"/>
      <c r="H134" s="646"/>
      <c r="I134" s="646"/>
      <c r="J134" s="580" t="s">
        <v>185</v>
      </c>
      <c r="K134" s="757"/>
      <c r="L134" s="604"/>
      <c r="M134" s="775">
        <v>322</v>
      </c>
      <c r="N134" s="775" t="s">
        <v>396</v>
      </c>
      <c r="O134" s="752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614"/>
      <c r="AJ134" s="30"/>
      <c r="AK134" s="30"/>
      <c r="AL134" s="30"/>
      <c r="AM134" s="30"/>
      <c r="AN134" s="101">
        <f>SUM(AN135)</f>
        <v>0</v>
      </c>
      <c r="AO134" s="101">
        <f>SUM(AO135)</f>
        <v>0</v>
      </c>
      <c r="AP134" s="101">
        <f>SUM(AP135)</f>
        <v>0</v>
      </c>
      <c r="AQ134" s="101">
        <f>SUM(AQ135)</f>
        <v>0</v>
      </c>
      <c r="AR134" s="101">
        <v>0</v>
      </c>
      <c r="AS134" s="101">
        <f>SUM(AS135)</f>
        <v>0</v>
      </c>
      <c r="AT134" s="101">
        <f>SUM(AT135)</f>
        <v>0</v>
      </c>
      <c r="AU134" s="101">
        <f>SUM(AU135)</f>
        <v>5000</v>
      </c>
      <c r="AV134" s="101">
        <f>SUM(AV135)</f>
        <v>5000</v>
      </c>
      <c r="AW134" s="101"/>
      <c r="AX134" s="101"/>
      <c r="AY134" s="101">
        <f>SUM(AY135)</f>
        <v>-5000</v>
      </c>
      <c r="AZ134" s="30"/>
      <c r="BA134" s="30"/>
      <c r="BB134" s="101">
        <f t="shared" ref="BB134:BK134" si="382">SUM(BB135)</f>
        <v>0</v>
      </c>
      <c r="BC134" s="101">
        <f t="shared" si="382"/>
        <v>0</v>
      </c>
      <c r="BD134" s="101">
        <f t="shared" si="382"/>
        <v>0</v>
      </c>
      <c r="BE134" s="101">
        <f t="shared" si="382"/>
        <v>0</v>
      </c>
      <c r="BF134" s="101">
        <f t="shared" si="382"/>
        <v>0</v>
      </c>
      <c r="BG134" s="101">
        <f t="shared" si="382"/>
        <v>0</v>
      </c>
      <c r="BH134" s="101">
        <f t="shared" si="382"/>
        <v>0</v>
      </c>
      <c r="BI134" s="101">
        <f>SUM(BI135)</f>
        <v>0</v>
      </c>
      <c r="BJ134" s="101">
        <f>SUM(BJ135)</f>
        <v>0</v>
      </c>
      <c r="BK134" s="101">
        <f t="shared" si="382"/>
        <v>0</v>
      </c>
      <c r="BL134" s="101">
        <f t="shared" si="276"/>
        <v>0</v>
      </c>
      <c r="BM134" s="101"/>
      <c r="BN134" s="101"/>
      <c r="BO134" s="101">
        <f>SUM(BO135)</f>
        <v>0</v>
      </c>
      <c r="BP134" s="101"/>
      <c r="BQ134" s="101"/>
      <c r="BR134" s="101">
        <f>SUM(BR135)</f>
        <v>0</v>
      </c>
      <c r="BS134" s="101">
        <f>SUM(BS135)</f>
        <v>0</v>
      </c>
      <c r="BT134" s="101">
        <f>SUM(BT135)</f>
        <v>0</v>
      </c>
      <c r="BU134" s="101">
        <f>SUM(BU135)</f>
        <v>0</v>
      </c>
      <c r="BV134" s="101">
        <f>SUM(BV135)</f>
        <v>0</v>
      </c>
      <c r="BW134" s="101"/>
      <c r="BX134" s="101"/>
      <c r="BY134" s="101">
        <f>SUM(BY135)</f>
        <v>0</v>
      </c>
      <c r="BZ134" s="101">
        <f>SUM(BZ135)</f>
        <v>0</v>
      </c>
      <c r="CA134" s="101">
        <f t="shared" si="209"/>
        <v>0</v>
      </c>
      <c r="CB134" s="101">
        <f t="shared" si="210"/>
        <v>0</v>
      </c>
      <c r="CC134" s="101">
        <f>SUM(CC135)</f>
        <v>0</v>
      </c>
      <c r="CD134" s="101">
        <f>SUM(CD135)</f>
        <v>0</v>
      </c>
      <c r="CE134" s="101">
        <f>SUM(CE135)</f>
        <v>0</v>
      </c>
      <c r="CF134" s="101">
        <f>SUM(CF135)</f>
        <v>0</v>
      </c>
      <c r="CG134" s="101">
        <f t="shared" si="211"/>
        <v>0</v>
      </c>
      <c r="CH134" s="101">
        <f>SUM(CH135)</f>
        <v>0</v>
      </c>
      <c r="CI134" s="101">
        <f>SUM(CI135)</f>
        <v>0</v>
      </c>
      <c r="CJ134" s="101"/>
      <c r="CK134" s="101">
        <f t="shared" si="212"/>
        <v>0</v>
      </c>
      <c r="CL134" s="101">
        <f>SUM(CL135)</f>
        <v>0</v>
      </c>
      <c r="CM134" s="101">
        <f>SUM(CM135)</f>
        <v>0</v>
      </c>
      <c r="CN134" s="101"/>
      <c r="CO134" s="101">
        <f t="shared" si="213"/>
        <v>0</v>
      </c>
      <c r="CP134" s="101">
        <f>SUM(CP135)</f>
        <v>0</v>
      </c>
      <c r="CQ134" s="101">
        <f t="shared" ref="CQ134:DA134" si="383">SUM(CQ135)</f>
        <v>0</v>
      </c>
      <c r="CR134" s="101">
        <f t="shared" si="383"/>
        <v>0</v>
      </c>
      <c r="CS134" s="101">
        <f t="shared" si="214"/>
        <v>0</v>
      </c>
      <c r="CT134" s="101">
        <f t="shared" si="383"/>
        <v>0</v>
      </c>
      <c r="CU134" s="101">
        <f t="shared" si="383"/>
        <v>0</v>
      </c>
      <c r="CV134" s="101">
        <f t="shared" si="383"/>
        <v>0</v>
      </c>
      <c r="CW134" s="101">
        <f t="shared" si="215"/>
        <v>0</v>
      </c>
      <c r="CX134" s="101">
        <f t="shared" si="383"/>
        <v>0</v>
      </c>
      <c r="CY134" s="101">
        <f t="shared" si="383"/>
        <v>0</v>
      </c>
      <c r="CZ134" s="101">
        <f t="shared" si="383"/>
        <v>0</v>
      </c>
      <c r="DA134" s="101">
        <f t="shared" si="383"/>
        <v>0</v>
      </c>
      <c r="DB134" s="101">
        <f>SUM(DB135)</f>
        <v>0</v>
      </c>
      <c r="DC134" s="101">
        <f>SUM(DC135)</f>
        <v>0</v>
      </c>
      <c r="DD134" s="101">
        <f t="shared" si="324"/>
        <v>0</v>
      </c>
      <c r="DE134" s="101">
        <f t="shared" si="325"/>
        <v>0</v>
      </c>
      <c r="DF134" s="101">
        <f>SUM(DF135)</f>
        <v>0</v>
      </c>
      <c r="DG134" s="101">
        <f>SUM(DG135)</f>
        <v>0</v>
      </c>
      <c r="DH134" s="101">
        <f t="shared" si="221"/>
        <v>0</v>
      </c>
      <c r="DI134" s="101">
        <f t="shared" ref="DI134" si="384">SUM(DI135)</f>
        <v>0</v>
      </c>
      <c r="DJ134" s="101">
        <f>SUM(DJ135)</f>
        <v>0</v>
      </c>
      <c r="DK134" s="101">
        <f>SUM(DK135)</f>
        <v>0</v>
      </c>
      <c r="DL134" s="101">
        <f t="shared" si="223"/>
        <v>0</v>
      </c>
      <c r="DM134" s="101">
        <f t="shared" ref="DM134" si="385">SUM(DM135)</f>
        <v>0</v>
      </c>
      <c r="DN134" s="101">
        <f>SUM(DN135)</f>
        <v>0</v>
      </c>
      <c r="DO134" s="101">
        <f>SUM(DO135)</f>
        <v>0</v>
      </c>
      <c r="DP134" s="101">
        <f t="shared" si="225"/>
        <v>0</v>
      </c>
      <c r="DQ134" s="101">
        <f t="shared" ref="DQ134" si="386">SUM(DQ135)</f>
        <v>0</v>
      </c>
      <c r="DR134" s="101">
        <f>SUM(DR135)</f>
        <v>0</v>
      </c>
      <c r="DS134" s="101">
        <f t="shared" ref="DS134:DU134" si="387">SUM(DS135)</f>
        <v>0</v>
      </c>
      <c r="DT134" s="101">
        <f t="shared" si="387"/>
        <v>0</v>
      </c>
      <c r="DU134" s="101">
        <f t="shared" si="387"/>
        <v>0</v>
      </c>
      <c r="DV134" s="106"/>
      <c r="DW134" s="106"/>
      <c r="DX134" s="137"/>
      <c r="DY134" s="106"/>
      <c r="EF134" s="655"/>
      <c r="EG134" s="655"/>
      <c r="EH134" s="655"/>
      <c r="EI134" s="655"/>
      <c r="EJ134" s="655"/>
      <c r="EK134" s="655"/>
      <c r="EL134" s="655"/>
      <c r="EM134" s="655"/>
      <c r="EN134" s="952"/>
      <c r="EO134" s="655"/>
      <c r="EP134" s="655"/>
      <c r="EQ134" s="655"/>
      <c r="ER134" s="655"/>
      <c r="ES134" s="655"/>
      <c r="ET134" s="655"/>
      <c r="EU134" s="655"/>
      <c r="EV134" s="655"/>
      <c r="EY134" s="655"/>
      <c r="EZ134" s="655"/>
      <c r="FA134" s="655"/>
      <c r="FB134" s="655"/>
      <c r="FC134" s="655"/>
      <c r="FD134" s="655"/>
      <c r="FE134" s="655"/>
      <c r="FF134" s="655"/>
      <c r="FG134" s="655"/>
      <c r="FH134" s="655"/>
      <c r="FI134" s="655"/>
      <c r="FJ134" s="655"/>
      <c r="FK134" s="655"/>
      <c r="FL134" s="655"/>
      <c r="FM134" s="655"/>
      <c r="FN134" s="655"/>
      <c r="FO134" s="655"/>
      <c r="FP134" s="655"/>
      <c r="FQ134" s="655"/>
      <c r="FR134" s="655"/>
      <c r="FS134" s="655"/>
      <c r="FT134" s="655"/>
      <c r="FU134" s="655"/>
      <c r="FV134" s="655"/>
      <c r="FW134" s="655"/>
      <c r="FX134" s="655"/>
      <c r="FY134" s="655"/>
      <c r="FZ134" s="655"/>
      <c r="GA134" s="655"/>
      <c r="GB134" s="655"/>
      <c r="GC134" s="655"/>
      <c r="GD134" s="655"/>
      <c r="GE134" s="655"/>
      <c r="GF134" s="655"/>
      <c r="GG134" s="655"/>
      <c r="GH134" s="655"/>
      <c r="GI134" s="655"/>
      <c r="GJ134" s="655"/>
      <c r="GK134" s="655"/>
      <c r="GL134" s="655"/>
      <c r="GM134" s="655"/>
      <c r="GN134" s="655"/>
      <c r="GO134" s="655"/>
      <c r="GP134" s="655"/>
      <c r="GQ134" s="655"/>
      <c r="GR134" s="655"/>
      <c r="GS134" s="655"/>
      <c r="GT134" s="655"/>
      <c r="GU134" s="655"/>
      <c r="GV134" s="655"/>
      <c r="GW134" s="655"/>
      <c r="GX134" s="655"/>
      <c r="GY134" s="655"/>
      <c r="GZ134" s="655"/>
      <c r="HA134" s="655"/>
      <c r="HB134" s="655"/>
      <c r="HC134" s="655"/>
      <c r="HD134" s="655"/>
      <c r="HE134" s="655"/>
      <c r="HF134" s="655"/>
      <c r="HG134" s="655"/>
      <c r="HH134" s="655"/>
      <c r="HI134" s="655"/>
      <c r="HJ134" s="655"/>
      <c r="HK134" s="655"/>
      <c r="HL134" s="655"/>
      <c r="HM134" s="655"/>
      <c r="HN134" s="655"/>
      <c r="HO134" s="655"/>
      <c r="HP134" s="655"/>
      <c r="HQ134" s="655"/>
      <c r="HR134" s="655"/>
      <c r="HS134" s="655"/>
      <c r="HT134" s="655"/>
      <c r="HU134" s="655"/>
      <c r="HV134" s="655"/>
      <c r="HW134" s="655"/>
      <c r="HX134" s="655"/>
      <c r="HY134" s="655"/>
      <c r="HZ134" s="655"/>
      <c r="IA134" s="655"/>
      <c r="IB134" s="655"/>
      <c r="IC134" s="655"/>
    </row>
    <row r="135" spans="1:237" ht="20.100000000000001" hidden="1" customHeight="1" x14ac:dyDescent="0.35">
      <c r="A135" s="646"/>
      <c r="B135" s="646"/>
      <c r="C135" s="665"/>
      <c r="D135" s="646"/>
      <c r="E135" s="646"/>
      <c r="F135" s="646"/>
      <c r="G135" s="646"/>
      <c r="H135" s="646"/>
      <c r="I135" s="646"/>
      <c r="J135" s="580" t="s">
        <v>185</v>
      </c>
      <c r="K135" s="757"/>
      <c r="L135" s="604"/>
      <c r="M135" s="633"/>
      <c r="N135" s="633">
        <v>3221</v>
      </c>
      <c r="O135" s="615" t="s">
        <v>382</v>
      </c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614"/>
      <c r="AJ135" s="30"/>
      <c r="AK135" s="30"/>
      <c r="AL135" s="30"/>
      <c r="AM135" s="30"/>
      <c r="AN135" s="49">
        <v>0</v>
      </c>
      <c r="AO135" s="49">
        <v>0</v>
      </c>
      <c r="AP135" s="49">
        <v>0</v>
      </c>
      <c r="AQ135" s="49">
        <v>0</v>
      </c>
      <c r="AR135" s="49">
        <v>0</v>
      </c>
      <c r="AS135" s="49"/>
      <c r="AT135" s="49"/>
      <c r="AU135" s="49">
        <v>5000</v>
      </c>
      <c r="AV135" s="49">
        <v>5000</v>
      </c>
      <c r="AW135" s="49"/>
      <c r="AX135" s="49"/>
      <c r="AY135" s="49">
        <f>(BB135-AV135)</f>
        <v>-5000</v>
      </c>
      <c r="AZ135" s="30"/>
      <c r="BA135" s="30"/>
      <c r="BB135" s="49">
        <v>0</v>
      </c>
      <c r="BC135" s="49">
        <v>0</v>
      </c>
      <c r="BD135" s="49">
        <v>0</v>
      </c>
      <c r="BE135" s="49">
        <v>0</v>
      </c>
      <c r="BF135" s="49">
        <v>0</v>
      </c>
      <c r="BG135" s="49"/>
      <c r="BH135" s="49"/>
      <c r="BI135" s="49">
        <f>(BJ135-BH135)</f>
        <v>0</v>
      </c>
      <c r="BJ135" s="49"/>
      <c r="BK135" s="49"/>
      <c r="BL135" s="49">
        <f t="shared" si="276"/>
        <v>0</v>
      </c>
      <c r="BM135" s="49"/>
      <c r="BN135" s="49"/>
      <c r="BO135" s="49"/>
      <c r="BP135" s="49"/>
      <c r="BQ135" s="49"/>
      <c r="BR135" s="49">
        <f>(BS135-BO135)</f>
        <v>0</v>
      </c>
      <c r="BS135" s="49"/>
      <c r="BT135" s="49"/>
      <c r="BU135" s="49">
        <f>(BY135-BO135)</f>
        <v>0</v>
      </c>
      <c r="BV135" s="49"/>
      <c r="BW135" s="49"/>
      <c r="BX135" s="49"/>
      <c r="BY135" s="49"/>
      <c r="BZ135" s="49"/>
      <c r="CA135" s="49">
        <f t="shared" si="209"/>
        <v>0</v>
      </c>
      <c r="CB135" s="49">
        <f t="shared" si="210"/>
        <v>0</v>
      </c>
      <c r="CC135" s="49"/>
      <c r="CD135" s="49"/>
      <c r="CE135" s="49"/>
      <c r="CF135" s="49"/>
      <c r="CG135" s="49">
        <f t="shared" ref="CG135:CG161" si="388">IFERROR(CF135/CE135*100,)</f>
        <v>0</v>
      </c>
      <c r="CH135" s="49">
        <f>(CI135-CE135)</f>
        <v>0</v>
      </c>
      <c r="CI135" s="49"/>
      <c r="CJ135" s="49"/>
      <c r="CK135" s="49">
        <f t="shared" si="212"/>
        <v>0</v>
      </c>
      <c r="CL135" s="49">
        <f>(CM135-CI135)</f>
        <v>0</v>
      </c>
      <c r="CM135" s="49"/>
      <c r="CN135" s="49"/>
      <c r="CO135" s="49">
        <f t="shared" si="213"/>
        <v>0</v>
      </c>
      <c r="CP135" s="49">
        <f>(CQ135-CM135)</f>
        <v>0</v>
      </c>
      <c r="CQ135" s="49"/>
      <c r="CR135" s="49"/>
      <c r="CS135" s="49">
        <f t="shared" si="214"/>
        <v>0</v>
      </c>
      <c r="CT135" s="49"/>
      <c r="CU135" s="49"/>
      <c r="CV135" s="49"/>
      <c r="CW135" s="49">
        <f t="shared" si="215"/>
        <v>0</v>
      </c>
      <c r="CX135" s="49"/>
      <c r="CY135" s="49"/>
      <c r="CZ135" s="49"/>
      <c r="DA135" s="49"/>
      <c r="DB135" s="49">
        <v>0</v>
      </c>
      <c r="DC135" s="49">
        <v>0</v>
      </c>
      <c r="DD135" s="49">
        <f t="shared" si="324"/>
        <v>0</v>
      </c>
      <c r="DE135" s="49">
        <f t="shared" si="325"/>
        <v>0</v>
      </c>
      <c r="DF135" s="49"/>
      <c r="DG135" s="49"/>
      <c r="DH135" s="49">
        <f t="shared" si="221"/>
        <v>0</v>
      </c>
      <c r="DI135" s="49"/>
      <c r="DJ135" s="49"/>
      <c r="DK135" s="49"/>
      <c r="DL135" s="49">
        <f t="shared" si="223"/>
        <v>0</v>
      </c>
      <c r="DM135" s="49"/>
      <c r="DN135" s="49"/>
      <c r="DO135" s="49"/>
      <c r="DP135" s="49">
        <f t="shared" si="225"/>
        <v>0</v>
      </c>
      <c r="DQ135" s="49"/>
      <c r="DR135" s="49"/>
      <c r="DS135" s="49"/>
      <c r="DT135" s="49"/>
      <c r="DU135" s="49"/>
      <c r="DV135" s="49"/>
      <c r="DW135" s="49"/>
      <c r="DX135" s="137"/>
      <c r="DY135" s="49"/>
      <c r="EF135" s="655"/>
      <c r="EG135" s="655"/>
      <c r="EH135" s="655"/>
      <c r="EI135" s="655"/>
      <c r="EJ135" s="655"/>
      <c r="EK135" s="655"/>
      <c r="EL135" s="655"/>
      <c r="EM135" s="655"/>
      <c r="EN135" s="952"/>
      <c r="EO135" s="655"/>
      <c r="EP135" s="655"/>
      <c r="EQ135" s="655"/>
      <c r="ER135" s="655"/>
      <c r="ES135" s="655"/>
      <c r="ET135" s="655"/>
      <c r="EU135" s="655"/>
      <c r="EV135" s="655"/>
      <c r="EY135" s="655"/>
      <c r="EZ135" s="655"/>
      <c r="FA135" s="655"/>
      <c r="FB135" s="655"/>
      <c r="FC135" s="655"/>
      <c r="FD135" s="655"/>
      <c r="FE135" s="655"/>
      <c r="FF135" s="655"/>
      <c r="FG135" s="655"/>
      <c r="FH135" s="655"/>
      <c r="FI135" s="655"/>
      <c r="FJ135" s="655"/>
      <c r="FK135" s="655"/>
      <c r="FL135" s="655"/>
      <c r="FM135" s="655"/>
      <c r="FN135" s="655"/>
      <c r="FO135" s="655"/>
      <c r="FP135" s="655"/>
      <c r="FQ135" s="655"/>
      <c r="FR135" s="655"/>
      <c r="FS135" s="655"/>
      <c r="FT135" s="655"/>
      <c r="FU135" s="655"/>
      <c r="FV135" s="655"/>
      <c r="FW135" s="655"/>
      <c r="FX135" s="655"/>
      <c r="FY135" s="655"/>
      <c r="FZ135" s="655"/>
      <c r="GA135" s="655"/>
      <c r="GB135" s="655"/>
      <c r="GC135" s="655"/>
      <c r="GD135" s="655"/>
      <c r="GE135" s="655"/>
      <c r="GF135" s="655"/>
      <c r="GG135" s="655"/>
      <c r="GH135" s="655"/>
      <c r="GI135" s="655"/>
      <c r="GJ135" s="655"/>
      <c r="GK135" s="655"/>
      <c r="GL135" s="655"/>
      <c r="GM135" s="655"/>
      <c r="GN135" s="655"/>
      <c r="GO135" s="655"/>
      <c r="GP135" s="655"/>
      <c r="GQ135" s="655"/>
      <c r="GR135" s="655"/>
      <c r="GS135" s="655"/>
      <c r="GT135" s="655"/>
      <c r="GU135" s="655"/>
      <c r="GV135" s="655"/>
      <c r="GW135" s="655"/>
      <c r="GX135" s="655"/>
      <c r="GY135" s="655"/>
      <c r="GZ135" s="655"/>
      <c r="HA135" s="655"/>
      <c r="HB135" s="655"/>
      <c r="HC135" s="655"/>
      <c r="HD135" s="655"/>
      <c r="HE135" s="655"/>
      <c r="HF135" s="655"/>
      <c r="HG135" s="655"/>
      <c r="HH135" s="655"/>
      <c r="HI135" s="655"/>
      <c r="HJ135" s="655"/>
      <c r="HK135" s="655"/>
      <c r="HL135" s="655"/>
      <c r="HM135" s="655"/>
      <c r="HN135" s="655"/>
      <c r="HO135" s="655"/>
      <c r="HP135" s="655"/>
      <c r="HQ135" s="655"/>
      <c r="HR135" s="655"/>
      <c r="HS135" s="655"/>
      <c r="HT135" s="655"/>
      <c r="HU135" s="655"/>
      <c r="HV135" s="655"/>
      <c r="HW135" s="655"/>
      <c r="HX135" s="655"/>
      <c r="HY135" s="655"/>
      <c r="HZ135" s="655"/>
      <c r="IA135" s="655"/>
      <c r="IB135" s="655"/>
      <c r="IC135" s="655"/>
    </row>
    <row r="136" spans="1:237" s="654" customFormat="1" ht="20.100000000000001" hidden="1" customHeight="1" x14ac:dyDescent="0.35">
      <c r="A136" s="694"/>
      <c r="B136" s="664" t="s">
        <v>605</v>
      </c>
      <c r="C136" s="665" t="s">
        <v>9</v>
      </c>
      <c r="D136" s="646"/>
      <c r="E136" s="646"/>
      <c r="F136" s="646"/>
      <c r="G136" s="646"/>
      <c r="H136" s="646"/>
      <c r="I136" s="646"/>
      <c r="J136" s="580" t="s">
        <v>185</v>
      </c>
      <c r="K136" s="757"/>
      <c r="L136" s="604"/>
      <c r="M136" s="775">
        <v>323</v>
      </c>
      <c r="N136" s="775" t="s">
        <v>31</v>
      </c>
      <c r="O136" s="752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614"/>
      <c r="AJ136" s="30"/>
      <c r="AK136" s="30"/>
      <c r="AL136" s="30"/>
      <c r="AM136" s="30"/>
      <c r="AN136" s="49"/>
      <c r="AO136" s="49"/>
      <c r="AP136" s="49"/>
      <c r="AQ136" s="49"/>
      <c r="AR136" s="101">
        <f>SUM(AR137)</f>
        <v>0</v>
      </c>
      <c r="AS136" s="49"/>
      <c r="AT136" s="49"/>
      <c r="AU136" s="49"/>
      <c r="AV136" s="101">
        <f>SUM(AV137)</f>
        <v>0</v>
      </c>
      <c r="AW136" s="49"/>
      <c r="AX136" s="49"/>
      <c r="AY136" s="49"/>
      <c r="AZ136" s="30"/>
      <c r="BA136" s="30"/>
      <c r="BB136" s="101">
        <f t="shared" ref="BB136:BK136" si="389">SUM(BB137)</f>
        <v>0</v>
      </c>
      <c r="BC136" s="101">
        <f t="shared" si="389"/>
        <v>0</v>
      </c>
      <c r="BD136" s="101">
        <f t="shared" si="389"/>
        <v>0</v>
      </c>
      <c r="BE136" s="101">
        <f t="shared" si="389"/>
        <v>0</v>
      </c>
      <c r="BF136" s="101">
        <f t="shared" si="389"/>
        <v>15000</v>
      </c>
      <c r="BG136" s="101">
        <f t="shared" si="389"/>
        <v>15000</v>
      </c>
      <c r="BH136" s="101">
        <f t="shared" si="389"/>
        <v>0</v>
      </c>
      <c r="BI136" s="101">
        <f>SUM(BI137)</f>
        <v>0</v>
      </c>
      <c r="BJ136" s="101">
        <f>SUM(BJ137)</f>
        <v>0</v>
      </c>
      <c r="BK136" s="101">
        <f t="shared" si="389"/>
        <v>0</v>
      </c>
      <c r="BL136" s="101">
        <f t="shared" si="276"/>
        <v>0</v>
      </c>
      <c r="BM136" s="101"/>
      <c r="BN136" s="101"/>
      <c r="BO136" s="101">
        <f>SUM(BO137)</f>
        <v>0</v>
      </c>
      <c r="BP136" s="101"/>
      <c r="BQ136" s="101"/>
      <c r="BR136" s="101">
        <f>SUM(BR137)</f>
        <v>0</v>
      </c>
      <c r="BS136" s="101">
        <f>SUM(BS137)</f>
        <v>0</v>
      </c>
      <c r="BT136" s="101">
        <f>SUM(BT137)</f>
        <v>0</v>
      </c>
      <c r="BU136" s="101">
        <f>SUM(BU137)</f>
        <v>0</v>
      </c>
      <c r="BV136" s="101">
        <f>SUM(BV137)</f>
        <v>0</v>
      </c>
      <c r="BW136" s="101"/>
      <c r="BX136" s="101"/>
      <c r="BY136" s="101">
        <f>SUM(BY137)</f>
        <v>0</v>
      </c>
      <c r="BZ136" s="101">
        <f>SUM(BZ137)</f>
        <v>0</v>
      </c>
      <c r="CA136" s="101">
        <f t="shared" si="209"/>
        <v>0</v>
      </c>
      <c r="CB136" s="101">
        <f t="shared" si="210"/>
        <v>0</v>
      </c>
      <c r="CC136" s="101">
        <f>SUM(CC137)</f>
        <v>0</v>
      </c>
      <c r="CD136" s="101">
        <f>SUM(CD137)</f>
        <v>0</v>
      </c>
      <c r="CE136" s="101">
        <f>SUM(CE137)</f>
        <v>0</v>
      </c>
      <c r="CF136" s="101">
        <f>SUM(CF137)</f>
        <v>0</v>
      </c>
      <c r="CG136" s="101">
        <f t="shared" si="388"/>
        <v>0</v>
      </c>
      <c r="CH136" s="101">
        <f>SUM(CH137)</f>
        <v>0</v>
      </c>
      <c r="CI136" s="101">
        <f>SUM(CI137)</f>
        <v>0</v>
      </c>
      <c r="CJ136" s="101"/>
      <c r="CK136" s="101">
        <f t="shared" si="212"/>
        <v>0</v>
      </c>
      <c r="CL136" s="101">
        <f>SUM(CL137)</f>
        <v>0</v>
      </c>
      <c r="CM136" s="101">
        <f>SUM(CM137)</f>
        <v>0</v>
      </c>
      <c r="CN136" s="101"/>
      <c r="CO136" s="101">
        <f t="shared" si="213"/>
        <v>0</v>
      </c>
      <c r="CP136" s="101">
        <f>SUM(CP137)</f>
        <v>0</v>
      </c>
      <c r="CQ136" s="101">
        <f t="shared" ref="CQ136:DA136" si="390">SUM(CQ137)</f>
        <v>0</v>
      </c>
      <c r="CR136" s="101">
        <f t="shared" si="390"/>
        <v>0</v>
      </c>
      <c r="CS136" s="101">
        <f t="shared" si="214"/>
        <v>0</v>
      </c>
      <c r="CT136" s="101">
        <f t="shared" si="390"/>
        <v>0</v>
      </c>
      <c r="CU136" s="101">
        <f t="shared" si="390"/>
        <v>0</v>
      </c>
      <c r="CV136" s="101">
        <f t="shared" si="390"/>
        <v>0</v>
      </c>
      <c r="CW136" s="101">
        <f t="shared" si="215"/>
        <v>0</v>
      </c>
      <c r="CX136" s="101">
        <f t="shared" si="390"/>
        <v>0</v>
      </c>
      <c r="CY136" s="101">
        <f t="shared" si="390"/>
        <v>0</v>
      </c>
      <c r="CZ136" s="101">
        <f t="shared" si="390"/>
        <v>0</v>
      </c>
      <c r="DA136" s="101">
        <f t="shared" si="390"/>
        <v>0</v>
      </c>
      <c r="DB136" s="101">
        <f>SUM(DB137)</f>
        <v>0</v>
      </c>
      <c r="DC136" s="101">
        <f>SUM(DC137)</f>
        <v>0</v>
      </c>
      <c r="DD136" s="101">
        <f t="shared" si="324"/>
        <v>0</v>
      </c>
      <c r="DE136" s="101">
        <f t="shared" si="325"/>
        <v>0</v>
      </c>
      <c r="DF136" s="101">
        <f>SUM(DF137)</f>
        <v>0</v>
      </c>
      <c r="DG136" s="101">
        <f>SUM(DG137)</f>
        <v>0</v>
      </c>
      <c r="DH136" s="101">
        <f t="shared" si="221"/>
        <v>0</v>
      </c>
      <c r="DI136" s="101">
        <f t="shared" ref="DI136" si="391">SUM(DI137)</f>
        <v>0</v>
      </c>
      <c r="DJ136" s="101">
        <f>SUM(DJ137)</f>
        <v>0</v>
      </c>
      <c r="DK136" s="101">
        <f>SUM(DK137)</f>
        <v>0</v>
      </c>
      <c r="DL136" s="101">
        <f t="shared" si="223"/>
        <v>0</v>
      </c>
      <c r="DM136" s="101">
        <f t="shared" ref="DM136" si="392">SUM(DM137)</f>
        <v>0</v>
      </c>
      <c r="DN136" s="101">
        <f>SUM(DN137)</f>
        <v>0</v>
      </c>
      <c r="DO136" s="101">
        <f>SUM(DO137)</f>
        <v>0</v>
      </c>
      <c r="DP136" s="101">
        <f t="shared" si="225"/>
        <v>0</v>
      </c>
      <c r="DQ136" s="101">
        <f t="shared" ref="DQ136" si="393">SUM(DQ137)</f>
        <v>0</v>
      </c>
      <c r="DR136" s="101">
        <f>SUM(DR137)</f>
        <v>0</v>
      </c>
      <c r="DS136" s="101">
        <f t="shared" ref="DS136:DU136" si="394">SUM(DS137)</f>
        <v>0</v>
      </c>
      <c r="DT136" s="101">
        <f t="shared" si="394"/>
        <v>0</v>
      </c>
      <c r="DU136" s="101">
        <f t="shared" si="394"/>
        <v>0</v>
      </c>
      <c r="DV136" s="106"/>
      <c r="DW136" s="106"/>
      <c r="DX136" s="137"/>
      <c r="DY136" s="106"/>
      <c r="DZ136" s="852"/>
      <c r="EA136" s="852"/>
      <c r="EE136" s="686"/>
      <c r="EF136" s="655"/>
      <c r="EG136" s="655"/>
      <c r="EH136" s="655"/>
      <c r="EI136" s="655"/>
      <c r="EJ136" s="655"/>
      <c r="EK136" s="655"/>
      <c r="EL136" s="655"/>
      <c r="EM136" s="655"/>
      <c r="EN136" s="952"/>
      <c r="EO136" s="655"/>
      <c r="EP136" s="655"/>
      <c r="EQ136" s="655"/>
      <c r="ER136" s="655"/>
      <c r="ES136" s="655"/>
      <c r="ET136" s="655"/>
      <c r="EU136" s="655"/>
      <c r="EV136" s="655"/>
      <c r="EX136" s="820"/>
      <c r="EY136" s="655"/>
      <c r="EZ136" s="655"/>
      <c r="FA136" s="655"/>
      <c r="FB136" s="655"/>
      <c r="FC136" s="655"/>
      <c r="FD136" s="655"/>
      <c r="FE136" s="655"/>
      <c r="FF136" s="655"/>
      <c r="FG136" s="655"/>
      <c r="FH136" s="655"/>
      <c r="FI136" s="655"/>
      <c r="FJ136" s="655"/>
      <c r="FK136" s="655"/>
      <c r="FL136" s="655"/>
      <c r="FM136" s="655"/>
      <c r="FN136" s="655"/>
      <c r="FO136" s="655"/>
      <c r="FP136" s="655"/>
      <c r="FQ136" s="655"/>
      <c r="FR136" s="655"/>
      <c r="FS136" s="655"/>
      <c r="FT136" s="655"/>
      <c r="FU136" s="655"/>
      <c r="FV136" s="655"/>
      <c r="FW136" s="655"/>
      <c r="FX136" s="655"/>
      <c r="FY136" s="655"/>
      <c r="FZ136" s="655"/>
      <c r="GA136" s="655"/>
      <c r="GB136" s="655"/>
      <c r="GC136" s="655"/>
      <c r="GD136" s="655"/>
      <c r="GE136" s="655"/>
      <c r="GF136" s="655"/>
      <c r="GG136" s="655"/>
      <c r="GH136" s="655"/>
      <c r="GI136" s="655"/>
      <c r="GJ136" s="655"/>
      <c r="GK136" s="655"/>
      <c r="GL136" s="655"/>
      <c r="GM136" s="655"/>
      <c r="GN136" s="655"/>
      <c r="GO136" s="655"/>
      <c r="GP136" s="655"/>
      <c r="GQ136" s="655"/>
      <c r="GR136" s="655"/>
      <c r="GS136" s="655"/>
      <c r="GT136" s="655"/>
      <c r="GU136" s="655"/>
      <c r="GV136" s="655"/>
      <c r="GW136" s="655"/>
      <c r="GX136" s="655"/>
      <c r="GY136" s="655"/>
      <c r="GZ136" s="655"/>
      <c r="HA136" s="655"/>
      <c r="HB136" s="655"/>
      <c r="HC136" s="655"/>
      <c r="HD136" s="655"/>
      <c r="HE136" s="655"/>
      <c r="HF136" s="655"/>
      <c r="HG136" s="655"/>
      <c r="HH136" s="655"/>
      <c r="HI136" s="655"/>
      <c r="HJ136" s="655"/>
      <c r="HK136" s="655"/>
      <c r="HL136" s="655"/>
      <c r="HM136" s="655"/>
      <c r="HN136" s="655"/>
      <c r="HO136" s="655"/>
      <c r="HP136" s="655"/>
      <c r="HQ136" s="655"/>
      <c r="HR136" s="655"/>
      <c r="HS136" s="655"/>
      <c r="HT136" s="655"/>
      <c r="HU136" s="655"/>
      <c r="HV136" s="655"/>
      <c r="HW136" s="655"/>
      <c r="HX136" s="655"/>
      <c r="HY136" s="655"/>
      <c r="HZ136" s="655"/>
      <c r="IA136" s="655"/>
      <c r="IB136" s="655"/>
      <c r="IC136" s="655"/>
    </row>
    <row r="137" spans="1:237" s="654" customFormat="1" ht="20.100000000000001" hidden="1" customHeight="1" x14ac:dyDescent="0.35">
      <c r="A137" s="694"/>
      <c r="B137" s="715"/>
      <c r="C137" s="545"/>
      <c r="D137" s="642"/>
      <c r="E137" s="642"/>
      <c r="F137" s="642"/>
      <c r="G137" s="642"/>
      <c r="H137" s="642"/>
      <c r="I137" s="642"/>
      <c r="J137" s="580" t="s">
        <v>185</v>
      </c>
      <c r="K137" s="678"/>
      <c r="L137" s="603"/>
      <c r="M137" s="633"/>
      <c r="N137" s="633">
        <v>3231</v>
      </c>
      <c r="O137" s="615" t="s">
        <v>576</v>
      </c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614"/>
      <c r="AJ137" s="30"/>
      <c r="AK137" s="30"/>
      <c r="AL137" s="30"/>
      <c r="AM137" s="30"/>
      <c r="AN137" s="49"/>
      <c r="AO137" s="49"/>
      <c r="AP137" s="49"/>
      <c r="AQ137" s="49"/>
      <c r="AR137" s="49">
        <v>0</v>
      </c>
      <c r="AS137" s="49"/>
      <c r="AT137" s="49"/>
      <c r="AU137" s="49"/>
      <c r="AV137" s="49">
        <v>0</v>
      </c>
      <c r="AW137" s="49"/>
      <c r="AX137" s="49"/>
      <c r="AY137" s="49"/>
      <c r="AZ137" s="30"/>
      <c r="BA137" s="30"/>
      <c r="BB137" s="49">
        <v>0</v>
      </c>
      <c r="BC137" s="49">
        <v>0</v>
      </c>
      <c r="BD137" s="49"/>
      <c r="BE137" s="49">
        <v>0</v>
      </c>
      <c r="BF137" s="49">
        <v>15000</v>
      </c>
      <c r="BG137" s="49">
        <v>15000</v>
      </c>
      <c r="BH137" s="49">
        <v>0</v>
      </c>
      <c r="BI137" s="49">
        <f>BJ137-BH137</f>
        <v>0</v>
      </c>
      <c r="BJ137" s="49">
        <v>0</v>
      </c>
      <c r="BK137" s="49"/>
      <c r="BL137" s="49">
        <f t="shared" si="276"/>
        <v>0</v>
      </c>
      <c r="BM137" s="49"/>
      <c r="BN137" s="49"/>
      <c r="BO137" s="49">
        <v>0</v>
      </c>
      <c r="BP137" s="49"/>
      <c r="BQ137" s="49"/>
      <c r="BR137" s="49">
        <f>BS137-BO137</f>
        <v>0</v>
      </c>
      <c r="BS137" s="49"/>
      <c r="BT137" s="49">
        <v>0</v>
      </c>
      <c r="BU137" s="49">
        <f>BY137-BO137</f>
        <v>0</v>
      </c>
      <c r="BV137" s="49"/>
      <c r="BW137" s="49"/>
      <c r="BX137" s="49"/>
      <c r="BY137" s="49">
        <v>0</v>
      </c>
      <c r="BZ137" s="49"/>
      <c r="CA137" s="49">
        <f t="shared" si="209"/>
        <v>0</v>
      </c>
      <c r="CB137" s="49">
        <f t="shared" si="210"/>
        <v>0</v>
      </c>
      <c r="CC137" s="49"/>
      <c r="CD137" s="49"/>
      <c r="CE137" s="49"/>
      <c r="CF137" s="49"/>
      <c r="CG137" s="49">
        <f t="shared" si="388"/>
        <v>0</v>
      </c>
      <c r="CH137" s="49">
        <f>CI137-CE137</f>
        <v>0</v>
      </c>
      <c r="CI137" s="49"/>
      <c r="CJ137" s="49"/>
      <c r="CK137" s="49">
        <f t="shared" si="212"/>
        <v>0</v>
      </c>
      <c r="CL137" s="49">
        <f>CM137-CI137</f>
        <v>0</v>
      </c>
      <c r="CM137" s="49"/>
      <c r="CN137" s="49"/>
      <c r="CO137" s="49">
        <f t="shared" si="213"/>
        <v>0</v>
      </c>
      <c r="CP137" s="49">
        <f>CQ137-CM137</f>
        <v>0</v>
      </c>
      <c r="CQ137" s="49"/>
      <c r="CR137" s="49"/>
      <c r="CS137" s="49">
        <f t="shared" si="214"/>
        <v>0</v>
      </c>
      <c r="CT137" s="49"/>
      <c r="CU137" s="49"/>
      <c r="CV137" s="49"/>
      <c r="CW137" s="49">
        <f t="shared" si="215"/>
        <v>0</v>
      </c>
      <c r="CX137" s="49"/>
      <c r="CY137" s="49"/>
      <c r="CZ137" s="49"/>
      <c r="DA137" s="49"/>
      <c r="DB137" s="49">
        <v>0</v>
      </c>
      <c r="DC137" s="49">
        <v>0</v>
      </c>
      <c r="DD137" s="49">
        <f t="shared" si="324"/>
        <v>0</v>
      </c>
      <c r="DE137" s="49">
        <f t="shared" si="325"/>
        <v>0</v>
      </c>
      <c r="DF137" s="49"/>
      <c r="DG137" s="49"/>
      <c r="DH137" s="49">
        <f t="shared" si="221"/>
        <v>0</v>
      </c>
      <c r="DI137" s="49"/>
      <c r="DJ137" s="49"/>
      <c r="DK137" s="49"/>
      <c r="DL137" s="49">
        <f t="shared" si="223"/>
        <v>0</v>
      </c>
      <c r="DM137" s="49"/>
      <c r="DN137" s="49"/>
      <c r="DO137" s="49"/>
      <c r="DP137" s="49">
        <f t="shared" si="225"/>
        <v>0</v>
      </c>
      <c r="DQ137" s="49"/>
      <c r="DR137" s="49"/>
      <c r="DS137" s="49"/>
      <c r="DT137" s="49"/>
      <c r="DU137" s="49"/>
      <c r="DV137" s="49"/>
      <c r="DW137" s="49"/>
      <c r="DX137" s="137"/>
      <c r="DY137" s="49"/>
      <c r="DZ137" s="852"/>
      <c r="EA137" s="852"/>
      <c r="EE137" s="686"/>
      <c r="EF137" s="655"/>
      <c r="EG137" s="655"/>
      <c r="EH137" s="655"/>
      <c r="EI137" s="655"/>
      <c r="EJ137" s="655"/>
      <c r="EK137" s="655"/>
      <c r="EL137" s="655"/>
      <c r="EM137" s="655"/>
      <c r="EN137" s="952"/>
      <c r="EO137" s="655"/>
      <c r="EP137" s="655"/>
      <c r="EQ137" s="655"/>
      <c r="ER137" s="655"/>
      <c r="ES137" s="655"/>
      <c r="ET137" s="655"/>
      <c r="EU137" s="655"/>
      <c r="EV137" s="655"/>
      <c r="EX137" s="820"/>
      <c r="EY137" s="655"/>
      <c r="EZ137" s="655"/>
      <c r="FA137" s="655"/>
      <c r="FB137" s="655"/>
      <c r="FC137" s="655"/>
      <c r="FD137" s="655"/>
      <c r="FE137" s="655"/>
      <c r="FF137" s="655"/>
      <c r="FG137" s="655"/>
      <c r="FH137" s="655"/>
      <c r="FI137" s="655"/>
      <c r="FJ137" s="655"/>
      <c r="FK137" s="655"/>
      <c r="FL137" s="655"/>
      <c r="FM137" s="655"/>
      <c r="FN137" s="655"/>
      <c r="FO137" s="655"/>
      <c r="FP137" s="655"/>
      <c r="FQ137" s="655"/>
      <c r="FR137" s="655"/>
      <c r="FS137" s="655"/>
      <c r="FT137" s="655"/>
      <c r="FU137" s="655"/>
      <c r="FV137" s="655"/>
      <c r="FW137" s="655"/>
      <c r="FX137" s="655"/>
      <c r="FY137" s="655"/>
      <c r="FZ137" s="655"/>
      <c r="GA137" s="655"/>
      <c r="GB137" s="655"/>
      <c r="GC137" s="655"/>
      <c r="GD137" s="655"/>
      <c r="GE137" s="655"/>
      <c r="GF137" s="655"/>
      <c r="GG137" s="655"/>
      <c r="GH137" s="655"/>
      <c r="GI137" s="655"/>
      <c r="GJ137" s="655"/>
      <c r="GK137" s="655"/>
      <c r="GL137" s="655"/>
      <c r="GM137" s="655"/>
      <c r="GN137" s="655"/>
      <c r="GO137" s="655"/>
      <c r="GP137" s="655"/>
      <c r="GQ137" s="655"/>
      <c r="GR137" s="655"/>
      <c r="GS137" s="655"/>
      <c r="GT137" s="655"/>
      <c r="GU137" s="655"/>
      <c r="GV137" s="655"/>
      <c r="GW137" s="655"/>
      <c r="GX137" s="655"/>
      <c r="GY137" s="655"/>
      <c r="GZ137" s="655"/>
      <c r="HA137" s="655"/>
      <c r="HB137" s="655"/>
      <c r="HC137" s="655"/>
      <c r="HD137" s="655"/>
      <c r="HE137" s="655"/>
      <c r="HF137" s="655"/>
      <c r="HG137" s="655"/>
      <c r="HH137" s="655"/>
      <c r="HI137" s="655"/>
      <c r="HJ137" s="655"/>
      <c r="HK137" s="655"/>
      <c r="HL137" s="655"/>
      <c r="HM137" s="655"/>
      <c r="HN137" s="655"/>
      <c r="HO137" s="655"/>
      <c r="HP137" s="655"/>
      <c r="HQ137" s="655"/>
      <c r="HR137" s="655"/>
      <c r="HS137" s="655"/>
      <c r="HT137" s="655"/>
      <c r="HU137" s="655"/>
      <c r="HV137" s="655"/>
      <c r="HW137" s="655"/>
      <c r="HX137" s="655"/>
      <c r="HY137" s="655"/>
      <c r="HZ137" s="655"/>
      <c r="IA137" s="655"/>
      <c r="IB137" s="655"/>
      <c r="IC137" s="655"/>
    </row>
    <row r="138" spans="1:237" s="654" customFormat="1" ht="20.100000000000001" customHeight="1" x14ac:dyDescent="0.35">
      <c r="A138" s="646"/>
      <c r="B138" s="646" t="s">
        <v>519</v>
      </c>
      <c r="C138" s="665" t="s">
        <v>5</v>
      </c>
      <c r="D138" s="646"/>
      <c r="E138" s="646"/>
      <c r="F138" s="646"/>
      <c r="G138" s="646"/>
      <c r="H138" s="646"/>
      <c r="I138" s="646"/>
      <c r="J138" s="580" t="s">
        <v>185</v>
      </c>
      <c r="K138" s="757"/>
      <c r="L138" s="604"/>
      <c r="M138" s="775">
        <v>323</v>
      </c>
      <c r="N138" s="775" t="s">
        <v>31</v>
      </c>
      <c r="O138" s="536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614"/>
      <c r="AJ138" s="30"/>
      <c r="AK138" s="30"/>
      <c r="AL138" s="30"/>
      <c r="AM138" s="30"/>
      <c r="AN138" s="49"/>
      <c r="AO138" s="49"/>
      <c r="AP138" s="49"/>
      <c r="AQ138" s="49"/>
      <c r="AR138" s="101">
        <v>0</v>
      </c>
      <c r="AS138" s="49"/>
      <c r="AT138" s="49"/>
      <c r="AU138" s="49"/>
      <c r="AV138" s="101">
        <f t="shared" ref="AV138:BF138" si="395">SUM(AV139:AV142)</f>
        <v>0</v>
      </c>
      <c r="AW138" s="101">
        <f t="shared" si="395"/>
        <v>0</v>
      </c>
      <c r="AX138" s="101">
        <f t="shared" si="395"/>
        <v>0</v>
      </c>
      <c r="AY138" s="101">
        <f t="shared" si="395"/>
        <v>2500</v>
      </c>
      <c r="AZ138" s="101">
        <f t="shared" si="395"/>
        <v>0</v>
      </c>
      <c r="BA138" s="101">
        <f t="shared" si="395"/>
        <v>0</v>
      </c>
      <c r="BB138" s="101">
        <f t="shared" si="395"/>
        <v>2500</v>
      </c>
      <c r="BC138" s="101">
        <f t="shared" si="395"/>
        <v>2500</v>
      </c>
      <c r="BD138" s="101">
        <f t="shared" si="395"/>
        <v>0</v>
      </c>
      <c r="BE138" s="101">
        <f t="shared" si="395"/>
        <v>0</v>
      </c>
      <c r="BF138" s="101">
        <f t="shared" si="395"/>
        <v>23360</v>
      </c>
      <c r="BG138" s="101">
        <f>SUM(BG139:BG143)</f>
        <v>24680.7</v>
      </c>
      <c r="BH138" s="101">
        <f>SUM(BH139:BH143)</f>
        <v>3800</v>
      </c>
      <c r="BI138" s="101">
        <f>SUM(BI139:BI143)</f>
        <v>22260</v>
      </c>
      <c r="BJ138" s="101">
        <f>SUM(BJ139:BJ143)</f>
        <v>26060</v>
      </c>
      <c r="BK138" s="101">
        <f>SUM(BK139:BK143)</f>
        <v>0</v>
      </c>
      <c r="BL138" s="101">
        <f t="shared" si="276"/>
        <v>0</v>
      </c>
      <c r="BM138" s="101"/>
      <c r="BN138" s="101"/>
      <c r="BO138" s="101">
        <f>SUM(BO139:BO143)</f>
        <v>4300</v>
      </c>
      <c r="BP138" s="101"/>
      <c r="BQ138" s="101"/>
      <c r="BR138" s="101">
        <f>SUM(BR139:BR143)</f>
        <v>-1800</v>
      </c>
      <c r="BS138" s="101">
        <f>SUM(BS139:BS143)</f>
        <v>2500</v>
      </c>
      <c r="BT138" s="101">
        <f>SUM(BT139:BT143)</f>
        <v>2940</v>
      </c>
      <c r="BU138" s="101">
        <f>SUM(BU139:BU143)</f>
        <v>-60</v>
      </c>
      <c r="BV138" s="101">
        <f>SUM(BV139:BV143)</f>
        <v>2500</v>
      </c>
      <c r="BW138" s="101"/>
      <c r="BX138" s="101"/>
      <c r="BY138" s="101">
        <f>SUM(BY139:BY143)</f>
        <v>4240</v>
      </c>
      <c r="BZ138" s="101">
        <f>SUM(BZ139:BZ143)</f>
        <v>4240</v>
      </c>
      <c r="CA138" s="101">
        <f t="shared" si="209"/>
        <v>17.179415494698286</v>
      </c>
      <c r="CB138" s="101">
        <f t="shared" si="210"/>
        <v>100</v>
      </c>
      <c r="CC138" s="101">
        <f>SUM(CC139:CC143)</f>
        <v>0</v>
      </c>
      <c r="CD138" s="101">
        <f>SUM(CD139:CD143)</f>
        <v>0</v>
      </c>
      <c r="CE138" s="101">
        <f>SUM(CE139:CE143)</f>
        <v>2500</v>
      </c>
      <c r="CF138" s="101">
        <f>SUM(CF139:CF143)</f>
        <v>0</v>
      </c>
      <c r="CG138" s="101">
        <f t="shared" si="388"/>
        <v>0</v>
      </c>
      <c r="CH138" s="101">
        <f>SUM(CH139:CH143)</f>
        <v>-260</v>
      </c>
      <c r="CI138" s="101">
        <f>SUM(CI139:CI143)</f>
        <v>2240</v>
      </c>
      <c r="CJ138" s="101"/>
      <c r="CK138" s="101">
        <f t="shared" si="212"/>
        <v>0</v>
      </c>
      <c r="CL138" s="101">
        <f>SUM(CL139:CL143)</f>
        <v>0</v>
      </c>
      <c r="CM138" s="101">
        <f>SUM(CM139:CM143)</f>
        <v>2240</v>
      </c>
      <c r="CN138" s="101"/>
      <c r="CO138" s="101">
        <f t="shared" si="213"/>
        <v>0</v>
      </c>
      <c r="CP138" s="101">
        <f>SUM(CP139:CP143)</f>
        <v>0</v>
      </c>
      <c r="CQ138" s="101">
        <f>SUM(CQ139:CQ143)</f>
        <v>2240</v>
      </c>
      <c r="CR138" s="101">
        <f>SUM(CR139:CR143)</f>
        <v>2240</v>
      </c>
      <c r="CS138" s="101">
        <f t="shared" si="214"/>
        <v>100</v>
      </c>
      <c r="CT138" s="101">
        <f>SUM(CT139:CT143)</f>
        <v>0</v>
      </c>
      <c r="CU138" s="101">
        <f>SUM(CU139:CU143)</f>
        <v>2240</v>
      </c>
      <c r="CV138" s="101">
        <f>SUM(CV139:CV143)</f>
        <v>2240</v>
      </c>
      <c r="CW138" s="101">
        <f t="shared" si="215"/>
        <v>100</v>
      </c>
      <c r="CX138" s="101">
        <f t="shared" ref="CX138:DG138" si="396">SUM(CX139:CX143)</f>
        <v>0</v>
      </c>
      <c r="CY138" s="101">
        <f t="shared" si="396"/>
        <v>2240</v>
      </c>
      <c r="CZ138" s="101">
        <f t="shared" si="396"/>
        <v>0</v>
      </c>
      <c r="DA138" s="101">
        <f t="shared" si="396"/>
        <v>0</v>
      </c>
      <c r="DB138" s="101">
        <f t="shared" ref="DB138" si="397">SUM(DB139:DB143)</f>
        <v>0</v>
      </c>
      <c r="DC138" s="101">
        <f t="shared" ref="DC138" si="398">SUM(DC139:DC143)</f>
        <v>0</v>
      </c>
      <c r="DD138" s="101">
        <f t="shared" si="324"/>
        <v>0</v>
      </c>
      <c r="DE138" s="101">
        <f t="shared" si="325"/>
        <v>0</v>
      </c>
      <c r="DF138" s="101">
        <f t="shared" si="396"/>
        <v>3780</v>
      </c>
      <c r="DG138" s="101">
        <f t="shared" si="396"/>
        <v>0</v>
      </c>
      <c r="DH138" s="101">
        <f t="shared" si="221"/>
        <v>0</v>
      </c>
      <c r="DI138" s="101">
        <f>SUM(DI139:DI143)</f>
        <v>-280</v>
      </c>
      <c r="DJ138" s="101">
        <f>SUM(DJ139:DJ143)</f>
        <v>3500</v>
      </c>
      <c r="DK138" s="101">
        <f t="shared" ref="DK138" si="399">SUM(DK139:DK143)</f>
        <v>0</v>
      </c>
      <c r="DL138" s="101">
        <f t="shared" si="223"/>
        <v>0</v>
      </c>
      <c r="DM138" s="101">
        <f>SUM(DM139:DM143)</f>
        <v>0</v>
      </c>
      <c r="DN138" s="101">
        <f>SUM(DN139:DN143)</f>
        <v>3500</v>
      </c>
      <c r="DO138" s="101">
        <f t="shared" ref="DO138" si="400">SUM(DO139:DO143)</f>
        <v>0</v>
      </c>
      <c r="DP138" s="101">
        <f t="shared" si="225"/>
        <v>0</v>
      </c>
      <c r="DQ138" s="101">
        <f>SUM(DQ139:DQ143)</f>
        <v>0</v>
      </c>
      <c r="DR138" s="101">
        <f>SUM(DR139:DR143)</f>
        <v>3500</v>
      </c>
      <c r="DS138" s="101">
        <f t="shared" ref="DS138:DU138" si="401">SUM(DS139:DS143)</f>
        <v>3780</v>
      </c>
      <c r="DT138" s="101">
        <f t="shared" si="401"/>
        <v>0</v>
      </c>
      <c r="DU138" s="101">
        <f t="shared" si="401"/>
        <v>0</v>
      </c>
      <c r="DV138" s="106"/>
      <c r="DW138" s="106"/>
      <c r="DX138" s="137"/>
      <c r="DY138" s="106"/>
      <c r="DZ138" s="852"/>
      <c r="EA138" s="852"/>
      <c r="EE138" s="686"/>
      <c r="EF138" s="655"/>
      <c r="EG138" s="655"/>
      <c r="EH138" s="655"/>
      <c r="EI138" s="655"/>
      <c r="EJ138" s="655"/>
      <c r="EK138" s="655"/>
      <c r="EL138" s="655"/>
      <c r="EM138" s="655"/>
      <c r="EN138" s="952"/>
      <c r="EO138" s="655"/>
      <c r="EP138" s="655"/>
      <c r="EQ138" s="655"/>
      <c r="ER138" s="655"/>
      <c r="ES138" s="655"/>
      <c r="ET138" s="655"/>
      <c r="EU138" s="655"/>
      <c r="EV138" s="655"/>
      <c r="EX138" s="820"/>
      <c r="EY138" s="655"/>
      <c r="EZ138" s="655"/>
      <c r="FA138" s="655"/>
      <c r="FB138" s="655"/>
      <c r="FC138" s="655"/>
      <c r="FD138" s="655"/>
      <c r="FE138" s="655"/>
      <c r="FF138" s="655"/>
      <c r="FG138" s="655"/>
      <c r="FH138" s="655"/>
      <c r="FI138" s="655"/>
      <c r="FJ138" s="655"/>
      <c r="FK138" s="655"/>
      <c r="FL138" s="655"/>
      <c r="FM138" s="655"/>
      <c r="FN138" s="655"/>
      <c r="FO138" s="655"/>
      <c r="FP138" s="655"/>
      <c r="FQ138" s="655"/>
      <c r="FR138" s="655"/>
      <c r="FS138" s="655"/>
      <c r="FT138" s="655"/>
      <c r="FU138" s="655"/>
      <c r="FV138" s="655"/>
      <c r="FW138" s="655"/>
      <c r="FX138" s="655"/>
      <c r="FY138" s="655"/>
      <c r="FZ138" s="655"/>
      <c r="GA138" s="655"/>
      <c r="GB138" s="655"/>
      <c r="GC138" s="655"/>
      <c r="GD138" s="655"/>
      <c r="GE138" s="655"/>
      <c r="GF138" s="655"/>
      <c r="GG138" s="655"/>
      <c r="GH138" s="655"/>
      <c r="GI138" s="655"/>
      <c r="GJ138" s="655"/>
      <c r="GK138" s="655"/>
      <c r="GL138" s="655"/>
      <c r="GM138" s="655"/>
      <c r="GN138" s="655"/>
      <c r="GO138" s="655"/>
      <c r="GP138" s="655"/>
      <c r="GQ138" s="655"/>
      <c r="GR138" s="655"/>
      <c r="GS138" s="655"/>
      <c r="GT138" s="655"/>
      <c r="GU138" s="655"/>
      <c r="GV138" s="655"/>
      <c r="GW138" s="655"/>
      <c r="GX138" s="655"/>
      <c r="GY138" s="655"/>
      <c r="GZ138" s="655"/>
      <c r="HA138" s="655"/>
      <c r="HB138" s="655"/>
      <c r="HC138" s="655"/>
      <c r="HD138" s="655"/>
      <c r="HE138" s="655"/>
      <c r="HF138" s="655"/>
      <c r="HG138" s="655"/>
      <c r="HH138" s="655"/>
      <c r="HI138" s="655"/>
      <c r="HJ138" s="655"/>
      <c r="HK138" s="655"/>
      <c r="HL138" s="655"/>
      <c r="HM138" s="655"/>
      <c r="HN138" s="655"/>
      <c r="HO138" s="655"/>
      <c r="HP138" s="655"/>
      <c r="HQ138" s="655"/>
      <c r="HR138" s="655"/>
      <c r="HS138" s="655"/>
      <c r="HT138" s="655"/>
      <c r="HU138" s="655"/>
      <c r="HV138" s="655"/>
      <c r="HW138" s="655"/>
      <c r="HX138" s="655"/>
      <c r="HY138" s="655"/>
      <c r="HZ138" s="655"/>
      <c r="IA138" s="655"/>
      <c r="IB138" s="655"/>
      <c r="IC138" s="655"/>
    </row>
    <row r="139" spans="1:237" s="654" customFormat="1" ht="20.100000000000001" customHeight="1" x14ac:dyDescent="0.35">
      <c r="A139" s="646"/>
      <c r="B139" s="646"/>
      <c r="C139" s="665"/>
      <c r="D139" s="646"/>
      <c r="E139" s="646"/>
      <c r="F139" s="646"/>
      <c r="G139" s="646"/>
      <c r="H139" s="646"/>
      <c r="I139" s="646"/>
      <c r="J139" s="580" t="s">
        <v>185</v>
      </c>
      <c r="K139" s="757"/>
      <c r="L139" s="604"/>
      <c r="M139" s="564"/>
      <c r="N139" s="573">
        <v>3231</v>
      </c>
      <c r="O139" s="541" t="s">
        <v>32</v>
      </c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614"/>
      <c r="AJ139" s="30"/>
      <c r="AK139" s="30"/>
      <c r="AL139" s="30"/>
      <c r="AM139" s="30"/>
      <c r="AN139" s="49"/>
      <c r="AO139" s="49"/>
      <c r="AP139" s="49"/>
      <c r="AQ139" s="49"/>
      <c r="AR139" s="49">
        <v>0</v>
      </c>
      <c r="AS139" s="49"/>
      <c r="AT139" s="49"/>
      <c r="AU139" s="49"/>
      <c r="AV139" s="49">
        <v>0</v>
      </c>
      <c r="AW139" s="49"/>
      <c r="AX139" s="49"/>
      <c r="AY139" s="49">
        <f>(BB139-AV139)</f>
        <v>2500</v>
      </c>
      <c r="AZ139" s="30"/>
      <c r="BA139" s="30"/>
      <c r="BB139" s="49">
        <v>2500</v>
      </c>
      <c r="BC139" s="49">
        <v>2500</v>
      </c>
      <c r="BD139" s="49">
        <v>0</v>
      </c>
      <c r="BE139" s="49">
        <v>0</v>
      </c>
      <c r="BF139" s="49">
        <v>1960</v>
      </c>
      <c r="BG139" s="49">
        <v>5880.7</v>
      </c>
      <c r="BH139" s="49">
        <v>2500</v>
      </c>
      <c r="BI139" s="49">
        <f>BJ139-BH139</f>
        <v>22260</v>
      </c>
      <c r="BJ139" s="49">
        <v>24760</v>
      </c>
      <c r="BK139" s="49">
        <v>0</v>
      </c>
      <c r="BL139" s="49">
        <f t="shared" si="276"/>
        <v>0</v>
      </c>
      <c r="BM139" s="49"/>
      <c r="BN139" s="49"/>
      <c r="BO139" s="49">
        <v>3000</v>
      </c>
      <c r="BP139" s="49"/>
      <c r="BQ139" s="49"/>
      <c r="BR139" s="49">
        <f>BS139-BO139</f>
        <v>-500</v>
      </c>
      <c r="BS139" s="49">
        <v>2500</v>
      </c>
      <c r="BT139" s="49">
        <v>2940</v>
      </c>
      <c r="BU139" s="49">
        <f>BY139-BO139</f>
        <v>-3000</v>
      </c>
      <c r="BV139" s="49">
        <v>2500</v>
      </c>
      <c r="BW139" s="49"/>
      <c r="BX139" s="49"/>
      <c r="BY139" s="49">
        <v>0</v>
      </c>
      <c r="BZ139" s="49">
        <v>0</v>
      </c>
      <c r="CA139" s="49">
        <f t="shared" si="209"/>
        <v>0</v>
      </c>
      <c r="CB139" s="49">
        <f t="shared" si="210"/>
        <v>0</v>
      </c>
      <c r="CC139" s="49"/>
      <c r="CD139" s="49"/>
      <c r="CE139" s="49">
        <v>2500</v>
      </c>
      <c r="CF139" s="49">
        <v>0</v>
      </c>
      <c r="CG139" s="49">
        <f t="shared" si="388"/>
        <v>0</v>
      </c>
      <c r="CH139" s="49">
        <f>CI139-CE139</f>
        <v>-260</v>
      </c>
      <c r="CI139" s="49">
        <v>2240</v>
      </c>
      <c r="CJ139" s="49"/>
      <c r="CK139" s="49">
        <f t="shared" si="212"/>
        <v>0</v>
      </c>
      <c r="CL139" s="49">
        <f>CM139-CI139</f>
        <v>0</v>
      </c>
      <c r="CM139" s="49">
        <v>2240</v>
      </c>
      <c r="CN139" s="49"/>
      <c r="CO139" s="49">
        <f t="shared" si="213"/>
        <v>0</v>
      </c>
      <c r="CP139" s="49">
        <f>CQ139-CM139</f>
        <v>0</v>
      </c>
      <c r="CQ139" s="49">
        <v>2240</v>
      </c>
      <c r="CR139" s="49">
        <v>2240</v>
      </c>
      <c r="CS139" s="49">
        <f t="shared" si="214"/>
        <v>100</v>
      </c>
      <c r="CT139" s="49">
        <f>CU139-CQ139</f>
        <v>0</v>
      </c>
      <c r="CU139" s="49">
        <v>2240</v>
      </c>
      <c r="CV139" s="49">
        <v>2240</v>
      </c>
      <c r="CW139" s="49">
        <f t="shared" si="215"/>
        <v>100</v>
      </c>
      <c r="CX139" s="49">
        <f>CY139-CU139</f>
        <v>0</v>
      </c>
      <c r="CY139" s="49">
        <v>2240</v>
      </c>
      <c r="CZ139" s="851"/>
      <c r="DA139" s="851"/>
      <c r="DB139" s="49">
        <v>0</v>
      </c>
      <c r="DC139" s="851">
        <v>0</v>
      </c>
      <c r="DD139" s="49">
        <f t="shared" si="324"/>
        <v>0</v>
      </c>
      <c r="DE139" s="49">
        <f t="shared" si="325"/>
        <v>0</v>
      </c>
      <c r="DF139" s="49">
        <v>3780</v>
      </c>
      <c r="DG139" s="49"/>
      <c r="DH139" s="49">
        <f t="shared" si="221"/>
        <v>0</v>
      </c>
      <c r="DI139" s="49">
        <f>DJ139-DF139</f>
        <v>-280</v>
      </c>
      <c r="DJ139" s="851">
        <v>3500</v>
      </c>
      <c r="DK139" s="49"/>
      <c r="DL139" s="49">
        <f t="shared" si="223"/>
        <v>0</v>
      </c>
      <c r="DM139" s="49">
        <f>DN139-DJ139</f>
        <v>0</v>
      </c>
      <c r="DN139" s="851">
        <v>3500</v>
      </c>
      <c r="DO139" s="49"/>
      <c r="DP139" s="49">
        <f t="shared" si="225"/>
        <v>0</v>
      </c>
      <c r="DQ139" s="49">
        <f>DR139-DN139</f>
        <v>0</v>
      </c>
      <c r="DR139" s="851">
        <v>3500</v>
      </c>
      <c r="DS139" s="851">
        <v>3780</v>
      </c>
      <c r="DT139" s="851"/>
      <c r="DU139" s="851"/>
      <c r="DV139" s="49"/>
      <c r="DW139" s="49"/>
      <c r="DX139" s="137"/>
      <c r="DY139" s="851"/>
      <c r="DZ139" s="852"/>
      <c r="EA139" s="852"/>
      <c r="EE139" s="686"/>
      <c r="EF139" s="655"/>
      <c r="EG139" s="655"/>
      <c r="EH139" s="655"/>
      <c r="EI139" s="655"/>
      <c r="EJ139" s="655"/>
      <c r="EK139" s="655"/>
      <c r="EL139" s="655"/>
      <c r="EM139" s="655"/>
      <c r="EN139" s="952"/>
      <c r="EO139" s="655"/>
      <c r="EP139" s="655"/>
      <c r="EQ139" s="655"/>
      <c r="ER139" s="655"/>
      <c r="ES139" s="655"/>
      <c r="ET139" s="655"/>
      <c r="EU139" s="655"/>
      <c r="EV139" s="655"/>
      <c r="EX139" s="820"/>
      <c r="EY139" s="655"/>
      <c r="EZ139" s="655"/>
      <c r="FA139" s="655"/>
      <c r="FB139" s="655"/>
      <c r="FC139" s="655"/>
      <c r="FD139" s="655"/>
      <c r="FE139" s="655"/>
      <c r="FF139" s="655"/>
      <c r="FG139" s="655"/>
      <c r="FH139" s="655"/>
      <c r="FI139" s="655"/>
      <c r="FJ139" s="655"/>
      <c r="FK139" s="655"/>
      <c r="FL139" s="655"/>
      <c r="FM139" s="655"/>
      <c r="FN139" s="655"/>
      <c r="FO139" s="655"/>
      <c r="FP139" s="655"/>
      <c r="FQ139" s="655"/>
      <c r="FR139" s="655"/>
      <c r="FS139" s="655"/>
      <c r="FT139" s="655"/>
      <c r="FU139" s="655"/>
      <c r="FV139" s="655"/>
      <c r="FW139" s="655"/>
      <c r="FX139" s="655"/>
      <c r="FY139" s="655"/>
      <c r="FZ139" s="655"/>
      <c r="GA139" s="655"/>
      <c r="GB139" s="655"/>
      <c r="GC139" s="655"/>
      <c r="GD139" s="655"/>
      <c r="GE139" s="655"/>
      <c r="GF139" s="655"/>
      <c r="GG139" s="655"/>
      <c r="GH139" s="655"/>
      <c r="GI139" s="655"/>
      <c r="GJ139" s="655"/>
      <c r="GK139" s="655"/>
      <c r="GL139" s="655"/>
      <c r="GM139" s="655"/>
      <c r="GN139" s="655"/>
      <c r="GO139" s="655"/>
      <c r="GP139" s="655"/>
      <c r="GQ139" s="655"/>
      <c r="GR139" s="655"/>
      <c r="GS139" s="655"/>
      <c r="GT139" s="655"/>
      <c r="GU139" s="655"/>
      <c r="GV139" s="655"/>
      <c r="GW139" s="655"/>
      <c r="GX139" s="655"/>
      <c r="GY139" s="655"/>
      <c r="GZ139" s="655"/>
      <c r="HA139" s="655"/>
      <c r="HB139" s="655"/>
      <c r="HC139" s="655"/>
      <c r="HD139" s="655"/>
      <c r="HE139" s="655"/>
      <c r="HF139" s="655"/>
      <c r="HG139" s="655"/>
      <c r="HH139" s="655"/>
      <c r="HI139" s="655"/>
      <c r="HJ139" s="655"/>
      <c r="HK139" s="655"/>
      <c r="HL139" s="655"/>
      <c r="HM139" s="655"/>
      <c r="HN139" s="655"/>
      <c r="HO139" s="655"/>
      <c r="HP139" s="655"/>
      <c r="HQ139" s="655"/>
      <c r="HR139" s="655"/>
      <c r="HS139" s="655"/>
      <c r="HT139" s="655"/>
      <c r="HU139" s="655"/>
      <c r="HV139" s="655"/>
      <c r="HW139" s="655"/>
      <c r="HX139" s="655"/>
      <c r="HY139" s="655"/>
      <c r="HZ139" s="655"/>
      <c r="IA139" s="655"/>
      <c r="IB139" s="655"/>
      <c r="IC139" s="655"/>
    </row>
    <row r="140" spans="1:237" s="654" customFormat="1" ht="20.100000000000001" hidden="1" customHeight="1" x14ac:dyDescent="0.35">
      <c r="A140" s="646"/>
      <c r="B140" s="646"/>
      <c r="C140" s="665"/>
      <c r="D140" s="646"/>
      <c r="E140" s="646"/>
      <c r="F140" s="646"/>
      <c r="G140" s="646"/>
      <c r="H140" s="646"/>
      <c r="I140" s="646"/>
      <c r="J140" s="580" t="s">
        <v>185</v>
      </c>
      <c r="K140" s="757"/>
      <c r="L140" s="604"/>
      <c r="M140" s="610"/>
      <c r="N140" s="611">
        <v>3231</v>
      </c>
      <c r="O140" s="666" t="s">
        <v>580</v>
      </c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614"/>
      <c r="AJ140" s="30"/>
      <c r="AK140" s="30"/>
      <c r="AL140" s="30"/>
      <c r="AM140" s="30"/>
      <c r="AN140" s="49"/>
      <c r="AO140" s="49"/>
      <c r="AP140" s="49"/>
      <c r="AQ140" s="49"/>
      <c r="AR140" s="49">
        <v>0</v>
      </c>
      <c r="AS140" s="49"/>
      <c r="AT140" s="49"/>
      <c r="AU140" s="49"/>
      <c r="AV140" s="49">
        <v>0</v>
      </c>
      <c r="AW140" s="49">
        <v>0</v>
      </c>
      <c r="AX140" s="49">
        <v>0</v>
      </c>
      <c r="AY140" s="49">
        <v>0</v>
      </c>
      <c r="AZ140" s="30">
        <v>0</v>
      </c>
      <c r="BA140" s="30">
        <v>0</v>
      </c>
      <c r="BB140" s="49">
        <v>0</v>
      </c>
      <c r="BC140" s="49">
        <v>0</v>
      </c>
      <c r="BD140" s="49"/>
      <c r="BE140" s="49">
        <v>0</v>
      </c>
      <c r="BF140" s="49">
        <v>15200</v>
      </c>
      <c r="BG140" s="49">
        <v>17500</v>
      </c>
      <c r="BH140" s="49">
        <v>0</v>
      </c>
      <c r="BI140" s="49">
        <f>BJ140-BH140</f>
        <v>0</v>
      </c>
      <c r="BJ140" s="49">
        <v>0</v>
      </c>
      <c r="BK140" s="49"/>
      <c r="BL140" s="49">
        <f t="shared" si="276"/>
        <v>0</v>
      </c>
      <c r="BM140" s="49"/>
      <c r="BN140" s="49"/>
      <c r="BO140" s="49">
        <v>0</v>
      </c>
      <c r="BP140" s="49"/>
      <c r="BQ140" s="49"/>
      <c r="BR140" s="49">
        <f>BS140-BO140</f>
        <v>0</v>
      </c>
      <c r="BS140" s="49"/>
      <c r="BT140" s="49">
        <v>0</v>
      </c>
      <c r="BU140" s="49">
        <f>BY140-BO140</f>
        <v>2940</v>
      </c>
      <c r="BV140" s="49"/>
      <c r="BW140" s="49"/>
      <c r="BX140" s="49"/>
      <c r="BY140" s="49">
        <v>2940</v>
      </c>
      <c r="BZ140" s="49">
        <v>2940</v>
      </c>
      <c r="CA140" s="49">
        <f t="shared" si="209"/>
        <v>16.8</v>
      </c>
      <c r="CB140" s="49">
        <f t="shared" si="210"/>
        <v>100</v>
      </c>
      <c r="CC140" s="49"/>
      <c r="CD140" s="49"/>
      <c r="CE140" s="49"/>
      <c r="CF140" s="49"/>
      <c r="CG140" s="49">
        <f t="shared" si="388"/>
        <v>0</v>
      </c>
      <c r="CH140" s="49">
        <f>CI140-CE140</f>
        <v>0</v>
      </c>
      <c r="CI140" s="49"/>
      <c r="CJ140" s="49"/>
      <c r="CK140" s="49">
        <f t="shared" si="212"/>
        <v>0</v>
      </c>
      <c r="CL140" s="49">
        <f>CM140-CI140</f>
        <v>0</v>
      </c>
      <c r="CM140" s="49"/>
      <c r="CN140" s="49"/>
      <c r="CO140" s="49">
        <f t="shared" si="213"/>
        <v>0</v>
      </c>
      <c r="CP140" s="49">
        <f>CQ140-CM140</f>
        <v>0</v>
      </c>
      <c r="CQ140" s="49"/>
      <c r="CR140" s="49"/>
      <c r="CS140" s="49">
        <f t="shared" si="214"/>
        <v>0</v>
      </c>
      <c r="CT140" s="49">
        <f>CU140-CQ140</f>
        <v>0</v>
      </c>
      <c r="CU140" s="49"/>
      <c r="CV140" s="49"/>
      <c r="CW140" s="49">
        <f t="shared" si="215"/>
        <v>0</v>
      </c>
      <c r="CX140" s="49">
        <f>CY140-CU140</f>
        <v>0</v>
      </c>
      <c r="CY140" s="49"/>
      <c r="CZ140" s="851"/>
      <c r="DA140" s="851"/>
      <c r="DB140" s="49">
        <v>0</v>
      </c>
      <c r="DC140" s="851">
        <v>0</v>
      </c>
      <c r="DD140" s="49">
        <f t="shared" ref="DD140:DD168" si="402">IFERROR(DC140/DB140*100,)</f>
        <v>0</v>
      </c>
      <c r="DE140" s="49">
        <f t="shared" ref="DE140:DE168" si="403">IFERROR(DC140/DJ140*100,)</f>
        <v>0</v>
      </c>
      <c r="DF140" s="49"/>
      <c r="DG140" s="49"/>
      <c r="DH140" s="49">
        <f t="shared" si="221"/>
        <v>0</v>
      </c>
      <c r="DI140" s="49">
        <f>DJ140-DF140</f>
        <v>0</v>
      </c>
      <c r="DJ140" s="851"/>
      <c r="DK140" s="49"/>
      <c r="DL140" s="49">
        <f t="shared" si="223"/>
        <v>0</v>
      </c>
      <c r="DM140" s="49">
        <f>DN140-DJ140</f>
        <v>0</v>
      </c>
      <c r="DN140" s="851"/>
      <c r="DO140" s="49"/>
      <c r="DP140" s="49">
        <f t="shared" si="225"/>
        <v>0</v>
      </c>
      <c r="DQ140" s="49">
        <f>DR140-DN140</f>
        <v>0</v>
      </c>
      <c r="DR140" s="851"/>
      <c r="DS140" s="851"/>
      <c r="DT140" s="851"/>
      <c r="DU140" s="851"/>
      <c r="DV140" s="49"/>
      <c r="DW140" s="49"/>
      <c r="DX140" s="137"/>
      <c r="DY140" s="851"/>
      <c r="DZ140" s="852"/>
      <c r="EA140" s="852"/>
      <c r="EE140" s="686"/>
      <c r="EF140" s="655"/>
      <c r="EG140" s="655"/>
      <c r="EH140" s="655"/>
      <c r="EI140" s="655"/>
      <c r="EJ140" s="655"/>
      <c r="EK140" s="655"/>
      <c r="EL140" s="655"/>
      <c r="EM140" s="655"/>
      <c r="EN140" s="952"/>
      <c r="EO140" s="655"/>
      <c r="EP140" s="655"/>
      <c r="EQ140" s="655"/>
      <c r="ER140" s="655"/>
      <c r="ES140" s="655"/>
      <c r="ET140" s="655"/>
      <c r="EU140" s="655"/>
      <c r="EV140" s="655"/>
      <c r="EX140" s="820"/>
      <c r="EY140" s="655"/>
      <c r="EZ140" s="655"/>
      <c r="FA140" s="655"/>
      <c r="FB140" s="655"/>
      <c r="FC140" s="655"/>
      <c r="FD140" s="655"/>
      <c r="FE140" s="655"/>
      <c r="FF140" s="655"/>
      <c r="FG140" s="655"/>
      <c r="FH140" s="655"/>
      <c r="FI140" s="655"/>
      <c r="FJ140" s="655"/>
      <c r="FK140" s="655"/>
      <c r="FL140" s="655"/>
      <c r="FM140" s="655"/>
      <c r="FN140" s="655"/>
      <c r="FO140" s="655"/>
      <c r="FP140" s="655"/>
      <c r="FQ140" s="655"/>
      <c r="FR140" s="655"/>
      <c r="FS140" s="655"/>
      <c r="FT140" s="655"/>
      <c r="FU140" s="655"/>
      <c r="FV140" s="655"/>
      <c r="FW140" s="655"/>
      <c r="FX140" s="655"/>
      <c r="FY140" s="655"/>
      <c r="FZ140" s="655"/>
      <c r="GA140" s="655"/>
      <c r="GB140" s="655"/>
      <c r="GC140" s="655"/>
      <c r="GD140" s="655"/>
      <c r="GE140" s="655"/>
      <c r="GF140" s="655"/>
      <c r="GG140" s="655"/>
      <c r="GH140" s="655"/>
      <c r="GI140" s="655"/>
      <c r="GJ140" s="655"/>
      <c r="GK140" s="655"/>
      <c r="GL140" s="655"/>
      <c r="GM140" s="655"/>
      <c r="GN140" s="655"/>
      <c r="GO140" s="655"/>
      <c r="GP140" s="655"/>
      <c r="GQ140" s="655"/>
      <c r="GR140" s="655"/>
      <c r="GS140" s="655"/>
      <c r="GT140" s="655"/>
      <c r="GU140" s="655"/>
      <c r="GV140" s="655"/>
      <c r="GW140" s="655"/>
      <c r="GX140" s="655"/>
      <c r="GY140" s="655"/>
      <c r="GZ140" s="655"/>
      <c r="HA140" s="655"/>
      <c r="HB140" s="655"/>
      <c r="HC140" s="655"/>
      <c r="HD140" s="655"/>
      <c r="HE140" s="655"/>
      <c r="HF140" s="655"/>
      <c r="HG140" s="655"/>
      <c r="HH140" s="655"/>
      <c r="HI140" s="655"/>
      <c r="HJ140" s="655"/>
      <c r="HK140" s="655"/>
      <c r="HL140" s="655"/>
      <c r="HM140" s="655"/>
      <c r="HN140" s="655"/>
      <c r="HO140" s="655"/>
      <c r="HP140" s="655"/>
      <c r="HQ140" s="655"/>
      <c r="HR140" s="655"/>
      <c r="HS140" s="655"/>
      <c r="HT140" s="655"/>
      <c r="HU140" s="655"/>
      <c r="HV140" s="655"/>
      <c r="HW140" s="655"/>
      <c r="HX140" s="655"/>
      <c r="HY140" s="655"/>
      <c r="HZ140" s="655"/>
      <c r="IA140" s="655"/>
      <c r="IB140" s="655"/>
      <c r="IC140" s="655"/>
    </row>
    <row r="141" spans="1:237" s="654" customFormat="1" ht="20.100000000000001" hidden="1" customHeight="1" x14ac:dyDescent="0.35">
      <c r="A141" s="646"/>
      <c r="B141" s="646"/>
      <c r="C141" s="665"/>
      <c r="D141" s="646"/>
      <c r="E141" s="646"/>
      <c r="F141" s="646"/>
      <c r="G141" s="646"/>
      <c r="H141" s="646"/>
      <c r="I141" s="646"/>
      <c r="J141" s="580" t="s">
        <v>185</v>
      </c>
      <c r="K141" s="757"/>
      <c r="L141" s="604"/>
      <c r="M141" s="610"/>
      <c r="N141" s="611">
        <v>3232</v>
      </c>
      <c r="O141" s="666" t="s">
        <v>577</v>
      </c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614"/>
      <c r="AJ141" s="30"/>
      <c r="AK141" s="30"/>
      <c r="AL141" s="30"/>
      <c r="AM141" s="30"/>
      <c r="AN141" s="49"/>
      <c r="AO141" s="49"/>
      <c r="AP141" s="49"/>
      <c r="AQ141" s="49"/>
      <c r="AR141" s="49">
        <v>0</v>
      </c>
      <c r="AS141" s="49"/>
      <c r="AT141" s="49"/>
      <c r="AU141" s="49"/>
      <c r="AV141" s="49">
        <v>0</v>
      </c>
      <c r="AW141" s="49">
        <v>0</v>
      </c>
      <c r="AX141" s="49">
        <v>0</v>
      </c>
      <c r="AY141" s="49">
        <v>0</v>
      </c>
      <c r="AZ141" s="30">
        <v>0</v>
      </c>
      <c r="BA141" s="30">
        <v>0</v>
      </c>
      <c r="BB141" s="49">
        <v>0</v>
      </c>
      <c r="BC141" s="49">
        <v>0</v>
      </c>
      <c r="BD141" s="49"/>
      <c r="BE141" s="49">
        <v>0</v>
      </c>
      <c r="BF141" s="49">
        <v>2400</v>
      </c>
      <c r="BG141" s="49"/>
      <c r="BH141" s="49">
        <v>0</v>
      </c>
      <c r="BI141" s="49">
        <f>BJ141-BH141</f>
        <v>0</v>
      </c>
      <c r="BJ141" s="49">
        <v>0</v>
      </c>
      <c r="BK141" s="49"/>
      <c r="BL141" s="49">
        <f t="shared" si="276"/>
        <v>0</v>
      </c>
      <c r="BM141" s="49"/>
      <c r="BN141" s="49"/>
      <c r="BO141" s="49"/>
      <c r="BP141" s="49"/>
      <c r="BQ141" s="49"/>
      <c r="BR141" s="49">
        <f>BS141-BO141</f>
        <v>0</v>
      </c>
      <c r="BS141" s="49"/>
      <c r="BT141" s="49"/>
      <c r="BU141" s="49">
        <f>BY141-BO141</f>
        <v>0</v>
      </c>
      <c r="BV141" s="49"/>
      <c r="BW141" s="49"/>
      <c r="BX141" s="49"/>
      <c r="BY141" s="49"/>
      <c r="BZ141" s="49"/>
      <c r="CA141" s="49">
        <f t="shared" si="209"/>
        <v>0</v>
      </c>
      <c r="CB141" s="49">
        <f t="shared" si="210"/>
        <v>0</v>
      </c>
      <c r="CC141" s="49"/>
      <c r="CD141" s="49"/>
      <c r="CE141" s="49"/>
      <c r="CF141" s="49"/>
      <c r="CG141" s="49">
        <f t="shared" si="388"/>
        <v>0</v>
      </c>
      <c r="CH141" s="49">
        <f>CI141-CE141</f>
        <v>0</v>
      </c>
      <c r="CI141" s="49"/>
      <c r="CJ141" s="49"/>
      <c r="CK141" s="49">
        <f t="shared" si="212"/>
        <v>0</v>
      </c>
      <c r="CL141" s="49">
        <f>CM141-CI141</f>
        <v>0</v>
      </c>
      <c r="CM141" s="49"/>
      <c r="CN141" s="49"/>
      <c r="CO141" s="49">
        <f t="shared" si="213"/>
        <v>0</v>
      </c>
      <c r="CP141" s="49">
        <f>CQ141-CM141</f>
        <v>0</v>
      </c>
      <c r="CQ141" s="49"/>
      <c r="CR141" s="49"/>
      <c r="CS141" s="49">
        <f t="shared" si="214"/>
        <v>0</v>
      </c>
      <c r="CT141" s="49">
        <f>CU141-CQ141</f>
        <v>0</v>
      </c>
      <c r="CU141" s="49"/>
      <c r="CV141" s="49"/>
      <c r="CW141" s="49">
        <f t="shared" si="215"/>
        <v>0</v>
      </c>
      <c r="CX141" s="49">
        <f>CY141-CU141</f>
        <v>0</v>
      </c>
      <c r="CY141" s="49"/>
      <c r="CZ141" s="851"/>
      <c r="DA141" s="851"/>
      <c r="DB141" s="49">
        <v>0</v>
      </c>
      <c r="DC141" s="851">
        <v>0</v>
      </c>
      <c r="DD141" s="49">
        <f t="shared" si="402"/>
        <v>0</v>
      </c>
      <c r="DE141" s="49">
        <f t="shared" si="403"/>
        <v>0</v>
      </c>
      <c r="DF141" s="49"/>
      <c r="DG141" s="49"/>
      <c r="DH141" s="49">
        <f t="shared" si="221"/>
        <v>0</v>
      </c>
      <c r="DI141" s="49">
        <f>DJ141-DF141</f>
        <v>0</v>
      </c>
      <c r="DJ141" s="851"/>
      <c r="DK141" s="49"/>
      <c r="DL141" s="49">
        <f t="shared" si="223"/>
        <v>0</v>
      </c>
      <c r="DM141" s="49">
        <f>DN141-DJ141</f>
        <v>0</v>
      </c>
      <c r="DN141" s="851"/>
      <c r="DO141" s="49"/>
      <c r="DP141" s="49">
        <f t="shared" si="225"/>
        <v>0</v>
      </c>
      <c r="DQ141" s="49">
        <f>DR141-DN141</f>
        <v>0</v>
      </c>
      <c r="DR141" s="851"/>
      <c r="DS141" s="851"/>
      <c r="DT141" s="851"/>
      <c r="DU141" s="851"/>
      <c r="DV141" s="49"/>
      <c r="DW141" s="49"/>
      <c r="DX141" s="137"/>
      <c r="DY141" s="851"/>
      <c r="DZ141" s="852"/>
      <c r="EA141" s="852"/>
      <c r="EE141" s="686"/>
      <c r="EF141" s="655"/>
      <c r="EG141" s="655"/>
      <c r="EH141" s="655"/>
      <c r="EI141" s="655"/>
      <c r="EJ141" s="655"/>
      <c r="EK141" s="655"/>
      <c r="EL141" s="655"/>
      <c r="EM141" s="655"/>
      <c r="EN141" s="952"/>
      <c r="EO141" s="655"/>
      <c r="EP141" s="655"/>
      <c r="EQ141" s="655"/>
      <c r="ER141" s="655"/>
      <c r="ES141" s="655"/>
      <c r="ET141" s="655"/>
      <c r="EU141" s="655"/>
      <c r="EV141" s="655"/>
      <c r="EX141" s="820"/>
      <c r="EY141" s="655"/>
      <c r="EZ141" s="655"/>
      <c r="FA141" s="655"/>
      <c r="FB141" s="655"/>
      <c r="FC141" s="655"/>
      <c r="FD141" s="655"/>
      <c r="FE141" s="655"/>
      <c r="FF141" s="655"/>
      <c r="FG141" s="655"/>
      <c r="FH141" s="655"/>
      <c r="FI141" s="655"/>
      <c r="FJ141" s="655"/>
      <c r="FK141" s="655"/>
      <c r="FL141" s="655"/>
      <c r="FM141" s="655"/>
      <c r="FN141" s="655"/>
      <c r="FO141" s="655"/>
      <c r="FP141" s="655"/>
      <c r="FQ141" s="655"/>
      <c r="FR141" s="655"/>
      <c r="FS141" s="655"/>
      <c r="FT141" s="655"/>
      <c r="FU141" s="655"/>
      <c r="FV141" s="655"/>
      <c r="FW141" s="655"/>
      <c r="FX141" s="655"/>
      <c r="FY141" s="655"/>
      <c r="FZ141" s="655"/>
      <c r="GA141" s="655"/>
      <c r="GB141" s="655"/>
      <c r="GC141" s="655"/>
      <c r="GD141" s="655"/>
      <c r="GE141" s="655"/>
      <c r="GF141" s="655"/>
      <c r="GG141" s="655"/>
      <c r="GH141" s="655"/>
      <c r="GI141" s="655"/>
      <c r="GJ141" s="655"/>
      <c r="GK141" s="655"/>
      <c r="GL141" s="655"/>
      <c r="GM141" s="655"/>
      <c r="GN141" s="655"/>
      <c r="GO141" s="655"/>
      <c r="GP141" s="655"/>
      <c r="GQ141" s="655"/>
      <c r="GR141" s="655"/>
      <c r="GS141" s="655"/>
      <c r="GT141" s="655"/>
      <c r="GU141" s="655"/>
      <c r="GV141" s="655"/>
      <c r="GW141" s="655"/>
      <c r="GX141" s="655"/>
      <c r="GY141" s="655"/>
      <c r="GZ141" s="655"/>
      <c r="HA141" s="655"/>
      <c r="HB141" s="655"/>
      <c r="HC141" s="655"/>
      <c r="HD141" s="655"/>
      <c r="HE141" s="655"/>
      <c r="HF141" s="655"/>
      <c r="HG141" s="655"/>
      <c r="HH141" s="655"/>
      <c r="HI141" s="655"/>
      <c r="HJ141" s="655"/>
      <c r="HK141" s="655"/>
      <c r="HL141" s="655"/>
      <c r="HM141" s="655"/>
      <c r="HN141" s="655"/>
      <c r="HO141" s="655"/>
      <c r="HP141" s="655"/>
      <c r="HQ141" s="655"/>
      <c r="HR141" s="655"/>
      <c r="HS141" s="655"/>
      <c r="HT141" s="655"/>
      <c r="HU141" s="655"/>
      <c r="HV141" s="655"/>
      <c r="HW141" s="655"/>
      <c r="HX141" s="655"/>
      <c r="HY141" s="655"/>
      <c r="HZ141" s="655"/>
      <c r="IA141" s="655"/>
      <c r="IB141" s="655"/>
      <c r="IC141" s="655"/>
    </row>
    <row r="142" spans="1:237" s="654" customFormat="1" ht="20.100000000000001" hidden="1" customHeight="1" x14ac:dyDescent="0.35">
      <c r="A142" s="646"/>
      <c r="B142" s="646"/>
      <c r="C142" s="665"/>
      <c r="D142" s="646"/>
      <c r="E142" s="646"/>
      <c r="F142" s="646"/>
      <c r="G142" s="646"/>
      <c r="H142" s="646"/>
      <c r="I142" s="646"/>
      <c r="J142" s="580" t="s">
        <v>185</v>
      </c>
      <c r="K142" s="757"/>
      <c r="L142" s="604"/>
      <c r="M142" s="610"/>
      <c r="N142" s="611">
        <v>3236</v>
      </c>
      <c r="O142" s="666" t="s">
        <v>581</v>
      </c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614"/>
      <c r="AJ142" s="30"/>
      <c r="AK142" s="30"/>
      <c r="AL142" s="30"/>
      <c r="AM142" s="30"/>
      <c r="AN142" s="49"/>
      <c r="AO142" s="49"/>
      <c r="AP142" s="49"/>
      <c r="AQ142" s="49"/>
      <c r="AR142" s="49">
        <v>0</v>
      </c>
      <c r="AS142" s="49"/>
      <c r="AT142" s="49"/>
      <c r="AU142" s="49"/>
      <c r="AV142" s="49">
        <v>0</v>
      </c>
      <c r="AW142" s="49">
        <v>0</v>
      </c>
      <c r="AX142" s="49">
        <v>0</v>
      </c>
      <c r="AY142" s="49">
        <v>0</v>
      </c>
      <c r="AZ142" s="30">
        <v>0</v>
      </c>
      <c r="BA142" s="30">
        <v>0</v>
      </c>
      <c r="BB142" s="49">
        <v>0</v>
      </c>
      <c r="BC142" s="49">
        <v>0</v>
      </c>
      <c r="BD142" s="49"/>
      <c r="BE142" s="49">
        <v>0</v>
      </c>
      <c r="BF142" s="49">
        <v>3800</v>
      </c>
      <c r="BG142" s="49"/>
      <c r="BH142" s="49">
        <v>0</v>
      </c>
      <c r="BI142" s="49">
        <f>BJ142-BH142</f>
        <v>0</v>
      </c>
      <c r="BJ142" s="49">
        <v>0</v>
      </c>
      <c r="BK142" s="49"/>
      <c r="BL142" s="49">
        <f t="shared" si="276"/>
        <v>0</v>
      </c>
      <c r="BM142" s="49"/>
      <c r="BN142" s="49"/>
      <c r="BO142" s="49"/>
      <c r="BP142" s="49"/>
      <c r="BQ142" s="49"/>
      <c r="BR142" s="49">
        <f>BS142-BO142</f>
        <v>0</v>
      </c>
      <c r="BS142" s="49"/>
      <c r="BT142" s="49"/>
      <c r="BU142" s="49">
        <f>BY142-BO142</f>
        <v>0</v>
      </c>
      <c r="BV142" s="49"/>
      <c r="BW142" s="49"/>
      <c r="BX142" s="49"/>
      <c r="BY142" s="49"/>
      <c r="BZ142" s="49"/>
      <c r="CA142" s="49">
        <f t="shared" si="209"/>
        <v>0</v>
      </c>
      <c r="CB142" s="49">
        <f t="shared" si="210"/>
        <v>0</v>
      </c>
      <c r="CC142" s="49"/>
      <c r="CD142" s="49"/>
      <c r="CE142" s="49"/>
      <c r="CF142" s="49"/>
      <c r="CG142" s="49">
        <f t="shared" si="388"/>
        <v>0</v>
      </c>
      <c r="CH142" s="49">
        <f>CI142-CE142</f>
        <v>0</v>
      </c>
      <c r="CI142" s="49"/>
      <c r="CJ142" s="49"/>
      <c r="CK142" s="49">
        <f t="shared" si="212"/>
        <v>0</v>
      </c>
      <c r="CL142" s="49">
        <f>CM142-CI142</f>
        <v>0</v>
      </c>
      <c r="CM142" s="49"/>
      <c r="CN142" s="49"/>
      <c r="CO142" s="49">
        <f t="shared" si="213"/>
        <v>0</v>
      </c>
      <c r="CP142" s="49">
        <f>CQ142-CM142</f>
        <v>0</v>
      </c>
      <c r="CQ142" s="49"/>
      <c r="CR142" s="49"/>
      <c r="CS142" s="49">
        <f t="shared" si="214"/>
        <v>0</v>
      </c>
      <c r="CT142" s="49">
        <f>CU142-CQ142</f>
        <v>0</v>
      </c>
      <c r="CU142" s="49"/>
      <c r="CV142" s="49"/>
      <c r="CW142" s="49">
        <f t="shared" si="215"/>
        <v>0</v>
      </c>
      <c r="CX142" s="49">
        <f>CY142-CU142</f>
        <v>0</v>
      </c>
      <c r="CY142" s="49"/>
      <c r="CZ142" s="851"/>
      <c r="DA142" s="851"/>
      <c r="DB142" s="49">
        <v>0</v>
      </c>
      <c r="DC142" s="851">
        <v>0</v>
      </c>
      <c r="DD142" s="49">
        <f t="shared" si="402"/>
        <v>0</v>
      </c>
      <c r="DE142" s="49">
        <f t="shared" si="403"/>
        <v>0</v>
      </c>
      <c r="DF142" s="49"/>
      <c r="DG142" s="49"/>
      <c r="DH142" s="49">
        <f t="shared" si="221"/>
        <v>0</v>
      </c>
      <c r="DI142" s="49">
        <f>DJ142-DF142</f>
        <v>0</v>
      </c>
      <c r="DJ142" s="851"/>
      <c r="DK142" s="49"/>
      <c r="DL142" s="49">
        <f t="shared" si="223"/>
        <v>0</v>
      </c>
      <c r="DM142" s="49">
        <f>DN142-DJ142</f>
        <v>0</v>
      </c>
      <c r="DN142" s="851"/>
      <c r="DO142" s="49"/>
      <c r="DP142" s="49">
        <f t="shared" si="225"/>
        <v>0</v>
      </c>
      <c r="DQ142" s="49">
        <f>DR142-DN142</f>
        <v>0</v>
      </c>
      <c r="DR142" s="851"/>
      <c r="DS142" s="851"/>
      <c r="DT142" s="851"/>
      <c r="DU142" s="851"/>
      <c r="DV142" s="49"/>
      <c r="DW142" s="49"/>
      <c r="DX142" s="137"/>
      <c r="DY142" s="851"/>
      <c r="DZ142" s="852"/>
      <c r="EA142" s="852"/>
      <c r="EE142" s="686"/>
      <c r="EF142" s="655"/>
      <c r="EG142" s="655"/>
      <c r="EH142" s="655"/>
      <c r="EI142" s="655"/>
      <c r="EJ142" s="655"/>
      <c r="EK142" s="655"/>
      <c r="EL142" s="655"/>
      <c r="EM142" s="655"/>
      <c r="EN142" s="952"/>
      <c r="EO142" s="655"/>
      <c r="EP142" s="655"/>
      <c r="EQ142" s="655"/>
      <c r="ER142" s="655"/>
      <c r="ES142" s="655"/>
      <c r="ET142" s="655"/>
      <c r="EU142" s="655"/>
      <c r="EV142" s="655"/>
      <c r="EX142" s="820"/>
      <c r="EY142" s="655"/>
      <c r="EZ142" s="655"/>
      <c r="FA142" s="655"/>
      <c r="FB142" s="655"/>
      <c r="FC142" s="655"/>
      <c r="FD142" s="655"/>
      <c r="FE142" s="655"/>
      <c r="FF142" s="655"/>
      <c r="FG142" s="655"/>
      <c r="FH142" s="655"/>
      <c r="FI142" s="655"/>
      <c r="FJ142" s="655"/>
      <c r="FK142" s="655"/>
      <c r="FL142" s="655"/>
      <c r="FM142" s="655"/>
      <c r="FN142" s="655"/>
      <c r="FO142" s="655"/>
      <c r="FP142" s="655"/>
      <c r="FQ142" s="655"/>
      <c r="FR142" s="655"/>
      <c r="FS142" s="655"/>
      <c r="FT142" s="655"/>
      <c r="FU142" s="655"/>
      <c r="FV142" s="655"/>
      <c r="FW142" s="655"/>
      <c r="FX142" s="655"/>
      <c r="FY142" s="655"/>
      <c r="FZ142" s="655"/>
      <c r="GA142" s="655"/>
      <c r="GB142" s="655"/>
      <c r="GC142" s="655"/>
      <c r="GD142" s="655"/>
      <c r="GE142" s="655"/>
      <c r="GF142" s="655"/>
      <c r="GG142" s="655"/>
      <c r="GH142" s="655"/>
      <c r="GI142" s="655"/>
      <c r="GJ142" s="655"/>
      <c r="GK142" s="655"/>
      <c r="GL142" s="655"/>
      <c r="GM142" s="655"/>
      <c r="GN142" s="655"/>
      <c r="GO142" s="655"/>
      <c r="GP142" s="655"/>
      <c r="GQ142" s="655"/>
      <c r="GR142" s="655"/>
      <c r="GS142" s="655"/>
      <c r="GT142" s="655"/>
      <c r="GU142" s="655"/>
      <c r="GV142" s="655"/>
      <c r="GW142" s="655"/>
      <c r="GX142" s="655"/>
      <c r="GY142" s="655"/>
      <c r="GZ142" s="655"/>
      <c r="HA142" s="655"/>
      <c r="HB142" s="655"/>
      <c r="HC142" s="655"/>
      <c r="HD142" s="655"/>
      <c r="HE142" s="655"/>
      <c r="HF142" s="655"/>
      <c r="HG142" s="655"/>
      <c r="HH142" s="655"/>
      <c r="HI142" s="655"/>
      <c r="HJ142" s="655"/>
      <c r="HK142" s="655"/>
      <c r="HL142" s="655"/>
      <c r="HM142" s="655"/>
      <c r="HN142" s="655"/>
      <c r="HO142" s="655"/>
      <c r="HP142" s="655"/>
      <c r="HQ142" s="655"/>
      <c r="HR142" s="655"/>
      <c r="HS142" s="655"/>
      <c r="HT142" s="655"/>
      <c r="HU142" s="655"/>
      <c r="HV142" s="655"/>
      <c r="HW142" s="655"/>
      <c r="HX142" s="655"/>
      <c r="HY142" s="655"/>
      <c r="HZ142" s="655"/>
      <c r="IA142" s="655"/>
      <c r="IB142" s="655"/>
      <c r="IC142" s="655"/>
    </row>
    <row r="143" spans="1:237" ht="20.100000000000001" hidden="1" customHeight="1" x14ac:dyDescent="0.35">
      <c r="A143" s="664"/>
      <c r="B143" s="664"/>
      <c r="C143" s="665"/>
      <c r="D143" s="646"/>
      <c r="E143" s="646"/>
      <c r="F143" s="646"/>
      <c r="G143" s="646"/>
      <c r="H143" s="646"/>
      <c r="I143" s="646"/>
      <c r="J143" s="580" t="s">
        <v>185</v>
      </c>
      <c r="K143" s="757"/>
      <c r="L143" s="604"/>
      <c r="M143" s="610"/>
      <c r="N143" s="611">
        <v>3237</v>
      </c>
      <c r="O143" s="666" t="s">
        <v>613</v>
      </c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614"/>
      <c r="AJ143" s="30"/>
      <c r="AK143" s="30"/>
      <c r="AL143" s="30"/>
      <c r="AM143" s="30"/>
      <c r="AN143" s="49"/>
      <c r="AO143" s="49"/>
      <c r="AP143" s="49"/>
      <c r="AQ143" s="49"/>
      <c r="AR143" s="49">
        <v>0</v>
      </c>
      <c r="AS143" s="49"/>
      <c r="AT143" s="49"/>
      <c r="AU143" s="49"/>
      <c r="AV143" s="49">
        <v>0</v>
      </c>
      <c r="AW143" s="49"/>
      <c r="AX143" s="49"/>
      <c r="AY143" s="49"/>
      <c r="AZ143" s="49"/>
      <c r="BA143" s="49"/>
      <c r="BB143" s="49">
        <v>0</v>
      </c>
      <c r="BC143" s="49">
        <v>0</v>
      </c>
      <c r="BD143" s="49"/>
      <c r="BE143" s="49"/>
      <c r="BF143" s="49">
        <v>0</v>
      </c>
      <c r="BG143" s="49">
        <v>1300</v>
      </c>
      <c r="BH143" s="49">
        <v>1300</v>
      </c>
      <c r="BI143" s="49">
        <f>BJ143-BH143</f>
        <v>0</v>
      </c>
      <c r="BJ143" s="49">
        <v>1300</v>
      </c>
      <c r="BK143" s="49">
        <v>0</v>
      </c>
      <c r="BL143" s="49">
        <f t="shared" si="276"/>
        <v>0</v>
      </c>
      <c r="BM143" s="49"/>
      <c r="BN143" s="49"/>
      <c r="BO143" s="49">
        <v>1300</v>
      </c>
      <c r="BP143" s="49"/>
      <c r="BQ143" s="49"/>
      <c r="BR143" s="49">
        <f>BS143-BO143</f>
        <v>-1300</v>
      </c>
      <c r="BS143" s="49">
        <v>0</v>
      </c>
      <c r="BT143" s="49">
        <v>0</v>
      </c>
      <c r="BU143" s="49">
        <f>BY143-BO143</f>
        <v>0</v>
      </c>
      <c r="BV143" s="49">
        <v>0</v>
      </c>
      <c r="BW143" s="49"/>
      <c r="BX143" s="49"/>
      <c r="BY143" s="49">
        <v>1300</v>
      </c>
      <c r="BZ143" s="49">
        <v>1300</v>
      </c>
      <c r="CA143" s="49">
        <f t="shared" si="209"/>
        <v>100</v>
      </c>
      <c r="CB143" s="49">
        <f t="shared" si="210"/>
        <v>100</v>
      </c>
      <c r="CC143" s="49"/>
      <c r="CD143" s="49"/>
      <c r="CE143" s="49">
        <v>0</v>
      </c>
      <c r="CF143" s="49"/>
      <c r="CG143" s="49">
        <f t="shared" si="388"/>
        <v>0</v>
      </c>
      <c r="CH143" s="49">
        <f>CI143-CE143</f>
        <v>0</v>
      </c>
      <c r="CI143" s="49"/>
      <c r="CJ143" s="49"/>
      <c r="CK143" s="49">
        <f t="shared" si="212"/>
        <v>0</v>
      </c>
      <c r="CL143" s="49">
        <f>CM143-CI143</f>
        <v>0</v>
      </c>
      <c r="CM143" s="49"/>
      <c r="CN143" s="49"/>
      <c r="CO143" s="49">
        <f t="shared" si="213"/>
        <v>0</v>
      </c>
      <c r="CP143" s="49">
        <f>CQ143-CM143</f>
        <v>0</v>
      </c>
      <c r="CQ143" s="49"/>
      <c r="CR143" s="49"/>
      <c r="CS143" s="49">
        <f t="shared" si="214"/>
        <v>0</v>
      </c>
      <c r="CT143" s="49">
        <f>CU143-CQ143</f>
        <v>0</v>
      </c>
      <c r="CU143" s="49"/>
      <c r="CV143" s="49"/>
      <c r="CW143" s="49">
        <f t="shared" si="215"/>
        <v>0</v>
      </c>
      <c r="CX143" s="49">
        <f>CY143-CU143</f>
        <v>0</v>
      </c>
      <c r="CY143" s="49"/>
      <c r="CZ143" s="851"/>
      <c r="DA143" s="851"/>
      <c r="DB143" s="49">
        <v>0</v>
      </c>
      <c r="DC143" s="851">
        <v>0</v>
      </c>
      <c r="DD143" s="49">
        <f t="shared" si="402"/>
        <v>0</v>
      </c>
      <c r="DE143" s="49">
        <f t="shared" si="403"/>
        <v>0</v>
      </c>
      <c r="DF143" s="49"/>
      <c r="DG143" s="49"/>
      <c r="DH143" s="49">
        <f t="shared" si="221"/>
        <v>0</v>
      </c>
      <c r="DI143" s="49">
        <f>DJ143-DF143</f>
        <v>0</v>
      </c>
      <c r="DJ143" s="851"/>
      <c r="DK143" s="49"/>
      <c r="DL143" s="49">
        <f t="shared" si="223"/>
        <v>0</v>
      </c>
      <c r="DM143" s="49">
        <f>DN143-DJ143</f>
        <v>0</v>
      </c>
      <c r="DN143" s="851"/>
      <c r="DO143" s="49"/>
      <c r="DP143" s="49">
        <f t="shared" si="225"/>
        <v>0</v>
      </c>
      <c r="DQ143" s="49">
        <f>DR143-DN143</f>
        <v>0</v>
      </c>
      <c r="DR143" s="851"/>
      <c r="DS143" s="851"/>
      <c r="DT143" s="851"/>
      <c r="DU143" s="851"/>
      <c r="DV143" s="49"/>
      <c r="DW143" s="49"/>
      <c r="DX143" s="137"/>
      <c r="DY143" s="851"/>
      <c r="EF143" s="655"/>
      <c r="EG143" s="655"/>
      <c r="EH143" s="655"/>
      <c r="EI143" s="655"/>
      <c r="EJ143" s="655"/>
      <c r="EK143" s="655"/>
      <c r="EL143" s="655"/>
      <c r="EM143" s="655"/>
      <c r="EN143" s="952"/>
      <c r="EO143" s="655"/>
      <c r="EP143" s="655"/>
      <c r="EQ143" s="655"/>
      <c r="ER143" s="655"/>
      <c r="ES143" s="655"/>
      <c r="ET143" s="655"/>
      <c r="EU143" s="655"/>
      <c r="EV143" s="655"/>
      <c r="EY143" s="655"/>
      <c r="EZ143" s="655"/>
      <c r="FA143" s="655"/>
      <c r="FB143" s="655"/>
      <c r="FC143" s="655"/>
      <c r="FD143" s="655"/>
      <c r="FE143" s="655"/>
      <c r="FF143" s="655"/>
      <c r="FG143" s="655"/>
      <c r="FH143" s="655"/>
      <c r="FI143" s="655"/>
      <c r="FJ143" s="655"/>
      <c r="FK143" s="655"/>
      <c r="FL143" s="655"/>
      <c r="FM143" s="655"/>
      <c r="FN143" s="655"/>
      <c r="FO143" s="655"/>
      <c r="FP143" s="655"/>
      <c r="FQ143" s="655"/>
      <c r="FR143" s="655"/>
      <c r="FS143" s="655"/>
      <c r="FT143" s="655"/>
      <c r="FU143" s="655"/>
      <c r="FV143" s="655"/>
      <c r="FW143" s="655"/>
      <c r="FX143" s="655"/>
      <c r="FY143" s="655"/>
      <c r="FZ143" s="655"/>
      <c r="GA143" s="655"/>
      <c r="GB143" s="655"/>
      <c r="GC143" s="655"/>
      <c r="GD143" s="655"/>
      <c r="GE143" s="655"/>
      <c r="GF143" s="655"/>
      <c r="GG143" s="655"/>
      <c r="GH143" s="655"/>
      <c r="GI143" s="655"/>
      <c r="GJ143" s="655"/>
      <c r="GK143" s="655"/>
      <c r="GL143" s="655"/>
      <c r="GM143" s="655"/>
      <c r="GN143" s="655"/>
      <c r="GO143" s="655"/>
      <c r="GP143" s="655"/>
      <c r="GQ143" s="655"/>
      <c r="GR143" s="655"/>
      <c r="GS143" s="655"/>
      <c r="GT143" s="655"/>
      <c r="GU143" s="655"/>
      <c r="GV143" s="655"/>
      <c r="GW143" s="655"/>
      <c r="GX143" s="655"/>
      <c r="GY143" s="655"/>
      <c r="GZ143" s="655"/>
      <c r="HA143" s="655"/>
      <c r="HB143" s="655"/>
      <c r="HC143" s="655"/>
      <c r="HD143" s="655"/>
      <c r="HE143" s="655"/>
      <c r="HF143" s="655"/>
      <c r="HG143" s="655"/>
      <c r="HH143" s="655"/>
      <c r="HI143" s="655"/>
      <c r="HJ143" s="655"/>
      <c r="HK143" s="655"/>
      <c r="HL143" s="655"/>
      <c r="HM143" s="655"/>
      <c r="HN143" s="655"/>
      <c r="HO143" s="655"/>
      <c r="HP143" s="655"/>
      <c r="HQ143" s="655"/>
      <c r="HR143" s="655"/>
      <c r="HS143" s="655"/>
      <c r="HT143" s="655"/>
      <c r="HU143" s="655"/>
      <c r="HV143" s="655"/>
      <c r="HW143" s="655"/>
      <c r="HX143" s="655"/>
      <c r="HY143" s="655"/>
      <c r="HZ143" s="655"/>
      <c r="IA143" s="655"/>
      <c r="IB143" s="655"/>
      <c r="IC143" s="655"/>
    </row>
    <row r="144" spans="1:237" ht="19.5" customHeight="1" x14ac:dyDescent="0.35">
      <c r="A144" s="664" t="s">
        <v>449</v>
      </c>
      <c r="B144" s="664" t="s">
        <v>449</v>
      </c>
      <c r="C144" s="665" t="s">
        <v>5</v>
      </c>
      <c r="D144" s="646"/>
      <c r="E144" s="646"/>
      <c r="F144" s="646"/>
      <c r="G144" s="646"/>
      <c r="H144" s="646"/>
      <c r="I144" s="646"/>
      <c r="J144" s="580" t="s">
        <v>185</v>
      </c>
      <c r="K144" s="757"/>
      <c r="L144" s="604"/>
      <c r="M144" s="775">
        <v>329</v>
      </c>
      <c r="N144" s="775" t="s">
        <v>41</v>
      </c>
      <c r="O144" s="752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614"/>
      <c r="AJ144" s="30"/>
      <c r="AK144" s="30"/>
      <c r="AL144" s="30"/>
      <c r="AM144" s="30"/>
      <c r="AN144" s="101">
        <f>SUM(AN145)</f>
        <v>0</v>
      </c>
      <c r="AO144" s="101">
        <f>SUM(AO145)</f>
        <v>0</v>
      </c>
      <c r="AP144" s="101">
        <f>SUM(AP145)</f>
        <v>0</v>
      </c>
      <c r="AQ144" s="101">
        <f>SUM(AQ145)</f>
        <v>0</v>
      </c>
      <c r="AR144" s="101">
        <v>0</v>
      </c>
      <c r="AS144" s="101">
        <f>SUM(AS145)</f>
        <v>0</v>
      </c>
      <c r="AT144" s="101">
        <f>SUM(AT145)</f>
        <v>0</v>
      </c>
      <c r="AU144" s="101">
        <f>SUM(AU145)</f>
        <v>2000</v>
      </c>
      <c r="AV144" s="101">
        <f>SUM(AV145)</f>
        <v>2000</v>
      </c>
      <c r="AW144" s="101"/>
      <c r="AX144" s="101"/>
      <c r="AY144" s="101">
        <f>SUM(AY145)</f>
        <v>-2000</v>
      </c>
      <c r="AZ144" s="30"/>
      <c r="BA144" s="30"/>
      <c r="BB144" s="101">
        <f t="shared" ref="BB144:BK144" si="404">SUM(BB145)</f>
        <v>0</v>
      </c>
      <c r="BC144" s="101">
        <f t="shared" si="404"/>
        <v>0</v>
      </c>
      <c r="BD144" s="101">
        <f t="shared" si="404"/>
        <v>0</v>
      </c>
      <c r="BE144" s="101">
        <f t="shared" si="404"/>
        <v>0</v>
      </c>
      <c r="BF144" s="101">
        <f t="shared" si="404"/>
        <v>0</v>
      </c>
      <c r="BG144" s="101">
        <f t="shared" si="404"/>
        <v>0</v>
      </c>
      <c r="BH144" s="101">
        <f t="shared" si="404"/>
        <v>0</v>
      </c>
      <c r="BI144" s="101">
        <f>SUM(BI145)</f>
        <v>0</v>
      </c>
      <c r="BJ144" s="101">
        <f>SUM(BJ145)</f>
        <v>0</v>
      </c>
      <c r="BK144" s="101">
        <f t="shared" si="404"/>
        <v>0</v>
      </c>
      <c r="BL144" s="101">
        <f t="shared" si="276"/>
        <v>0</v>
      </c>
      <c r="BM144" s="101"/>
      <c r="BN144" s="101"/>
      <c r="BO144" s="101">
        <f>SUM(BO145)</f>
        <v>0</v>
      </c>
      <c r="BP144" s="101"/>
      <c r="BQ144" s="101"/>
      <c r="BR144" s="101">
        <f>SUM(BR145)</f>
        <v>3000</v>
      </c>
      <c r="BS144" s="101">
        <f>SUM(BS145)</f>
        <v>3000</v>
      </c>
      <c r="BT144" s="101">
        <f>SUM(BT145)</f>
        <v>0</v>
      </c>
      <c r="BU144" s="101">
        <f>SUM(BU145)</f>
        <v>0</v>
      </c>
      <c r="BV144" s="101">
        <f>SUM(BV145)</f>
        <v>3000</v>
      </c>
      <c r="BW144" s="101"/>
      <c r="BX144" s="101"/>
      <c r="BY144" s="101">
        <f>SUM(BY145)</f>
        <v>0</v>
      </c>
      <c r="BZ144" s="101">
        <f>SUM(BZ145)</f>
        <v>0</v>
      </c>
      <c r="CA144" s="101">
        <f t="shared" si="209"/>
        <v>0</v>
      </c>
      <c r="CB144" s="101">
        <f t="shared" si="210"/>
        <v>0</v>
      </c>
      <c r="CC144" s="101">
        <f>SUM(CC145)</f>
        <v>0</v>
      </c>
      <c r="CD144" s="101">
        <f>SUM(CD145)</f>
        <v>0</v>
      </c>
      <c r="CE144" s="101">
        <f>SUM(CE145)</f>
        <v>3000</v>
      </c>
      <c r="CF144" s="101">
        <f>SUM(CF145)</f>
        <v>0</v>
      </c>
      <c r="CG144" s="101">
        <f t="shared" si="388"/>
        <v>0</v>
      </c>
      <c r="CH144" s="101">
        <f>SUM(CH145)</f>
        <v>-2500</v>
      </c>
      <c r="CI144" s="101">
        <f>SUM(CI145)</f>
        <v>500</v>
      </c>
      <c r="CJ144" s="101"/>
      <c r="CK144" s="101">
        <f t="shared" si="212"/>
        <v>0</v>
      </c>
      <c r="CL144" s="101">
        <f>SUM(CL145)</f>
        <v>0</v>
      </c>
      <c r="CM144" s="101">
        <f>SUM(CM145)</f>
        <v>500</v>
      </c>
      <c r="CN144" s="101"/>
      <c r="CO144" s="101">
        <f t="shared" si="213"/>
        <v>0</v>
      </c>
      <c r="CP144" s="101">
        <f>SUM(CP145)</f>
        <v>0</v>
      </c>
      <c r="CQ144" s="101">
        <f>SUM(CQ145)</f>
        <v>500</v>
      </c>
      <c r="CR144" s="101">
        <f>SUM(CR145)</f>
        <v>0</v>
      </c>
      <c r="CS144" s="101">
        <f t="shared" si="214"/>
        <v>0</v>
      </c>
      <c r="CT144" s="101">
        <f>SUM(CT145)</f>
        <v>0</v>
      </c>
      <c r="CU144" s="101">
        <f>SUM(CU145)</f>
        <v>500</v>
      </c>
      <c r="CV144" s="101">
        <f>SUM(CV145)</f>
        <v>0</v>
      </c>
      <c r="CW144" s="101">
        <f t="shared" si="215"/>
        <v>0</v>
      </c>
      <c r="CX144" s="101">
        <f>SUM(CX145)</f>
        <v>-500</v>
      </c>
      <c r="CY144" s="101">
        <f>SUM(CY145)</f>
        <v>0</v>
      </c>
      <c r="CZ144" s="114">
        <f t="shared" ref="CZ144:DA148" si="405">SUM(CZ145)</f>
        <v>0</v>
      </c>
      <c r="DA144" s="114">
        <f t="shared" si="405"/>
        <v>0</v>
      </c>
      <c r="DB144" s="101">
        <f>SUM(DB145)</f>
        <v>0</v>
      </c>
      <c r="DC144" s="114">
        <f>SUM(DC145)</f>
        <v>5048.18</v>
      </c>
      <c r="DD144" s="101">
        <f t="shared" si="402"/>
        <v>0</v>
      </c>
      <c r="DE144" s="101">
        <f t="shared" si="403"/>
        <v>85.562372881355941</v>
      </c>
      <c r="DF144" s="101">
        <f>SUM(DF145)</f>
        <v>1300</v>
      </c>
      <c r="DG144" s="101">
        <f>SUM(DG145)</f>
        <v>1241.58</v>
      </c>
      <c r="DH144" s="101">
        <f t="shared" si="221"/>
        <v>95.506153846153836</v>
      </c>
      <c r="DI144" s="101">
        <f>SUM(DI145)</f>
        <v>4600</v>
      </c>
      <c r="DJ144" s="114">
        <f>SUM(DJ145)</f>
        <v>5900</v>
      </c>
      <c r="DK144" s="101">
        <f>SUM(DK145)</f>
        <v>0</v>
      </c>
      <c r="DL144" s="101">
        <f t="shared" si="223"/>
        <v>0</v>
      </c>
      <c r="DM144" s="101">
        <f>SUM(DM145)</f>
        <v>0</v>
      </c>
      <c r="DN144" s="114">
        <f>SUM(DN145)</f>
        <v>5900</v>
      </c>
      <c r="DO144" s="101">
        <f>SUM(DO145)</f>
        <v>0</v>
      </c>
      <c r="DP144" s="101">
        <f t="shared" si="225"/>
        <v>0</v>
      </c>
      <c r="DQ144" s="114">
        <f>SUM(DQ145+DQ146)</f>
        <v>650</v>
      </c>
      <c r="DR144" s="114">
        <f>SUM(DR145+DR146)</f>
        <v>6550</v>
      </c>
      <c r="DS144" s="114">
        <f t="shared" ref="DS144:DU144" si="406">SUM(DS145)</f>
        <v>2500</v>
      </c>
      <c r="DT144" s="114">
        <f t="shared" si="406"/>
        <v>0</v>
      </c>
      <c r="DU144" s="114">
        <f t="shared" si="406"/>
        <v>0</v>
      </c>
      <c r="DV144" s="106"/>
      <c r="DW144" s="106"/>
      <c r="DX144" s="137"/>
      <c r="DY144" s="138"/>
      <c r="EF144" s="655"/>
      <c r="EG144" s="655"/>
      <c r="EH144" s="655"/>
      <c r="EI144" s="655"/>
      <c r="EJ144" s="655"/>
      <c r="EK144" s="655"/>
      <c r="EL144" s="655"/>
      <c r="EM144" s="655"/>
      <c r="EN144" s="952"/>
      <c r="EO144" s="655"/>
      <c r="EP144" s="655"/>
      <c r="EQ144" s="655"/>
      <c r="ER144" s="655"/>
      <c r="ES144" s="655"/>
      <c r="ET144" s="655"/>
      <c r="EU144" s="655"/>
      <c r="EV144" s="655"/>
      <c r="EY144" s="655"/>
      <c r="EZ144" s="655"/>
      <c r="FA144" s="655"/>
      <c r="FB144" s="655"/>
      <c r="FC144" s="655"/>
      <c r="FD144" s="655"/>
      <c r="FE144" s="655"/>
      <c r="FF144" s="655"/>
      <c r="FG144" s="655"/>
      <c r="FH144" s="655"/>
      <c r="FI144" s="655"/>
      <c r="FJ144" s="655"/>
      <c r="FK144" s="655"/>
      <c r="FL144" s="655"/>
      <c r="FM144" s="655"/>
      <c r="FN144" s="655"/>
      <c r="FO144" s="655"/>
      <c r="FP144" s="655"/>
      <c r="FQ144" s="655"/>
      <c r="FR144" s="655"/>
      <c r="FS144" s="655"/>
      <c r="FT144" s="655"/>
      <c r="FU144" s="655"/>
      <c r="FV144" s="655"/>
      <c r="FW144" s="655"/>
      <c r="FX144" s="655"/>
      <c r="FY144" s="655"/>
      <c r="FZ144" s="655"/>
      <c r="GA144" s="655"/>
      <c r="GB144" s="655"/>
      <c r="GC144" s="655"/>
      <c r="GD144" s="655"/>
      <c r="GE144" s="655"/>
      <c r="GF144" s="655"/>
      <c r="GG144" s="655"/>
      <c r="GH144" s="655"/>
      <c r="GI144" s="655"/>
      <c r="GJ144" s="655"/>
      <c r="GK144" s="655"/>
      <c r="GL144" s="655"/>
      <c r="GM144" s="655"/>
      <c r="GN144" s="655"/>
      <c r="GO144" s="655"/>
      <c r="GP144" s="655"/>
      <c r="GQ144" s="655"/>
      <c r="GR144" s="655"/>
      <c r="GS144" s="655"/>
      <c r="GT144" s="655"/>
      <c r="GU144" s="655"/>
      <c r="GV144" s="655"/>
      <c r="GW144" s="655"/>
      <c r="GX144" s="655"/>
      <c r="GY144" s="655"/>
      <c r="GZ144" s="655"/>
      <c r="HA144" s="655"/>
      <c r="HB144" s="655"/>
      <c r="HC144" s="655"/>
      <c r="HD144" s="655"/>
      <c r="HE144" s="655"/>
      <c r="HF144" s="655"/>
      <c r="HG144" s="655"/>
      <c r="HH144" s="655"/>
      <c r="HI144" s="655"/>
      <c r="HJ144" s="655"/>
      <c r="HK144" s="655"/>
      <c r="HL144" s="655"/>
      <c r="HM144" s="655"/>
      <c r="HN144" s="655"/>
      <c r="HO144" s="655"/>
      <c r="HP144" s="655"/>
      <c r="HQ144" s="655"/>
      <c r="HR144" s="655"/>
      <c r="HS144" s="655"/>
      <c r="HT144" s="655"/>
      <c r="HU144" s="655"/>
      <c r="HV144" s="655"/>
      <c r="HW144" s="655"/>
      <c r="HX144" s="655"/>
      <c r="HY144" s="655"/>
      <c r="HZ144" s="655"/>
      <c r="IA144" s="655"/>
      <c r="IB144" s="655"/>
      <c r="IC144" s="655"/>
    </row>
    <row r="145" spans="1:237" ht="20.100000000000001" customHeight="1" x14ac:dyDescent="0.35">
      <c r="A145" s="664"/>
      <c r="B145" s="664"/>
      <c r="C145" s="665"/>
      <c r="D145" s="646"/>
      <c r="E145" s="646"/>
      <c r="F145" s="646"/>
      <c r="G145" s="646"/>
      <c r="H145" s="646"/>
      <c r="I145" s="646"/>
      <c r="J145" s="580" t="s">
        <v>185</v>
      </c>
      <c r="K145" s="757"/>
      <c r="L145" s="604"/>
      <c r="M145" s="610"/>
      <c r="N145" s="611">
        <v>3293</v>
      </c>
      <c r="O145" s="666" t="s">
        <v>381</v>
      </c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614"/>
      <c r="AJ145" s="30"/>
      <c r="AK145" s="30"/>
      <c r="AL145" s="30"/>
      <c r="AM145" s="30"/>
      <c r="AN145" s="49">
        <v>0</v>
      </c>
      <c r="AO145" s="49">
        <v>0</v>
      </c>
      <c r="AP145" s="49">
        <v>0</v>
      </c>
      <c r="AQ145" s="49">
        <v>0</v>
      </c>
      <c r="AR145" s="49">
        <v>0</v>
      </c>
      <c r="AS145" s="49"/>
      <c r="AT145" s="49"/>
      <c r="AU145" s="49">
        <v>2000</v>
      </c>
      <c r="AV145" s="49">
        <v>2000</v>
      </c>
      <c r="AW145" s="49"/>
      <c r="AX145" s="49"/>
      <c r="AY145" s="49">
        <f>(BB145-AV145)</f>
        <v>-2000</v>
      </c>
      <c r="AZ145" s="30"/>
      <c r="BA145" s="30"/>
      <c r="BB145" s="49">
        <v>0</v>
      </c>
      <c r="BC145" s="49">
        <v>0</v>
      </c>
      <c r="BD145" s="49">
        <v>0</v>
      </c>
      <c r="BE145" s="49">
        <v>0</v>
      </c>
      <c r="BF145" s="49">
        <v>0</v>
      </c>
      <c r="BG145" s="49"/>
      <c r="BH145" s="49">
        <v>0</v>
      </c>
      <c r="BI145" s="49">
        <f>BJ145-BH145</f>
        <v>0</v>
      </c>
      <c r="BJ145" s="49">
        <v>0</v>
      </c>
      <c r="BK145" s="49"/>
      <c r="BL145" s="49">
        <f t="shared" si="276"/>
        <v>0</v>
      </c>
      <c r="BM145" s="49"/>
      <c r="BN145" s="49"/>
      <c r="BO145" s="49"/>
      <c r="BP145" s="49"/>
      <c r="BQ145" s="49"/>
      <c r="BR145" s="49">
        <f>BS145-BO145</f>
        <v>3000</v>
      </c>
      <c r="BS145" s="49">
        <v>3000</v>
      </c>
      <c r="BT145" s="49"/>
      <c r="BU145" s="49">
        <f>BY145-BO145</f>
        <v>0</v>
      </c>
      <c r="BV145" s="49">
        <v>3000</v>
      </c>
      <c r="BW145" s="49"/>
      <c r="BX145" s="49"/>
      <c r="BY145" s="49"/>
      <c r="BZ145" s="49">
        <v>0</v>
      </c>
      <c r="CA145" s="49">
        <f t="shared" si="209"/>
        <v>0</v>
      </c>
      <c r="CB145" s="49">
        <f t="shared" si="210"/>
        <v>0</v>
      </c>
      <c r="CC145" s="49"/>
      <c r="CD145" s="49"/>
      <c r="CE145" s="49">
        <v>3000</v>
      </c>
      <c r="CF145" s="49">
        <v>0</v>
      </c>
      <c r="CG145" s="49">
        <f t="shared" si="388"/>
        <v>0</v>
      </c>
      <c r="CH145" s="49">
        <f>CI145-CE145</f>
        <v>-2500</v>
      </c>
      <c r="CI145" s="49">
        <v>500</v>
      </c>
      <c r="CJ145" s="49"/>
      <c r="CK145" s="49">
        <f t="shared" si="212"/>
        <v>0</v>
      </c>
      <c r="CL145" s="49">
        <f>CM145-CI145</f>
        <v>0</v>
      </c>
      <c r="CM145" s="49">
        <v>500</v>
      </c>
      <c r="CN145" s="49"/>
      <c r="CO145" s="49">
        <f t="shared" si="213"/>
        <v>0</v>
      </c>
      <c r="CP145" s="49">
        <f>CQ145-CM145</f>
        <v>0</v>
      </c>
      <c r="CQ145" s="49">
        <v>500</v>
      </c>
      <c r="CR145" s="49">
        <v>0</v>
      </c>
      <c r="CS145" s="49">
        <f t="shared" si="214"/>
        <v>0</v>
      </c>
      <c r="CT145" s="49">
        <f>CU145-CQ145</f>
        <v>0</v>
      </c>
      <c r="CU145" s="49">
        <v>500</v>
      </c>
      <c r="CV145" s="49">
        <v>0</v>
      </c>
      <c r="CW145" s="49">
        <f t="shared" si="215"/>
        <v>0</v>
      </c>
      <c r="CX145" s="49">
        <f>CY145-CU145</f>
        <v>-500</v>
      </c>
      <c r="CY145" s="49">
        <v>0</v>
      </c>
      <c r="CZ145" s="851"/>
      <c r="DA145" s="851"/>
      <c r="DB145" s="49">
        <v>0</v>
      </c>
      <c r="DC145" s="851">
        <v>5048.18</v>
      </c>
      <c r="DD145" s="49">
        <f t="shared" si="402"/>
        <v>0</v>
      </c>
      <c r="DE145" s="49">
        <f t="shared" si="403"/>
        <v>85.562372881355941</v>
      </c>
      <c r="DF145" s="49">
        <v>1300</v>
      </c>
      <c r="DG145" s="49">
        <v>1241.58</v>
      </c>
      <c r="DH145" s="49">
        <f t="shared" si="221"/>
        <v>95.506153846153836</v>
      </c>
      <c r="DI145" s="49">
        <f>DJ145-DF145</f>
        <v>4600</v>
      </c>
      <c r="DJ145" s="851">
        <v>5900</v>
      </c>
      <c r="DK145" s="49"/>
      <c r="DL145" s="49">
        <f t="shared" si="223"/>
        <v>0</v>
      </c>
      <c r="DM145" s="49">
        <f>DN145-DJ145</f>
        <v>0</v>
      </c>
      <c r="DN145" s="851">
        <v>5900</v>
      </c>
      <c r="DO145" s="49"/>
      <c r="DP145" s="49">
        <f t="shared" si="225"/>
        <v>0</v>
      </c>
      <c r="DQ145" s="49">
        <f>DR145-DN145</f>
        <v>-850</v>
      </c>
      <c r="DR145" s="851">
        <v>5050</v>
      </c>
      <c r="DS145" s="851">
        <v>2500</v>
      </c>
      <c r="DT145" s="851"/>
      <c r="DU145" s="851"/>
      <c r="DV145" s="49"/>
      <c r="DW145" s="49"/>
      <c r="DX145" s="137"/>
      <c r="DY145" s="851"/>
      <c r="EF145" s="655"/>
      <c r="EG145" s="655"/>
      <c r="EH145" s="655"/>
      <c r="EI145" s="655"/>
      <c r="EJ145" s="655"/>
      <c r="EK145" s="655"/>
      <c r="EL145" s="655"/>
      <c r="EM145" s="655"/>
      <c r="EN145" s="952"/>
      <c r="EO145" s="655"/>
      <c r="EP145" s="655"/>
      <c r="EQ145" s="655"/>
      <c r="ER145" s="655"/>
      <c r="ES145" s="655"/>
      <c r="ET145" s="655"/>
      <c r="EU145" s="655"/>
      <c r="EV145" s="655"/>
      <c r="EY145" s="655"/>
      <c r="EZ145" s="655"/>
      <c r="FA145" s="655"/>
      <c r="FB145" s="655"/>
      <c r="FC145" s="655"/>
      <c r="FD145" s="655"/>
      <c r="FE145" s="655"/>
      <c r="FF145" s="655"/>
      <c r="FG145" s="655"/>
      <c r="FH145" s="655"/>
      <c r="FI145" s="655"/>
      <c r="FJ145" s="655"/>
      <c r="FK145" s="655"/>
      <c r="FL145" s="655"/>
      <c r="FM145" s="655"/>
      <c r="FN145" s="655"/>
      <c r="FO145" s="655"/>
      <c r="FP145" s="655"/>
      <c r="FQ145" s="655"/>
      <c r="FR145" s="655"/>
      <c r="FS145" s="655"/>
      <c r="FT145" s="655"/>
      <c r="FU145" s="655"/>
      <c r="FV145" s="655"/>
      <c r="FW145" s="655"/>
      <c r="FX145" s="655"/>
      <c r="FY145" s="655"/>
      <c r="FZ145" s="655"/>
      <c r="GA145" s="655"/>
      <c r="GB145" s="655"/>
      <c r="GC145" s="655"/>
      <c r="GD145" s="655"/>
      <c r="GE145" s="655"/>
      <c r="GF145" s="655"/>
      <c r="GG145" s="655"/>
      <c r="GH145" s="655"/>
      <c r="GI145" s="655"/>
      <c r="GJ145" s="655"/>
      <c r="GK145" s="655"/>
      <c r="GL145" s="655"/>
      <c r="GM145" s="655"/>
      <c r="GN145" s="655"/>
      <c r="GO145" s="655"/>
      <c r="GP145" s="655"/>
      <c r="GQ145" s="655"/>
      <c r="GR145" s="655"/>
      <c r="GS145" s="655"/>
      <c r="GT145" s="655"/>
      <c r="GU145" s="655"/>
      <c r="GV145" s="655"/>
      <c r="GW145" s="655"/>
      <c r="GX145" s="655"/>
      <c r="GY145" s="655"/>
      <c r="GZ145" s="655"/>
      <c r="HA145" s="655"/>
      <c r="HB145" s="655"/>
      <c r="HC145" s="655"/>
      <c r="HD145" s="655"/>
      <c r="HE145" s="655"/>
      <c r="HF145" s="655"/>
      <c r="HG145" s="655"/>
      <c r="HH145" s="655"/>
      <c r="HI145" s="655"/>
      <c r="HJ145" s="655"/>
      <c r="HK145" s="655"/>
      <c r="HL145" s="655"/>
      <c r="HM145" s="655"/>
      <c r="HN145" s="655"/>
      <c r="HO145" s="655"/>
      <c r="HP145" s="655"/>
      <c r="HQ145" s="655"/>
      <c r="HR145" s="655"/>
      <c r="HS145" s="655"/>
      <c r="HT145" s="655"/>
      <c r="HU145" s="655"/>
      <c r="HV145" s="655"/>
      <c r="HW145" s="655"/>
      <c r="HX145" s="655"/>
      <c r="HY145" s="655"/>
      <c r="HZ145" s="655"/>
      <c r="IA145" s="655"/>
      <c r="IB145" s="655"/>
      <c r="IC145" s="655"/>
    </row>
    <row r="146" spans="1:237" ht="20.100000000000001" customHeight="1" x14ac:dyDescent="0.35">
      <c r="A146" s="664"/>
      <c r="B146" s="664"/>
      <c r="C146" s="665"/>
      <c r="D146" s="646"/>
      <c r="E146" s="646"/>
      <c r="F146" s="646"/>
      <c r="G146" s="646"/>
      <c r="H146" s="646"/>
      <c r="I146" s="646"/>
      <c r="J146" s="580"/>
      <c r="K146" s="1009"/>
      <c r="L146" s="604"/>
      <c r="M146" s="610"/>
      <c r="N146" s="611">
        <v>3299</v>
      </c>
      <c r="O146" s="666" t="s">
        <v>779</v>
      </c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614"/>
      <c r="AJ146" s="30"/>
      <c r="AK146" s="30"/>
      <c r="AL146" s="30"/>
      <c r="AM146" s="30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30"/>
      <c r="BA146" s="30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851"/>
      <c r="DA146" s="851"/>
      <c r="DB146" s="49"/>
      <c r="DC146" s="851"/>
      <c r="DD146" s="49"/>
      <c r="DE146" s="49"/>
      <c r="DF146" s="49"/>
      <c r="DG146" s="49"/>
      <c r="DH146" s="49"/>
      <c r="DI146" s="49"/>
      <c r="DJ146" s="851"/>
      <c r="DK146" s="49"/>
      <c r="DL146" s="49"/>
      <c r="DM146" s="49"/>
      <c r="DN146" s="851"/>
      <c r="DO146" s="49"/>
      <c r="DP146" s="49"/>
      <c r="DQ146" s="49">
        <f>DR146-DN146</f>
        <v>1500</v>
      </c>
      <c r="DR146" s="851">
        <v>1500</v>
      </c>
      <c r="DS146" s="851"/>
      <c r="DT146" s="851"/>
      <c r="DU146" s="851"/>
      <c r="DV146" s="49"/>
      <c r="DW146" s="49"/>
      <c r="DX146" s="137"/>
      <c r="DY146" s="851"/>
      <c r="EF146" s="655"/>
      <c r="EG146" s="655"/>
      <c r="EH146" s="655"/>
      <c r="EI146" s="655"/>
      <c r="EJ146" s="655"/>
      <c r="EK146" s="655"/>
      <c r="EL146" s="655"/>
      <c r="EM146" s="655"/>
      <c r="EN146" s="952"/>
      <c r="EO146" s="655"/>
      <c r="EP146" s="655"/>
      <c r="EQ146" s="655"/>
      <c r="ER146" s="655"/>
      <c r="ES146" s="655"/>
      <c r="ET146" s="655"/>
      <c r="EU146" s="655"/>
      <c r="EV146" s="655"/>
      <c r="EY146" s="655"/>
      <c r="EZ146" s="655"/>
      <c r="FA146" s="655"/>
      <c r="FB146" s="655"/>
      <c r="FC146" s="655"/>
      <c r="FD146" s="655"/>
      <c r="FE146" s="655"/>
      <c r="FF146" s="655"/>
      <c r="FG146" s="655"/>
      <c r="FH146" s="655"/>
      <c r="FI146" s="655"/>
      <c r="FJ146" s="655"/>
      <c r="FK146" s="655"/>
      <c r="FL146" s="655"/>
      <c r="FM146" s="655"/>
      <c r="FN146" s="655"/>
      <c r="FO146" s="655"/>
      <c r="FP146" s="655"/>
      <c r="FQ146" s="655"/>
      <c r="FR146" s="655"/>
      <c r="FS146" s="655"/>
      <c r="FT146" s="655"/>
      <c r="FU146" s="655"/>
      <c r="FV146" s="655"/>
      <c r="FW146" s="655"/>
      <c r="FX146" s="655"/>
      <c r="FY146" s="655"/>
      <c r="FZ146" s="655"/>
      <c r="GA146" s="655"/>
      <c r="GB146" s="655"/>
      <c r="GC146" s="655"/>
      <c r="GD146" s="655"/>
      <c r="GE146" s="655"/>
      <c r="GF146" s="655"/>
      <c r="GG146" s="655"/>
      <c r="GH146" s="655"/>
      <c r="GI146" s="655"/>
      <c r="GJ146" s="655"/>
      <c r="GK146" s="655"/>
      <c r="GL146" s="655"/>
      <c r="GM146" s="655"/>
      <c r="GN146" s="655"/>
      <c r="GO146" s="655"/>
      <c r="GP146" s="655"/>
      <c r="GQ146" s="655"/>
      <c r="GR146" s="655"/>
      <c r="GS146" s="655"/>
      <c r="GT146" s="655"/>
      <c r="GU146" s="655"/>
      <c r="GV146" s="655"/>
      <c r="GW146" s="655"/>
      <c r="GX146" s="655"/>
      <c r="GY146" s="655"/>
      <c r="GZ146" s="655"/>
      <c r="HA146" s="655"/>
      <c r="HB146" s="655"/>
      <c r="HC146" s="655"/>
      <c r="HD146" s="655"/>
      <c r="HE146" s="655"/>
      <c r="HF146" s="655"/>
      <c r="HG146" s="655"/>
      <c r="HH146" s="655"/>
      <c r="HI146" s="655"/>
      <c r="HJ146" s="655"/>
      <c r="HK146" s="655"/>
      <c r="HL146" s="655"/>
      <c r="HM146" s="655"/>
      <c r="HN146" s="655"/>
      <c r="HO146" s="655"/>
      <c r="HP146" s="655"/>
      <c r="HQ146" s="655"/>
      <c r="HR146" s="655"/>
      <c r="HS146" s="655"/>
      <c r="HT146" s="655"/>
      <c r="HU146" s="655"/>
      <c r="HV146" s="655"/>
      <c r="HW146" s="655"/>
      <c r="HX146" s="655"/>
      <c r="HY146" s="655"/>
      <c r="HZ146" s="655"/>
      <c r="IA146" s="655"/>
      <c r="IB146" s="655"/>
      <c r="IC146" s="655"/>
    </row>
    <row r="147" spans="1:237" s="717" customFormat="1" ht="20.100000000000001" customHeight="1" x14ac:dyDescent="0.35">
      <c r="A147" s="713"/>
      <c r="B147" s="646"/>
      <c r="C147" s="665"/>
      <c r="D147" s="646"/>
      <c r="E147" s="646"/>
      <c r="F147" s="646"/>
      <c r="G147" s="646" t="s">
        <v>9</v>
      </c>
      <c r="H147" s="646"/>
      <c r="I147" s="646"/>
      <c r="J147" s="580" t="s">
        <v>185</v>
      </c>
      <c r="K147" s="599"/>
      <c r="L147" s="775">
        <v>34</v>
      </c>
      <c r="M147" s="775" t="s">
        <v>172</v>
      </c>
      <c r="N147" s="775"/>
      <c r="O147" s="752"/>
      <c r="P147" s="713"/>
      <c r="Q147" s="713"/>
      <c r="R147" s="713"/>
      <c r="S147" s="713"/>
      <c r="T147" s="713"/>
      <c r="U147" s="713"/>
      <c r="V147" s="713"/>
      <c r="W147" s="713"/>
      <c r="X147" s="713"/>
      <c r="Y147" s="713"/>
      <c r="Z147" s="713"/>
      <c r="AA147" s="713"/>
      <c r="AB147" s="713"/>
      <c r="AC147" s="713"/>
      <c r="AD147" s="713"/>
      <c r="AE147" s="713"/>
      <c r="AF147" s="713"/>
      <c r="AG147" s="713"/>
      <c r="AH147" s="713"/>
      <c r="AI147" s="713"/>
      <c r="AJ147" s="713"/>
      <c r="AK147" s="713"/>
      <c r="AL147" s="713"/>
      <c r="AM147" s="713"/>
      <c r="AN147" s="713"/>
      <c r="AO147" s="713"/>
      <c r="AP147" s="713"/>
      <c r="AQ147" s="713"/>
      <c r="AR147" s="713"/>
      <c r="AS147" s="713"/>
      <c r="AT147" s="713"/>
      <c r="AU147" s="713"/>
      <c r="AV147" s="713"/>
      <c r="AW147" s="713"/>
      <c r="AX147" s="713"/>
      <c r="AY147" s="713"/>
      <c r="AZ147" s="713"/>
      <c r="BA147" s="713"/>
      <c r="BB147" s="713"/>
      <c r="BC147" s="713"/>
      <c r="BD147" s="713"/>
      <c r="BE147" s="713"/>
      <c r="BF147" s="713"/>
      <c r="BG147" s="713"/>
      <c r="BH147" s="713"/>
      <c r="BI147" s="713"/>
      <c r="BJ147" s="713"/>
      <c r="BK147" s="713"/>
      <c r="BL147" s="713"/>
      <c r="BM147" s="713"/>
      <c r="BN147" s="713"/>
      <c r="BO147" s="713"/>
      <c r="BP147" s="713"/>
      <c r="BQ147" s="713"/>
      <c r="BR147" s="713"/>
      <c r="BS147" s="713"/>
      <c r="BT147" s="713"/>
      <c r="BU147" s="713"/>
      <c r="BV147" s="713"/>
      <c r="BW147" s="713"/>
      <c r="BX147" s="713"/>
      <c r="BY147" s="713"/>
      <c r="BZ147" s="101">
        <f>SUM(BZ148)</f>
        <v>0</v>
      </c>
      <c r="CA147" s="101">
        <f>IFERROR(BZ147/BG147*100,)</f>
        <v>0</v>
      </c>
      <c r="CB147" s="101">
        <f>IFERROR(BZ147/BY147*100,)</f>
        <v>0</v>
      </c>
      <c r="CC147" s="101">
        <f t="shared" ref="CC147:CF148" si="407">SUM(CC148)</f>
        <v>0</v>
      </c>
      <c r="CD147" s="101">
        <f t="shared" si="407"/>
        <v>0</v>
      </c>
      <c r="CE147" s="101">
        <f t="shared" si="407"/>
        <v>0</v>
      </c>
      <c r="CF147" s="101">
        <f t="shared" si="407"/>
        <v>0</v>
      </c>
      <c r="CG147" s="101">
        <f>IFERROR(CF147/CE147*100,)</f>
        <v>0</v>
      </c>
      <c r="CH147" s="101">
        <f>SUM(CH148)</f>
        <v>0</v>
      </c>
      <c r="CI147" s="101">
        <f>SUM(CI148)</f>
        <v>0</v>
      </c>
      <c r="CJ147" s="101"/>
      <c r="CK147" s="101">
        <f>IFERROR(CJ147/CI147*100,)</f>
        <v>0</v>
      </c>
      <c r="CL147" s="101">
        <f>SUM(CL148)</f>
        <v>0</v>
      </c>
      <c r="CM147" s="101">
        <f>SUM(CM148)</f>
        <v>0</v>
      </c>
      <c r="CN147" s="101"/>
      <c r="CO147" s="101">
        <f>IFERROR(CN147/CM147*100,)</f>
        <v>0</v>
      </c>
      <c r="CP147" s="101">
        <f t="shared" ref="CP147:CR148" si="408">SUM(CP148)</f>
        <v>0</v>
      </c>
      <c r="CQ147" s="101">
        <f t="shared" si="408"/>
        <v>0</v>
      </c>
      <c r="CR147" s="101">
        <f t="shared" si="408"/>
        <v>0</v>
      </c>
      <c r="CS147" s="101">
        <f t="shared" si="214"/>
        <v>0</v>
      </c>
      <c r="CT147" s="101">
        <f t="shared" ref="CT147:CV148" si="409">SUM(CT148)</f>
        <v>4117.8099999999995</v>
      </c>
      <c r="CU147" s="101">
        <f t="shared" si="409"/>
        <v>4117.8099999999995</v>
      </c>
      <c r="CV147" s="101">
        <f t="shared" si="409"/>
        <v>0</v>
      </c>
      <c r="CW147" s="101">
        <f t="shared" si="215"/>
        <v>0</v>
      </c>
      <c r="CX147" s="101">
        <f>SUM(CX148)</f>
        <v>0</v>
      </c>
      <c r="CY147" s="101">
        <f>SUM(CY148)</f>
        <v>4117.8099999999995</v>
      </c>
      <c r="CZ147" s="114">
        <f t="shared" si="405"/>
        <v>0</v>
      </c>
      <c r="DA147" s="114">
        <f t="shared" si="405"/>
        <v>0</v>
      </c>
      <c r="DB147" s="101">
        <f t="shared" ref="DB147:DG148" si="410">SUM(DB148)</f>
        <v>0</v>
      </c>
      <c r="DC147" s="114">
        <f>SUM(DC148)</f>
        <v>0</v>
      </c>
      <c r="DD147" s="101">
        <f t="shared" si="402"/>
        <v>0</v>
      </c>
      <c r="DE147" s="101">
        <f t="shared" si="403"/>
        <v>0</v>
      </c>
      <c r="DF147" s="101">
        <f t="shared" si="410"/>
        <v>4117.8099999999995</v>
      </c>
      <c r="DG147" s="101">
        <f t="shared" si="410"/>
        <v>0</v>
      </c>
      <c r="DH147" s="101">
        <f t="shared" si="221"/>
        <v>0</v>
      </c>
      <c r="DI147" s="101">
        <f t="shared" ref="DI147:DU148" si="411">SUM(DI148)</f>
        <v>-4117.8099999999995</v>
      </c>
      <c r="DJ147" s="114">
        <f t="shared" si="411"/>
        <v>0</v>
      </c>
      <c r="DK147" s="101">
        <f t="shared" si="411"/>
        <v>0</v>
      </c>
      <c r="DL147" s="101">
        <f t="shared" si="223"/>
        <v>0</v>
      </c>
      <c r="DM147" s="101">
        <f t="shared" si="411"/>
        <v>0</v>
      </c>
      <c r="DN147" s="114">
        <f t="shared" si="411"/>
        <v>0</v>
      </c>
      <c r="DO147" s="101">
        <f t="shared" si="411"/>
        <v>0</v>
      </c>
      <c r="DP147" s="101">
        <f t="shared" si="225"/>
        <v>0</v>
      </c>
      <c r="DQ147" s="101">
        <f t="shared" si="411"/>
        <v>0</v>
      </c>
      <c r="DR147" s="114">
        <f t="shared" si="411"/>
        <v>0</v>
      </c>
      <c r="DS147" s="114">
        <f t="shared" si="411"/>
        <v>0</v>
      </c>
      <c r="DT147" s="114">
        <f t="shared" si="411"/>
        <v>0</v>
      </c>
      <c r="DU147" s="114">
        <f t="shared" si="411"/>
        <v>0</v>
      </c>
      <c r="DV147" s="106"/>
      <c r="DW147" s="106"/>
      <c r="DX147" s="137"/>
      <c r="DY147" s="138"/>
      <c r="DZ147" s="853"/>
      <c r="EA147" s="853"/>
      <c r="EE147" s="934"/>
      <c r="EF147" s="655"/>
      <c r="EG147" s="655"/>
      <c r="EH147" s="655"/>
      <c r="EI147" s="655"/>
      <c r="EJ147" s="655"/>
      <c r="EK147" s="655"/>
      <c r="EL147" s="655"/>
      <c r="EM147" s="655"/>
      <c r="EN147" s="952"/>
      <c r="EO147" s="655"/>
      <c r="EP147" s="655"/>
      <c r="EQ147" s="655"/>
      <c r="ER147" s="655"/>
      <c r="ES147" s="655"/>
      <c r="ET147" s="655"/>
      <c r="EU147" s="655"/>
      <c r="EV147" s="655"/>
      <c r="EX147" s="930"/>
      <c r="EY147" s="655"/>
      <c r="EZ147" s="655"/>
      <c r="FA147" s="655"/>
      <c r="FB147" s="655"/>
      <c r="FC147" s="655"/>
      <c r="FD147" s="655"/>
      <c r="FE147" s="655"/>
      <c r="FF147" s="655"/>
      <c r="FG147" s="655"/>
      <c r="FH147" s="655"/>
      <c r="FI147" s="655"/>
      <c r="FJ147" s="655"/>
      <c r="FK147" s="655"/>
      <c r="FL147" s="655"/>
      <c r="FM147" s="655"/>
      <c r="FN147" s="655"/>
      <c r="FO147" s="655"/>
      <c r="FP147" s="655"/>
      <c r="FQ147" s="655"/>
      <c r="FR147" s="655"/>
      <c r="FS147" s="655"/>
      <c r="FT147" s="655"/>
      <c r="FU147" s="655"/>
      <c r="FV147" s="655"/>
      <c r="FW147" s="655"/>
      <c r="FX147" s="655"/>
      <c r="FY147" s="655"/>
      <c r="FZ147" s="655"/>
      <c r="GA147" s="655"/>
      <c r="GB147" s="655"/>
      <c r="GC147" s="655"/>
      <c r="GD147" s="655"/>
      <c r="GE147" s="655"/>
      <c r="GF147" s="655"/>
      <c r="GG147" s="655"/>
      <c r="GH147" s="655"/>
      <c r="GI147" s="655"/>
      <c r="GJ147" s="655"/>
      <c r="GK147" s="655"/>
      <c r="GL147" s="655"/>
      <c r="GM147" s="655"/>
      <c r="GN147" s="655"/>
      <c r="GO147" s="655"/>
      <c r="GP147" s="655"/>
      <c r="GQ147" s="655"/>
      <c r="GR147" s="655"/>
      <c r="GS147" s="655"/>
      <c r="GT147" s="655"/>
      <c r="GU147" s="655"/>
      <c r="GV147" s="655"/>
      <c r="GW147" s="655"/>
      <c r="GX147" s="655"/>
      <c r="GY147" s="655"/>
      <c r="GZ147" s="655"/>
      <c r="HA147" s="655"/>
      <c r="HB147" s="655"/>
      <c r="HC147" s="655"/>
      <c r="HD147" s="655"/>
      <c r="HE147" s="655"/>
      <c r="HF147" s="655"/>
      <c r="HG147" s="655"/>
      <c r="HH147" s="655"/>
      <c r="HI147" s="655"/>
      <c r="HJ147" s="655"/>
      <c r="HK147" s="655"/>
      <c r="HL147" s="655"/>
      <c r="HM147" s="655"/>
      <c r="HN147" s="655"/>
      <c r="HO147" s="655"/>
      <c r="HP147" s="655"/>
      <c r="HQ147" s="655"/>
      <c r="HR147" s="655"/>
      <c r="HS147" s="655"/>
      <c r="HT147" s="655"/>
      <c r="HU147" s="655"/>
      <c r="HV147" s="655"/>
      <c r="HW147" s="655"/>
      <c r="HX147" s="655"/>
      <c r="HY147" s="655"/>
      <c r="HZ147" s="655"/>
      <c r="IA147" s="655"/>
      <c r="IB147" s="655"/>
      <c r="IC147" s="655"/>
    </row>
    <row r="148" spans="1:237" s="717" customFormat="1" ht="20.100000000000001" customHeight="1" x14ac:dyDescent="0.35">
      <c r="A148"/>
      <c r="B148" s="664" t="s">
        <v>720</v>
      </c>
      <c r="C148" s="665" t="s">
        <v>5</v>
      </c>
      <c r="D148" s="646"/>
      <c r="E148" s="646"/>
      <c r="F148" s="646"/>
      <c r="G148" s="646" t="s">
        <v>9</v>
      </c>
      <c r="H148" s="646"/>
      <c r="I148" s="646"/>
      <c r="J148" s="580" t="s">
        <v>185</v>
      </c>
      <c r="K148" s="599"/>
      <c r="L148" s="561"/>
      <c r="M148" s="769">
        <v>343</v>
      </c>
      <c r="N148" s="769" t="s">
        <v>191</v>
      </c>
      <c r="O148" s="753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 s="101">
        <f>SUM(BZ149)</f>
        <v>0</v>
      </c>
      <c r="CA148" s="101">
        <f>IFERROR(BZ148/BG148*100,)</f>
        <v>0</v>
      </c>
      <c r="CB148" s="101">
        <f>IFERROR(BZ148/BY148*100,)</f>
        <v>0</v>
      </c>
      <c r="CC148" s="101">
        <f t="shared" si="407"/>
        <v>0</v>
      </c>
      <c r="CD148" s="101">
        <f t="shared" si="407"/>
        <v>0</v>
      </c>
      <c r="CE148" s="101">
        <f t="shared" si="407"/>
        <v>0</v>
      </c>
      <c r="CF148" s="101">
        <f t="shared" si="407"/>
        <v>0</v>
      </c>
      <c r="CG148" s="101">
        <f>IFERROR(CF148/CE148*100,)</f>
        <v>0</v>
      </c>
      <c r="CH148" s="101">
        <f>SUM(CH149)</f>
        <v>0</v>
      </c>
      <c r="CI148" s="101">
        <f>SUM(CI149)</f>
        <v>0</v>
      </c>
      <c r="CJ148" s="101"/>
      <c r="CK148" s="101">
        <f>IFERROR(CJ148/CI148*100,)</f>
        <v>0</v>
      </c>
      <c r="CL148" s="101">
        <f>SUM(CL149)</f>
        <v>0</v>
      </c>
      <c r="CM148" s="101">
        <f>SUM(CM149)</f>
        <v>0</v>
      </c>
      <c r="CN148" s="101"/>
      <c r="CO148" s="101">
        <f>IFERROR(CN148/CM148*100,)</f>
        <v>0</v>
      </c>
      <c r="CP148" s="101">
        <f t="shared" si="408"/>
        <v>0</v>
      </c>
      <c r="CQ148" s="101">
        <f t="shared" si="408"/>
        <v>0</v>
      </c>
      <c r="CR148" s="101">
        <f t="shared" si="408"/>
        <v>0</v>
      </c>
      <c r="CS148" s="101">
        <f t="shared" si="214"/>
        <v>0</v>
      </c>
      <c r="CT148" s="101">
        <f t="shared" si="409"/>
        <v>4117.8099999999995</v>
      </c>
      <c r="CU148" s="101">
        <f t="shared" si="409"/>
        <v>4117.8099999999995</v>
      </c>
      <c r="CV148" s="101">
        <f t="shared" si="409"/>
        <v>0</v>
      </c>
      <c r="CW148" s="101">
        <f t="shared" si="215"/>
        <v>0</v>
      </c>
      <c r="CX148" s="101">
        <f>SUM(CX149)</f>
        <v>0</v>
      </c>
      <c r="CY148" s="101">
        <f>SUM(CY149)</f>
        <v>4117.8099999999995</v>
      </c>
      <c r="CZ148" s="114">
        <f t="shared" si="405"/>
        <v>0</v>
      </c>
      <c r="DA148" s="114">
        <f t="shared" si="405"/>
        <v>0</v>
      </c>
      <c r="DB148" s="101">
        <f t="shared" si="410"/>
        <v>0</v>
      </c>
      <c r="DC148" s="114">
        <f>SUM(DC149)</f>
        <v>0</v>
      </c>
      <c r="DD148" s="101">
        <f t="shared" si="402"/>
        <v>0</v>
      </c>
      <c r="DE148" s="101">
        <f t="shared" si="403"/>
        <v>0</v>
      </c>
      <c r="DF148" s="101">
        <f t="shared" si="410"/>
        <v>4117.8099999999995</v>
      </c>
      <c r="DG148" s="101">
        <f t="shared" si="410"/>
        <v>0</v>
      </c>
      <c r="DH148" s="101">
        <f t="shared" si="221"/>
        <v>0</v>
      </c>
      <c r="DI148" s="101">
        <f t="shared" si="411"/>
        <v>-4117.8099999999995</v>
      </c>
      <c r="DJ148" s="114">
        <f t="shared" si="411"/>
        <v>0</v>
      </c>
      <c r="DK148" s="101">
        <f t="shared" si="411"/>
        <v>0</v>
      </c>
      <c r="DL148" s="101">
        <f t="shared" si="223"/>
        <v>0</v>
      </c>
      <c r="DM148" s="101">
        <f t="shared" si="411"/>
        <v>0</v>
      </c>
      <c r="DN148" s="114">
        <f t="shared" si="411"/>
        <v>0</v>
      </c>
      <c r="DO148" s="101">
        <f t="shared" si="411"/>
        <v>0</v>
      </c>
      <c r="DP148" s="101">
        <f t="shared" si="225"/>
        <v>0</v>
      </c>
      <c r="DQ148" s="101">
        <f t="shared" si="411"/>
        <v>0</v>
      </c>
      <c r="DR148" s="114">
        <f t="shared" si="411"/>
        <v>0</v>
      </c>
      <c r="DS148" s="114">
        <f t="shared" si="411"/>
        <v>0</v>
      </c>
      <c r="DT148" s="114">
        <f t="shared" si="411"/>
        <v>0</v>
      </c>
      <c r="DU148" s="114">
        <f t="shared" si="411"/>
        <v>0</v>
      </c>
      <c r="DV148" s="106"/>
      <c r="DW148" s="106"/>
      <c r="DX148" s="137"/>
      <c r="DY148" s="138"/>
      <c r="DZ148" s="853"/>
      <c r="EA148" s="853"/>
      <c r="EE148" s="934"/>
      <c r="EF148" s="655"/>
      <c r="EG148" s="655"/>
      <c r="EH148" s="655"/>
      <c r="EI148" s="655"/>
      <c r="EJ148" s="655"/>
      <c r="EK148" s="655"/>
      <c r="EL148" s="655"/>
      <c r="EM148" s="655"/>
      <c r="EN148" s="952"/>
      <c r="EO148" s="655"/>
      <c r="EP148" s="655"/>
      <c r="EQ148" s="655"/>
      <c r="ER148" s="655"/>
      <c r="ES148" s="655"/>
      <c r="ET148" s="655"/>
      <c r="EU148" s="655"/>
      <c r="EV148" s="655"/>
      <c r="EX148" s="930"/>
      <c r="EY148" s="655"/>
      <c r="EZ148" s="655"/>
      <c r="FA148" s="655"/>
      <c r="FB148" s="655"/>
      <c r="FC148" s="655"/>
      <c r="FD148" s="655"/>
      <c r="FE148" s="655"/>
      <c r="FF148" s="655"/>
      <c r="FG148" s="655"/>
      <c r="FH148" s="655"/>
      <c r="FI148" s="655"/>
      <c r="FJ148" s="655"/>
      <c r="FK148" s="655"/>
      <c r="FL148" s="655"/>
      <c r="FM148" s="655"/>
      <c r="FN148" s="655"/>
      <c r="FO148" s="655"/>
      <c r="FP148" s="655"/>
      <c r="FQ148" s="655"/>
      <c r="FR148" s="655"/>
      <c r="FS148" s="655"/>
      <c r="FT148" s="655"/>
      <c r="FU148" s="655"/>
      <c r="FV148" s="655"/>
      <c r="FW148" s="655"/>
      <c r="FX148" s="655"/>
      <c r="FY148" s="655"/>
      <c r="FZ148" s="655"/>
      <c r="GA148" s="655"/>
      <c r="GB148" s="655"/>
      <c r="GC148" s="655"/>
      <c r="GD148" s="655"/>
      <c r="GE148" s="655"/>
      <c r="GF148" s="655"/>
      <c r="GG148" s="655"/>
      <c r="GH148" s="655"/>
      <c r="GI148" s="655"/>
      <c r="GJ148" s="655"/>
      <c r="GK148" s="655"/>
      <c r="GL148" s="655"/>
      <c r="GM148" s="655"/>
      <c r="GN148" s="655"/>
      <c r="GO148" s="655"/>
      <c r="GP148" s="655"/>
      <c r="GQ148" s="655"/>
      <c r="GR148" s="655"/>
      <c r="GS148" s="655"/>
      <c r="GT148" s="655"/>
      <c r="GU148" s="655"/>
      <c r="GV148" s="655"/>
      <c r="GW148" s="655"/>
      <c r="GX148" s="655"/>
      <c r="GY148" s="655"/>
      <c r="GZ148" s="655"/>
      <c r="HA148" s="655"/>
      <c r="HB148" s="655"/>
      <c r="HC148" s="655"/>
      <c r="HD148" s="655"/>
      <c r="HE148" s="655"/>
      <c r="HF148" s="655"/>
      <c r="HG148" s="655"/>
      <c r="HH148" s="655"/>
      <c r="HI148" s="655"/>
      <c r="HJ148" s="655"/>
      <c r="HK148" s="655"/>
      <c r="HL148" s="655"/>
      <c r="HM148" s="655"/>
      <c r="HN148" s="655"/>
      <c r="HO148" s="655"/>
      <c r="HP148" s="655"/>
      <c r="HQ148" s="655"/>
      <c r="HR148" s="655"/>
      <c r="HS148" s="655"/>
      <c r="HT148" s="655"/>
      <c r="HU148" s="655"/>
      <c r="HV148" s="655"/>
      <c r="HW148" s="655"/>
      <c r="HX148" s="655"/>
      <c r="HY148" s="655"/>
      <c r="HZ148" s="655"/>
      <c r="IA148" s="655"/>
      <c r="IB148" s="655"/>
      <c r="IC148" s="655"/>
    </row>
    <row r="149" spans="1:237" ht="20.100000000000001" customHeight="1" x14ac:dyDescent="0.35">
      <c r="A149" s="663"/>
      <c r="B149" s="663"/>
      <c r="C149" s="668"/>
      <c r="D149" s="659"/>
      <c r="E149" s="659"/>
      <c r="F149" s="659"/>
      <c r="G149" s="659" t="s">
        <v>9</v>
      </c>
      <c r="H149" s="659"/>
      <c r="I149" s="659"/>
      <c r="J149" s="580" t="s">
        <v>185</v>
      </c>
      <c r="K149" s="758"/>
      <c r="L149" s="768"/>
      <c r="M149" s="775"/>
      <c r="N149" s="576">
        <v>3431</v>
      </c>
      <c r="O149" s="771" t="s">
        <v>192</v>
      </c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596"/>
      <c r="AJ149" s="34"/>
      <c r="AK149" s="34"/>
      <c r="AL149" s="34"/>
      <c r="AM149" s="34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4"/>
      <c r="BA149" s="34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>
        <v>0</v>
      </c>
      <c r="CA149" s="37">
        <v>0</v>
      </c>
      <c r="CB149" s="37">
        <v>0</v>
      </c>
      <c r="CC149" s="37">
        <v>0</v>
      </c>
      <c r="CD149" s="37">
        <v>0</v>
      </c>
      <c r="CE149" s="37">
        <v>0</v>
      </c>
      <c r="CF149" s="37">
        <v>0</v>
      </c>
      <c r="CG149" s="37">
        <v>0</v>
      </c>
      <c r="CH149" s="37">
        <v>0</v>
      </c>
      <c r="CI149" s="37">
        <v>0</v>
      </c>
      <c r="CJ149" s="37">
        <v>0</v>
      </c>
      <c r="CK149" s="37">
        <v>0</v>
      </c>
      <c r="CL149" s="37">
        <v>0</v>
      </c>
      <c r="CM149" s="37">
        <v>0</v>
      </c>
      <c r="CN149" s="37">
        <v>0</v>
      </c>
      <c r="CO149" s="37">
        <v>0</v>
      </c>
      <c r="CP149" s="37">
        <v>0</v>
      </c>
      <c r="CQ149" s="37">
        <v>0</v>
      </c>
      <c r="CR149" s="37">
        <v>0</v>
      </c>
      <c r="CS149" s="37">
        <f t="shared" si="214"/>
        <v>0</v>
      </c>
      <c r="CT149" s="37">
        <f>CU149-CQ149</f>
        <v>4117.8099999999995</v>
      </c>
      <c r="CU149" s="37">
        <v>4117.8099999999995</v>
      </c>
      <c r="CV149" s="37">
        <v>0</v>
      </c>
      <c r="CW149" s="37">
        <f t="shared" si="215"/>
        <v>0</v>
      </c>
      <c r="CX149" s="37">
        <f>CY149-CU149</f>
        <v>0</v>
      </c>
      <c r="CY149" s="37">
        <v>4117.8099999999995</v>
      </c>
      <c r="CZ149" s="855"/>
      <c r="DA149" s="855"/>
      <c r="DB149" s="37">
        <v>0</v>
      </c>
      <c r="DC149" s="855">
        <v>0</v>
      </c>
      <c r="DD149" s="37">
        <f t="shared" si="402"/>
        <v>0</v>
      </c>
      <c r="DE149" s="37">
        <f t="shared" si="403"/>
        <v>0</v>
      </c>
      <c r="DF149" s="37">
        <v>4117.8099999999995</v>
      </c>
      <c r="DG149" s="37"/>
      <c r="DH149" s="37">
        <f t="shared" si="221"/>
        <v>0</v>
      </c>
      <c r="DI149" s="37">
        <f>DJ149-DF149</f>
        <v>-4117.8099999999995</v>
      </c>
      <c r="DJ149" s="855">
        <v>0</v>
      </c>
      <c r="DK149" s="37"/>
      <c r="DL149" s="37">
        <f t="shared" si="223"/>
        <v>0</v>
      </c>
      <c r="DM149" s="37">
        <f>DN149-DJ149</f>
        <v>0</v>
      </c>
      <c r="DN149" s="855">
        <v>0</v>
      </c>
      <c r="DO149" s="37"/>
      <c r="DP149" s="37">
        <f t="shared" si="225"/>
        <v>0</v>
      </c>
      <c r="DQ149" s="37">
        <f>DR149-DN149</f>
        <v>0</v>
      </c>
      <c r="DR149" s="855">
        <v>0</v>
      </c>
      <c r="DS149" s="855">
        <v>0</v>
      </c>
      <c r="DT149" s="855"/>
      <c r="DU149" s="855"/>
      <c r="DV149" s="49"/>
      <c r="DW149" s="49"/>
      <c r="DX149" s="137"/>
      <c r="DY149" s="863"/>
      <c r="EF149" s="655"/>
      <c r="EG149" s="655"/>
      <c r="EH149" s="655"/>
      <c r="EI149" s="655"/>
      <c r="EJ149" s="655"/>
      <c r="EK149" s="655"/>
      <c r="EL149" s="655"/>
      <c r="EM149" s="655"/>
      <c r="EN149" s="952"/>
      <c r="EO149" s="655"/>
      <c r="EP149" s="655"/>
      <c r="EQ149" s="655"/>
      <c r="ER149" s="655"/>
      <c r="ES149" s="655"/>
      <c r="ET149" s="655"/>
      <c r="EU149" s="655"/>
      <c r="EV149" s="655"/>
      <c r="EY149" s="655"/>
      <c r="EZ149" s="655"/>
      <c r="FA149" s="655"/>
      <c r="FB149" s="655"/>
      <c r="FC149" s="655"/>
      <c r="FD149" s="655"/>
      <c r="FE149" s="655"/>
      <c r="FF149" s="655"/>
      <c r="FG149" s="655"/>
      <c r="FH149" s="655"/>
      <c r="FI149" s="655"/>
      <c r="FJ149" s="655"/>
      <c r="FK149" s="655"/>
      <c r="FL149" s="655"/>
      <c r="FM149" s="655"/>
      <c r="FN149" s="655"/>
      <c r="FO149" s="655"/>
      <c r="FP149" s="655"/>
      <c r="FQ149" s="655"/>
      <c r="FR149" s="655"/>
      <c r="FS149" s="655"/>
      <c r="FT149" s="655"/>
      <c r="FU149" s="655"/>
      <c r="FV149" s="655"/>
      <c r="FW149" s="655"/>
      <c r="FX149" s="655"/>
      <c r="FY149" s="655"/>
      <c r="FZ149" s="655"/>
      <c r="GA149" s="655"/>
      <c r="GB149" s="655"/>
      <c r="GC149" s="655"/>
      <c r="GD149" s="655"/>
      <c r="GE149" s="655"/>
      <c r="GF149" s="655"/>
      <c r="GG149" s="655"/>
      <c r="GH149" s="655"/>
      <c r="GI149" s="655"/>
      <c r="GJ149" s="655"/>
      <c r="GK149" s="655"/>
      <c r="GL149" s="655"/>
      <c r="GM149" s="655"/>
      <c r="GN149" s="655"/>
      <c r="GO149" s="655"/>
      <c r="GP149" s="655"/>
      <c r="GQ149" s="655"/>
      <c r="GR149" s="655"/>
      <c r="GS149" s="655"/>
      <c r="GT149" s="655"/>
      <c r="GU149" s="655"/>
      <c r="GV149" s="655"/>
      <c r="GW149" s="655"/>
      <c r="GX149" s="655"/>
      <c r="GY149" s="655"/>
      <c r="GZ149" s="655"/>
      <c r="HA149" s="655"/>
      <c r="HB149" s="655"/>
      <c r="HC149" s="655"/>
      <c r="HD149" s="655"/>
      <c r="HE149" s="655"/>
      <c r="HF149" s="655"/>
      <c r="HG149" s="655"/>
      <c r="HH149" s="655"/>
      <c r="HI149" s="655"/>
      <c r="HJ149" s="655"/>
      <c r="HK149" s="655"/>
      <c r="HL149" s="655"/>
      <c r="HM149" s="655"/>
      <c r="HN149" s="655"/>
      <c r="HO149" s="655"/>
      <c r="HP149" s="655"/>
      <c r="HQ149" s="655"/>
      <c r="HR149" s="655"/>
      <c r="HS149" s="655"/>
      <c r="HT149" s="655"/>
      <c r="HU149" s="655"/>
      <c r="HV149" s="655"/>
      <c r="HW149" s="655"/>
      <c r="HX149" s="655"/>
      <c r="HY149" s="655"/>
      <c r="HZ149" s="655"/>
      <c r="IA149" s="655"/>
      <c r="IB149" s="655"/>
      <c r="IC149" s="655"/>
    </row>
    <row r="150" spans="1:237" ht="20.100000000000001" hidden="1" customHeight="1" x14ac:dyDescent="0.35">
      <c r="A150" s="658" t="s">
        <v>340</v>
      </c>
      <c r="B150" s="658" t="s">
        <v>340</v>
      </c>
      <c r="C150" s="538"/>
      <c r="D150" s="657"/>
      <c r="E150" s="657"/>
      <c r="F150" s="657"/>
      <c r="G150" s="657" t="s">
        <v>9</v>
      </c>
      <c r="H150" s="657"/>
      <c r="I150" s="657"/>
      <c r="J150" s="582" t="s">
        <v>185</v>
      </c>
      <c r="K150" s="559"/>
      <c r="L150" s="508" t="s">
        <v>338</v>
      </c>
      <c r="M150" s="508"/>
      <c r="N150" s="508"/>
      <c r="O150" s="751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614"/>
      <c r="AJ150" s="30"/>
      <c r="AK150" s="30"/>
      <c r="AL150" s="30"/>
      <c r="AM150" s="30"/>
      <c r="AN150" s="534">
        <f>AN152</f>
        <v>0</v>
      </c>
      <c r="AO150" s="534">
        <f>AO152</f>
        <v>0</v>
      </c>
      <c r="AP150" s="534">
        <f>AP152</f>
        <v>0</v>
      </c>
      <c r="AQ150" s="534">
        <f>AQ152</f>
        <v>0</v>
      </c>
      <c r="AR150" s="534">
        <v>0</v>
      </c>
      <c r="AS150" s="534">
        <f t="shared" ref="AS150:AY150" si="412">AS152</f>
        <v>0</v>
      </c>
      <c r="AT150" s="534">
        <f t="shared" si="412"/>
        <v>0</v>
      </c>
      <c r="AU150" s="534">
        <f t="shared" si="412"/>
        <v>135000</v>
      </c>
      <c r="AV150" s="534">
        <f t="shared" si="412"/>
        <v>135000</v>
      </c>
      <c r="AW150" s="534">
        <f t="shared" si="412"/>
        <v>135000</v>
      </c>
      <c r="AX150" s="534">
        <f t="shared" si="412"/>
        <v>135000</v>
      </c>
      <c r="AY150" s="534">
        <f t="shared" si="412"/>
        <v>-135000</v>
      </c>
      <c r="AZ150" s="30"/>
      <c r="BA150" s="30"/>
      <c r="BB150" s="534">
        <f t="shared" ref="BB150:BK150" si="413">BB152</f>
        <v>0</v>
      </c>
      <c r="BC150" s="534">
        <f t="shared" si="413"/>
        <v>0</v>
      </c>
      <c r="BD150" s="534">
        <f t="shared" si="413"/>
        <v>0</v>
      </c>
      <c r="BE150" s="534">
        <f t="shared" si="413"/>
        <v>0</v>
      </c>
      <c r="BF150" s="534">
        <f t="shared" si="413"/>
        <v>0</v>
      </c>
      <c r="BG150" s="534">
        <f t="shared" si="413"/>
        <v>0</v>
      </c>
      <c r="BH150" s="534">
        <f t="shared" si="413"/>
        <v>0</v>
      </c>
      <c r="BI150" s="534">
        <f>BI152</f>
        <v>0</v>
      </c>
      <c r="BJ150" s="534">
        <f>BJ152</f>
        <v>0</v>
      </c>
      <c r="BK150" s="534">
        <f t="shared" si="413"/>
        <v>0</v>
      </c>
      <c r="BL150" s="534">
        <f t="shared" si="276"/>
        <v>0</v>
      </c>
      <c r="BM150" s="534"/>
      <c r="BN150" s="534"/>
      <c r="BO150" s="534">
        <f>BO152</f>
        <v>0</v>
      </c>
      <c r="BP150" s="534"/>
      <c r="BQ150" s="534"/>
      <c r="BR150" s="534">
        <f t="shared" ref="BR150:BY150" si="414">BR152</f>
        <v>0</v>
      </c>
      <c r="BS150" s="534">
        <f t="shared" si="414"/>
        <v>0</v>
      </c>
      <c r="BT150" s="534">
        <f>BT152</f>
        <v>0</v>
      </c>
      <c r="BU150" s="534">
        <f t="shared" si="414"/>
        <v>0</v>
      </c>
      <c r="BV150" s="534">
        <f t="shared" si="414"/>
        <v>0</v>
      </c>
      <c r="BW150" s="534"/>
      <c r="BX150" s="534"/>
      <c r="BY150" s="534">
        <f t="shared" si="414"/>
        <v>0</v>
      </c>
      <c r="BZ150" s="534">
        <f>BZ152</f>
        <v>0</v>
      </c>
      <c r="CA150" s="534">
        <f t="shared" si="209"/>
        <v>0</v>
      </c>
      <c r="CB150" s="534">
        <f t="shared" si="210"/>
        <v>0</v>
      </c>
      <c r="CC150" s="534">
        <f>CC152</f>
        <v>0</v>
      </c>
      <c r="CD150" s="534">
        <f>CD152</f>
        <v>0</v>
      </c>
      <c r="CE150" s="534">
        <f>CE152</f>
        <v>0</v>
      </c>
      <c r="CF150" s="534">
        <f>CF152</f>
        <v>0</v>
      </c>
      <c r="CG150" s="534">
        <f t="shared" si="388"/>
        <v>0</v>
      </c>
      <c r="CH150" s="534">
        <f>CH152</f>
        <v>0</v>
      </c>
      <c r="CI150" s="534">
        <f>CI152</f>
        <v>0</v>
      </c>
      <c r="CJ150" s="534"/>
      <c r="CK150" s="534">
        <f t="shared" si="212"/>
        <v>0</v>
      </c>
      <c r="CL150" s="534">
        <f>CL152</f>
        <v>0</v>
      </c>
      <c r="CM150" s="534">
        <f>CM152</f>
        <v>0</v>
      </c>
      <c r="CN150" s="534"/>
      <c r="CO150" s="534">
        <f t="shared" si="213"/>
        <v>0</v>
      </c>
      <c r="CP150" s="534">
        <f>CP152</f>
        <v>0</v>
      </c>
      <c r="CQ150" s="534">
        <f>CQ152</f>
        <v>0</v>
      </c>
      <c r="CR150" s="534">
        <f>CR152</f>
        <v>0</v>
      </c>
      <c r="CS150" s="534">
        <f t="shared" ref="CS150:CS168" si="415">IFERROR(CR150/CQ150*100,)</f>
        <v>0</v>
      </c>
      <c r="CT150" s="534">
        <f>CT152</f>
        <v>0</v>
      </c>
      <c r="CU150" s="534">
        <f>CU152</f>
        <v>0</v>
      </c>
      <c r="CV150" s="534">
        <f>CV152</f>
        <v>0</v>
      </c>
      <c r="CW150" s="534">
        <f t="shared" ref="CW150:CW168" si="416">IFERROR(CV150/CU150*100,)</f>
        <v>0</v>
      </c>
      <c r="CX150" s="534">
        <f t="shared" ref="CX150:DG150" si="417">CX152</f>
        <v>0</v>
      </c>
      <c r="CY150" s="534">
        <f t="shared" si="417"/>
        <v>0</v>
      </c>
      <c r="CZ150" s="534">
        <f t="shared" si="417"/>
        <v>0</v>
      </c>
      <c r="DA150" s="534">
        <f t="shared" si="417"/>
        <v>0</v>
      </c>
      <c r="DB150" s="534">
        <f t="shared" ref="DB150" si="418">DB152</f>
        <v>0</v>
      </c>
      <c r="DC150" s="534">
        <f t="shared" ref="DC150" si="419">DC152</f>
        <v>0</v>
      </c>
      <c r="DD150" s="534">
        <f t="shared" si="402"/>
        <v>0</v>
      </c>
      <c r="DE150" s="534">
        <f t="shared" si="403"/>
        <v>0</v>
      </c>
      <c r="DF150" s="534">
        <f t="shared" si="417"/>
        <v>0</v>
      </c>
      <c r="DG150" s="534">
        <f t="shared" si="417"/>
        <v>0</v>
      </c>
      <c r="DH150" s="534">
        <f t="shared" ref="DH150:DH168" si="420">IFERROR(DG150/DF150*100,)</f>
        <v>0</v>
      </c>
      <c r="DI150" s="534">
        <f>DI152</f>
        <v>0</v>
      </c>
      <c r="DJ150" s="534">
        <f>DJ152</f>
        <v>0</v>
      </c>
      <c r="DK150" s="534">
        <f t="shared" ref="DK150" si="421">DK152</f>
        <v>0</v>
      </c>
      <c r="DL150" s="534">
        <f t="shared" ref="DL150:DL168" si="422">IFERROR(DK150/DJ150*100,)</f>
        <v>0</v>
      </c>
      <c r="DM150" s="534">
        <f>DM152</f>
        <v>0</v>
      </c>
      <c r="DN150" s="534">
        <f>DN152</f>
        <v>0</v>
      </c>
      <c r="DO150" s="534">
        <f t="shared" ref="DO150" si="423">DO152</f>
        <v>0</v>
      </c>
      <c r="DP150" s="534">
        <f t="shared" ref="DP150:DP168" si="424">IFERROR(DO150/DN150*100,)</f>
        <v>0</v>
      </c>
      <c r="DQ150" s="534">
        <f>DQ152</f>
        <v>0</v>
      </c>
      <c r="DR150" s="534">
        <f>DR152</f>
        <v>0</v>
      </c>
      <c r="DS150" s="534">
        <f t="shared" ref="DS150:DU150" si="425">DS152</f>
        <v>0</v>
      </c>
      <c r="DT150" s="534">
        <f t="shared" si="425"/>
        <v>0</v>
      </c>
      <c r="DU150" s="534">
        <f t="shared" si="425"/>
        <v>0</v>
      </c>
      <c r="DV150" s="958"/>
      <c r="DW150" s="958"/>
      <c r="DX150" s="137"/>
      <c r="DY150" s="958"/>
      <c r="EF150" s="655"/>
      <c r="EG150" s="655"/>
      <c r="EH150" s="655"/>
      <c r="EI150" s="655"/>
      <c r="EJ150" s="655"/>
      <c r="EK150" s="655"/>
      <c r="EL150" s="655"/>
      <c r="EM150" s="655"/>
      <c r="EN150" s="952"/>
      <c r="EO150" s="655"/>
      <c r="EP150" s="655"/>
      <c r="EQ150" s="655"/>
      <c r="ER150" s="655"/>
      <c r="ES150" s="655"/>
      <c r="ET150" s="655"/>
      <c r="EU150" s="655"/>
      <c r="EV150" s="655"/>
      <c r="EY150" s="655"/>
      <c r="EZ150" s="655"/>
      <c r="FA150" s="655"/>
      <c r="FB150" s="655"/>
      <c r="FC150" s="655"/>
      <c r="FD150" s="655"/>
      <c r="FE150" s="655"/>
      <c r="FF150" s="655"/>
      <c r="FG150" s="655"/>
      <c r="FH150" s="655"/>
      <c r="FI150" s="655"/>
      <c r="FJ150" s="655"/>
      <c r="FK150" s="655"/>
      <c r="FL150" s="655"/>
      <c r="FM150" s="655"/>
      <c r="FN150" s="655"/>
      <c r="FO150" s="655"/>
      <c r="FP150" s="655"/>
      <c r="FQ150" s="655"/>
      <c r="FR150" s="655"/>
      <c r="FS150" s="655"/>
      <c r="FT150" s="655"/>
      <c r="FU150" s="655"/>
      <c r="FV150" s="655"/>
      <c r="FW150" s="655"/>
      <c r="FX150" s="655"/>
      <c r="FY150" s="655"/>
      <c r="FZ150" s="655"/>
      <c r="GA150" s="655"/>
      <c r="GB150" s="655"/>
      <c r="GC150" s="655"/>
      <c r="GD150" s="655"/>
      <c r="GE150" s="655"/>
      <c r="GF150" s="655"/>
      <c r="GG150" s="655"/>
      <c r="GH150" s="655"/>
      <c r="GI150" s="655"/>
      <c r="GJ150" s="655"/>
      <c r="GK150" s="655"/>
      <c r="GL150" s="655"/>
      <c r="GM150" s="655"/>
      <c r="GN150" s="655"/>
      <c r="GO150" s="655"/>
      <c r="GP150" s="655"/>
      <c r="GQ150" s="655"/>
      <c r="GR150" s="655"/>
      <c r="GS150" s="655"/>
      <c r="GT150" s="655"/>
      <c r="GU150" s="655"/>
      <c r="GV150" s="655"/>
      <c r="GW150" s="655"/>
      <c r="GX150" s="655"/>
      <c r="GY150" s="655"/>
      <c r="GZ150" s="655"/>
      <c r="HA150" s="655"/>
      <c r="HB150" s="655"/>
      <c r="HC150" s="655"/>
      <c r="HD150" s="655"/>
      <c r="HE150" s="655"/>
      <c r="HF150" s="655"/>
      <c r="HG150" s="655"/>
      <c r="HH150" s="655"/>
      <c r="HI150" s="655"/>
      <c r="HJ150" s="655"/>
      <c r="HK150" s="655"/>
      <c r="HL150" s="655"/>
      <c r="HM150" s="655"/>
      <c r="HN150" s="655"/>
      <c r="HO150" s="655"/>
      <c r="HP150" s="655"/>
      <c r="HQ150" s="655"/>
      <c r="HR150" s="655"/>
      <c r="HS150" s="655"/>
      <c r="HT150" s="655"/>
      <c r="HU150" s="655"/>
      <c r="HV150" s="655"/>
      <c r="HW150" s="655"/>
      <c r="HX150" s="655"/>
      <c r="HY150" s="655"/>
      <c r="HZ150" s="655"/>
      <c r="IA150" s="655"/>
      <c r="IB150" s="655"/>
      <c r="IC150" s="655"/>
    </row>
    <row r="151" spans="1:237" ht="20.100000000000001" hidden="1" customHeight="1" x14ac:dyDescent="0.35">
      <c r="A151" s="661"/>
      <c r="B151" s="661"/>
      <c r="C151" s="667"/>
      <c r="D151" s="661"/>
      <c r="E151" s="661"/>
      <c r="F151" s="661"/>
      <c r="G151" s="661"/>
      <c r="H151" s="661"/>
      <c r="I151" s="661"/>
      <c r="J151" s="579"/>
      <c r="K151" s="681" t="s">
        <v>9</v>
      </c>
      <c r="L151" s="563" t="s">
        <v>132</v>
      </c>
      <c r="M151" s="563"/>
      <c r="N151" s="563"/>
      <c r="O151" s="774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614"/>
      <c r="AJ151" s="30"/>
      <c r="AK151" s="30"/>
      <c r="AL151" s="30"/>
      <c r="AM151" s="30"/>
      <c r="AN151" s="110">
        <v>0</v>
      </c>
      <c r="AO151" s="110">
        <v>0</v>
      </c>
      <c r="AP151" s="110">
        <v>0</v>
      </c>
      <c r="AQ151" s="110">
        <v>0</v>
      </c>
      <c r="AR151" s="110">
        <v>0</v>
      </c>
      <c r="AS151" s="110">
        <v>0</v>
      </c>
      <c r="AT151" s="110">
        <v>0</v>
      </c>
      <c r="AU151" s="110">
        <v>135000</v>
      </c>
      <c r="AV151" s="110">
        <v>135000</v>
      </c>
      <c r="AW151" s="110">
        <v>135000</v>
      </c>
      <c r="AX151" s="110">
        <v>135000</v>
      </c>
      <c r="AY151" s="110">
        <f>(BB151-AV151)</f>
        <v>-135000</v>
      </c>
      <c r="AZ151" s="30"/>
      <c r="BA151" s="30"/>
      <c r="BB151" s="110">
        <v>0</v>
      </c>
      <c r="BC151" s="110">
        <v>0</v>
      </c>
      <c r="BD151" s="110">
        <v>0</v>
      </c>
      <c r="BE151" s="110">
        <v>0</v>
      </c>
      <c r="BF151" s="110">
        <v>0</v>
      </c>
      <c r="BG151" s="110"/>
      <c r="BH151" s="110">
        <v>0</v>
      </c>
      <c r="BI151" s="110">
        <f>(BJ151-BH151)</f>
        <v>0</v>
      </c>
      <c r="BJ151" s="110">
        <v>0</v>
      </c>
      <c r="BK151" s="110"/>
      <c r="BL151" s="110">
        <f t="shared" si="276"/>
        <v>0</v>
      </c>
      <c r="BM151" s="110"/>
      <c r="BN151" s="110"/>
      <c r="BO151" s="110"/>
      <c r="BP151" s="110"/>
      <c r="BQ151" s="110"/>
      <c r="BR151" s="110">
        <f>(BS151-BO151)</f>
        <v>0</v>
      </c>
      <c r="BS151" s="110"/>
      <c r="BT151" s="110"/>
      <c r="BU151" s="110">
        <f>(BY151-BO151)</f>
        <v>0</v>
      </c>
      <c r="BV151" s="110"/>
      <c r="BW151" s="110"/>
      <c r="BX151" s="110"/>
      <c r="BY151" s="110"/>
      <c r="BZ151" s="110"/>
      <c r="CA151" s="110">
        <f t="shared" si="209"/>
        <v>0</v>
      </c>
      <c r="CB151" s="110">
        <f t="shared" si="210"/>
        <v>0</v>
      </c>
      <c r="CC151" s="110"/>
      <c r="CD151" s="110"/>
      <c r="CE151" s="110"/>
      <c r="CF151" s="110"/>
      <c r="CG151" s="110">
        <f t="shared" si="388"/>
        <v>0</v>
      </c>
      <c r="CH151" s="110">
        <f>(CI151-CE151)</f>
        <v>0</v>
      </c>
      <c r="CI151" s="110"/>
      <c r="CJ151" s="110"/>
      <c r="CK151" s="110">
        <f t="shared" si="212"/>
        <v>0</v>
      </c>
      <c r="CL151" s="110">
        <f>(CM151-CI151)</f>
        <v>0</v>
      </c>
      <c r="CM151" s="110"/>
      <c r="CN151" s="110"/>
      <c r="CO151" s="110">
        <f t="shared" si="213"/>
        <v>0</v>
      </c>
      <c r="CP151" s="110">
        <f>(CQ151-CM151)</f>
        <v>0</v>
      </c>
      <c r="CQ151" s="110"/>
      <c r="CR151" s="110"/>
      <c r="CS151" s="110">
        <f t="shared" si="415"/>
        <v>0</v>
      </c>
      <c r="CT151" s="110">
        <f>(CU151-CQ151)</f>
        <v>0</v>
      </c>
      <c r="CU151" s="110"/>
      <c r="CV151" s="110"/>
      <c r="CW151" s="110">
        <f t="shared" si="416"/>
        <v>0</v>
      </c>
      <c r="CX151" s="110">
        <f>(CY151-CU151)</f>
        <v>0</v>
      </c>
      <c r="CY151" s="110"/>
      <c r="CZ151" s="110"/>
      <c r="DA151" s="110"/>
      <c r="DB151" s="110">
        <v>0</v>
      </c>
      <c r="DC151" s="110">
        <v>0</v>
      </c>
      <c r="DD151" s="110">
        <f t="shared" si="402"/>
        <v>0</v>
      </c>
      <c r="DE151" s="110">
        <f t="shared" si="403"/>
        <v>0</v>
      </c>
      <c r="DF151" s="110"/>
      <c r="DG151" s="110"/>
      <c r="DH151" s="110">
        <f t="shared" si="420"/>
        <v>0</v>
      </c>
      <c r="DI151" s="110">
        <f>(DJ151-DF151)</f>
        <v>0</v>
      </c>
      <c r="DJ151" s="110"/>
      <c r="DK151" s="110"/>
      <c r="DL151" s="110">
        <f t="shared" si="422"/>
        <v>0</v>
      </c>
      <c r="DM151" s="110">
        <f>(DN151-DJ151)</f>
        <v>0</v>
      </c>
      <c r="DN151" s="110"/>
      <c r="DO151" s="110"/>
      <c r="DP151" s="110">
        <f t="shared" si="424"/>
        <v>0</v>
      </c>
      <c r="DQ151" s="110">
        <f>(DR151-DN151)</f>
        <v>0</v>
      </c>
      <c r="DR151" s="110"/>
      <c r="DS151" s="110"/>
      <c r="DT151" s="110"/>
      <c r="DU151" s="110"/>
      <c r="DV151" s="116"/>
      <c r="DW151" s="116"/>
      <c r="DX151" s="137"/>
      <c r="DY151" s="116"/>
      <c r="EF151" s="655"/>
      <c r="EG151" s="655"/>
      <c r="EH151" s="655"/>
      <c r="EI151" s="655"/>
      <c r="EJ151" s="655"/>
      <c r="EK151" s="655"/>
      <c r="EL151" s="655"/>
      <c r="EM151" s="655"/>
      <c r="EN151" s="952"/>
      <c r="EO151" s="655"/>
      <c r="EP151" s="655"/>
      <c r="EQ151" s="655"/>
      <c r="ER151" s="655"/>
      <c r="ES151" s="655"/>
      <c r="ET151" s="655"/>
      <c r="EU151" s="655"/>
      <c r="EV151" s="655"/>
      <c r="EY151" s="655"/>
      <c r="EZ151" s="655"/>
      <c r="FA151" s="655"/>
      <c r="FB151" s="655"/>
      <c r="FC151" s="655"/>
      <c r="FD151" s="655"/>
      <c r="FE151" s="655"/>
      <c r="FF151" s="655"/>
      <c r="FG151" s="655"/>
      <c r="FH151" s="655"/>
      <c r="FI151" s="655"/>
      <c r="FJ151" s="655"/>
      <c r="FK151" s="655"/>
      <c r="FL151" s="655"/>
      <c r="FM151" s="655"/>
      <c r="FN151" s="655"/>
      <c r="FO151" s="655"/>
      <c r="FP151" s="655"/>
      <c r="FQ151" s="655"/>
      <c r="FR151" s="655"/>
      <c r="FS151" s="655"/>
      <c r="FT151" s="655"/>
      <c r="FU151" s="655"/>
      <c r="FV151" s="655"/>
      <c r="FW151" s="655"/>
      <c r="FX151" s="655"/>
      <c r="FY151" s="655"/>
      <c r="FZ151" s="655"/>
      <c r="GA151" s="655"/>
      <c r="GB151" s="655"/>
      <c r="GC151" s="655"/>
      <c r="GD151" s="655"/>
      <c r="GE151" s="655"/>
      <c r="GF151" s="655"/>
      <c r="GG151" s="655"/>
      <c r="GH151" s="655"/>
      <c r="GI151" s="655"/>
      <c r="GJ151" s="655"/>
      <c r="GK151" s="655"/>
      <c r="GL151" s="655"/>
      <c r="GM151" s="655"/>
      <c r="GN151" s="655"/>
      <c r="GO151" s="655"/>
      <c r="GP151" s="655"/>
      <c r="GQ151" s="655"/>
      <c r="GR151" s="655"/>
      <c r="GS151" s="655"/>
      <c r="GT151" s="655"/>
      <c r="GU151" s="655"/>
      <c r="GV151" s="655"/>
      <c r="GW151" s="655"/>
      <c r="GX151" s="655"/>
      <c r="GY151" s="655"/>
      <c r="GZ151" s="655"/>
      <c r="HA151" s="655"/>
      <c r="HB151" s="655"/>
      <c r="HC151" s="655"/>
      <c r="HD151" s="655"/>
      <c r="HE151" s="655"/>
      <c r="HF151" s="655"/>
      <c r="HG151" s="655"/>
      <c r="HH151" s="655"/>
      <c r="HI151" s="655"/>
      <c r="HJ151" s="655"/>
      <c r="HK151" s="655"/>
      <c r="HL151" s="655"/>
      <c r="HM151" s="655"/>
      <c r="HN151" s="655"/>
      <c r="HO151" s="655"/>
      <c r="HP151" s="655"/>
      <c r="HQ151" s="655"/>
      <c r="HR151" s="655"/>
      <c r="HS151" s="655"/>
      <c r="HT151" s="655"/>
      <c r="HU151" s="655"/>
      <c r="HV151" s="655"/>
      <c r="HW151" s="655"/>
      <c r="HX151" s="655"/>
      <c r="HY151" s="655"/>
      <c r="HZ151" s="655"/>
      <c r="IA151" s="655"/>
      <c r="IB151" s="655"/>
      <c r="IC151" s="655"/>
    </row>
    <row r="152" spans="1:237" ht="20.100000000000001" hidden="1" customHeight="1" x14ac:dyDescent="0.35">
      <c r="A152" s="643"/>
      <c r="B152" s="643"/>
      <c r="C152" s="598"/>
      <c r="D152" s="643"/>
      <c r="E152" s="643"/>
      <c r="F152" s="643"/>
      <c r="G152" s="643"/>
      <c r="H152" s="643"/>
      <c r="I152" s="643"/>
      <c r="J152" s="497" t="s">
        <v>185</v>
      </c>
      <c r="K152" s="758">
        <v>3</v>
      </c>
      <c r="L152" s="775" t="s">
        <v>174</v>
      </c>
      <c r="M152" s="775"/>
      <c r="N152" s="775"/>
      <c r="O152" s="752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614"/>
      <c r="AJ152" s="30"/>
      <c r="AK152" s="30"/>
      <c r="AL152" s="30"/>
      <c r="AM152" s="30"/>
      <c r="AN152" s="96">
        <f>AN153</f>
        <v>0</v>
      </c>
      <c r="AO152" s="96">
        <f>AO153</f>
        <v>0</v>
      </c>
      <c r="AP152" s="96">
        <f>AP153</f>
        <v>0</v>
      </c>
      <c r="AQ152" s="96">
        <f>AQ153</f>
        <v>0</v>
      </c>
      <c r="AR152" s="96">
        <v>0</v>
      </c>
      <c r="AS152" s="96">
        <f t="shared" ref="AS152:AY152" si="426">AS153</f>
        <v>0</v>
      </c>
      <c r="AT152" s="96">
        <f t="shared" si="426"/>
        <v>0</v>
      </c>
      <c r="AU152" s="96">
        <f t="shared" si="426"/>
        <v>135000</v>
      </c>
      <c r="AV152" s="96">
        <f t="shared" si="426"/>
        <v>135000</v>
      </c>
      <c r="AW152" s="96">
        <f t="shared" si="426"/>
        <v>135000</v>
      </c>
      <c r="AX152" s="96">
        <f t="shared" si="426"/>
        <v>135000</v>
      </c>
      <c r="AY152" s="96">
        <f t="shared" si="426"/>
        <v>-135000</v>
      </c>
      <c r="AZ152" s="30"/>
      <c r="BA152" s="30"/>
      <c r="BB152" s="96">
        <f t="shared" ref="BB152:BK152" si="427">BB153</f>
        <v>0</v>
      </c>
      <c r="BC152" s="96">
        <f t="shared" si="427"/>
        <v>0</v>
      </c>
      <c r="BD152" s="96">
        <f t="shared" si="427"/>
        <v>0</v>
      </c>
      <c r="BE152" s="96">
        <f t="shared" si="427"/>
        <v>0</v>
      </c>
      <c r="BF152" s="96">
        <f t="shared" si="427"/>
        <v>0</v>
      </c>
      <c r="BG152" s="96">
        <f t="shared" si="427"/>
        <v>0</v>
      </c>
      <c r="BH152" s="96">
        <f t="shared" si="427"/>
        <v>0</v>
      </c>
      <c r="BI152" s="96">
        <f>BI153</f>
        <v>0</v>
      </c>
      <c r="BJ152" s="96">
        <f>BJ153</f>
        <v>0</v>
      </c>
      <c r="BK152" s="96">
        <f t="shared" si="427"/>
        <v>0</v>
      </c>
      <c r="BL152" s="96">
        <f t="shared" si="276"/>
        <v>0</v>
      </c>
      <c r="BM152" s="96"/>
      <c r="BN152" s="96"/>
      <c r="BO152" s="96">
        <f>BO153</f>
        <v>0</v>
      </c>
      <c r="BP152" s="96"/>
      <c r="BQ152" s="96"/>
      <c r="BR152" s="96">
        <f>BR153</f>
        <v>0</v>
      </c>
      <c r="BS152" s="96">
        <f>BS153</f>
        <v>0</v>
      </c>
      <c r="BT152" s="96">
        <f>BT153</f>
        <v>0</v>
      </c>
      <c r="BU152" s="96">
        <f>BU153</f>
        <v>0</v>
      </c>
      <c r="BV152" s="96">
        <f>BV153</f>
        <v>0</v>
      </c>
      <c r="BW152" s="96"/>
      <c r="BX152" s="96"/>
      <c r="BY152" s="96">
        <f>BY153</f>
        <v>0</v>
      </c>
      <c r="BZ152" s="96">
        <f>BZ153</f>
        <v>0</v>
      </c>
      <c r="CA152" s="96">
        <f t="shared" si="209"/>
        <v>0</v>
      </c>
      <c r="CB152" s="96">
        <f t="shared" si="210"/>
        <v>0</v>
      </c>
      <c r="CC152" s="96">
        <f>CC153</f>
        <v>0</v>
      </c>
      <c r="CD152" s="96">
        <f>CD153</f>
        <v>0</v>
      </c>
      <c r="CE152" s="96">
        <f>CE153</f>
        <v>0</v>
      </c>
      <c r="CF152" s="96">
        <f>CF153</f>
        <v>0</v>
      </c>
      <c r="CG152" s="96">
        <f t="shared" si="388"/>
        <v>0</v>
      </c>
      <c r="CH152" s="96">
        <f>CH153</f>
        <v>0</v>
      </c>
      <c r="CI152" s="96">
        <f>CI153</f>
        <v>0</v>
      </c>
      <c r="CJ152" s="96"/>
      <c r="CK152" s="96">
        <f t="shared" si="212"/>
        <v>0</v>
      </c>
      <c r="CL152" s="96">
        <f>CL153</f>
        <v>0</v>
      </c>
      <c r="CM152" s="96">
        <f>CM153</f>
        <v>0</v>
      </c>
      <c r="CN152" s="96"/>
      <c r="CO152" s="96">
        <f t="shared" si="213"/>
        <v>0</v>
      </c>
      <c r="CP152" s="96">
        <f>CP153</f>
        <v>0</v>
      </c>
      <c r="CQ152" s="96">
        <f>CQ153</f>
        <v>0</v>
      </c>
      <c r="CR152" s="96">
        <f>CR153</f>
        <v>0</v>
      </c>
      <c r="CS152" s="96">
        <f t="shared" si="415"/>
        <v>0</v>
      </c>
      <c r="CT152" s="96">
        <f>CT153</f>
        <v>0</v>
      </c>
      <c r="CU152" s="96">
        <f>CU153</f>
        <v>0</v>
      </c>
      <c r="CV152" s="96">
        <f>CV153</f>
        <v>0</v>
      </c>
      <c r="CW152" s="96">
        <f t="shared" si="416"/>
        <v>0</v>
      </c>
      <c r="CX152" s="96">
        <f t="shared" ref="CX152:DG152" si="428">CX153</f>
        <v>0</v>
      </c>
      <c r="CY152" s="96">
        <f t="shared" si="428"/>
        <v>0</v>
      </c>
      <c r="CZ152" s="856">
        <f t="shared" si="428"/>
        <v>0</v>
      </c>
      <c r="DA152" s="856">
        <f t="shared" si="428"/>
        <v>0</v>
      </c>
      <c r="DB152" s="96">
        <f t="shared" si="428"/>
        <v>0</v>
      </c>
      <c r="DC152" s="856">
        <f t="shared" ref="DC152" si="429">DC153</f>
        <v>0</v>
      </c>
      <c r="DD152" s="96">
        <f t="shared" si="402"/>
        <v>0</v>
      </c>
      <c r="DE152" s="96">
        <f t="shared" si="403"/>
        <v>0</v>
      </c>
      <c r="DF152" s="96">
        <f t="shared" si="428"/>
        <v>0</v>
      </c>
      <c r="DG152" s="96">
        <f t="shared" si="428"/>
        <v>0</v>
      </c>
      <c r="DH152" s="96">
        <f t="shared" si="420"/>
        <v>0</v>
      </c>
      <c r="DI152" s="96">
        <f>DI153</f>
        <v>0</v>
      </c>
      <c r="DJ152" s="856">
        <f>DJ153</f>
        <v>0</v>
      </c>
      <c r="DK152" s="96">
        <f t="shared" ref="DK152" si="430">DK153</f>
        <v>0</v>
      </c>
      <c r="DL152" s="96">
        <f t="shared" si="422"/>
        <v>0</v>
      </c>
      <c r="DM152" s="96">
        <f>DM153</f>
        <v>0</v>
      </c>
      <c r="DN152" s="856">
        <f>DN153</f>
        <v>0</v>
      </c>
      <c r="DO152" s="96">
        <f t="shared" ref="DO152" si="431">DO153</f>
        <v>0</v>
      </c>
      <c r="DP152" s="96">
        <f t="shared" si="424"/>
        <v>0</v>
      </c>
      <c r="DQ152" s="96">
        <f>DQ153</f>
        <v>0</v>
      </c>
      <c r="DR152" s="856">
        <f>DR153</f>
        <v>0</v>
      </c>
      <c r="DS152" s="856">
        <f t="shared" ref="DS152:DU152" si="432">DS153</f>
        <v>0</v>
      </c>
      <c r="DT152" s="856">
        <f t="shared" si="432"/>
        <v>0</v>
      </c>
      <c r="DU152" s="856">
        <f t="shared" si="432"/>
        <v>0</v>
      </c>
      <c r="DV152" s="97"/>
      <c r="DW152" s="97"/>
      <c r="DX152" s="137"/>
      <c r="DY152" s="959"/>
      <c r="EF152" s="655"/>
      <c r="EG152" s="655"/>
      <c r="EH152" s="655"/>
      <c r="EI152" s="655"/>
      <c r="EJ152" s="655"/>
      <c r="EK152" s="655"/>
      <c r="EL152" s="655"/>
      <c r="EM152" s="655"/>
      <c r="EN152" s="952"/>
      <c r="EO152" s="655"/>
      <c r="EP152" s="655"/>
      <c r="EQ152" s="655"/>
      <c r="ER152" s="655"/>
      <c r="ES152" s="655"/>
      <c r="ET152" s="655"/>
      <c r="EU152" s="655"/>
      <c r="EV152" s="655"/>
      <c r="EY152" s="655"/>
      <c r="EZ152" s="655"/>
      <c r="FA152" s="655"/>
      <c r="FB152" s="655"/>
      <c r="FC152" s="655"/>
      <c r="FD152" s="655"/>
      <c r="FE152" s="655"/>
      <c r="FF152" s="655"/>
      <c r="FG152" s="655"/>
      <c r="FH152" s="655"/>
      <c r="FI152" s="655"/>
      <c r="FJ152" s="655"/>
      <c r="FK152" s="655"/>
      <c r="FL152" s="655"/>
      <c r="FM152" s="655"/>
      <c r="FN152" s="655"/>
      <c r="FO152" s="655"/>
      <c r="FP152" s="655"/>
      <c r="FQ152" s="655"/>
      <c r="FR152" s="655"/>
      <c r="FS152" s="655"/>
      <c r="FT152" s="655"/>
      <c r="FU152" s="655"/>
      <c r="FV152" s="655"/>
      <c r="FW152" s="655"/>
      <c r="FX152" s="655"/>
      <c r="FY152" s="655"/>
      <c r="FZ152" s="655"/>
      <c r="GA152" s="655"/>
      <c r="GB152" s="655"/>
      <c r="GC152" s="655"/>
      <c r="GD152" s="655"/>
      <c r="GE152" s="655"/>
      <c r="GF152" s="655"/>
      <c r="GG152" s="655"/>
      <c r="GH152" s="655"/>
      <c r="GI152" s="655"/>
      <c r="GJ152" s="655"/>
      <c r="GK152" s="655"/>
      <c r="GL152" s="655"/>
      <c r="GM152" s="655"/>
      <c r="GN152" s="655"/>
      <c r="GO152" s="655"/>
      <c r="GP152" s="655"/>
      <c r="GQ152" s="655"/>
      <c r="GR152" s="655"/>
      <c r="GS152" s="655"/>
      <c r="GT152" s="655"/>
      <c r="GU152" s="655"/>
      <c r="GV152" s="655"/>
      <c r="GW152" s="655"/>
      <c r="GX152" s="655"/>
      <c r="GY152" s="655"/>
      <c r="GZ152" s="655"/>
      <c r="HA152" s="655"/>
      <c r="HB152" s="655"/>
      <c r="HC152" s="655"/>
      <c r="HD152" s="655"/>
      <c r="HE152" s="655"/>
      <c r="HF152" s="655"/>
      <c r="HG152" s="655"/>
      <c r="HH152" s="655"/>
      <c r="HI152" s="655"/>
      <c r="HJ152" s="655"/>
      <c r="HK152" s="655"/>
      <c r="HL152" s="655"/>
      <c r="HM152" s="655"/>
      <c r="HN152" s="655"/>
      <c r="HO152" s="655"/>
      <c r="HP152" s="655"/>
      <c r="HQ152" s="655"/>
      <c r="HR152" s="655"/>
      <c r="HS152" s="655"/>
      <c r="HT152" s="655"/>
      <c r="HU152" s="655"/>
      <c r="HV152" s="655"/>
      <c r="HW152" s="655"/>
      <c r="HX152" s="655"/>
      <c r="HY152" s="655"/>
      <c r="HZ152" s="655"/>
      <c r="IA152" s="655"/>
      <c r="IB152" s="655"/>
      <c r="IC152" s="655"/>
    </row>
    <row r="153" spans="1:237" ht="20.100000000000001" hidden="1" customHeight="1" x14ac:dyDescent="0.35">
      <c r="A153" s="646"/>
      <c r="B153" s="646"/>
      <c r="C153" s="665"/>
      <c r="D153" s="646"/>
      <c r="E153" s="646"/>
      <c r="F153" s="646"/>
      <c r="G153" s="646"/>
      <c r="H153" s="646"/>
      <c r="I153" s="646"/>
      <c r="J153" s="580" t="s">
        <v>185</v>
      </c>
      <c r="K153" s="757"/>
      <c r="L153" s="775">
        <v>32</v>
      </c>
      <c r="M153" s="775" t="s">
        <v>202</v>
      </c>
      <c r="N153" s="775"/>
      <c r="O153" s="752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614"/>
      <c r="AJ153" s="30"/>
      <c r="AK153" s="30"/>
      <c r="AL153" s="30"/>
      <c r="AM153" s="30"/>
      <c r="AN153" s="107">
        <f>AN154+AN156+AN158</f>
        <v>0</v>
      </c>
      <c r="AO153" s="107">
        <f>AO154+AO156+AO158</f>
        <v>0</v>
      </c>
      <c r="AP153" s="107">
        <f>AP154+AP156+AP158</f>
        <v>0</v>
      </c>
      <c r="AQ153" s="107">
        <f>AQ154+AQ156+AQ158</f>
        <v>0</v>
      </c>
      <c r="AR153" s="107">
        <v>0</v>
      </c>
      <c r="AS153" s="107">
        <f>AS154+AS156+AS158</f>
        <v>0</v>
      </c>
      <c r="AT153" s="107">
        <f>AT154+AT156+AT158</f>
        <v>0</v>
      </c>
      <c r="AU153" s="107">
        <f>AU154+AU156+AU158</f>
        <v>135000</v>
      </c>
      <c r="AV153" s="107">
        <f>AV154+AV156+AV158</f>
        <v>135000</v>
      </c>
      <c r="AW153" s="107">
        <v>135000</v>
      </c>
      <c r="AX153" s="107">
        <v>135000</v>
      </c>
      <c r="AY153" s="107">
        <f>AY154+AY156+AY158</f>
        <v>-135000</v>
      </c>
      <c r="AZ153" s="30"/>
      <c r="BA153" s="30"/>
      <c r="BB153" s="107">
        <f t="shared" ref="BB153:BK153" si="433">BB154+BB156+BB158</f>
        <v>0</v>
      </c>
      <c r="BC153" s="107">
        <f t="shared" si="433"/>
        <v>0</v>
      </c>
      <c r="BD153" s="107">
        <f t="shared" si="433"/>
        <v>0</v>
      </c>
      <c r="BE153" s="107">
        <f t="shared" si="433"/>
        <v>0</v>
      </c>
      <c r="BF153" s="107">
        <f t="shared" si="433"/>
        <v>0</v>
      </c>
      <c r="BG153" s="107">
        <f t="shared" si="433"/>
        <v>0</v>
      </c>
      <c r="BH153" s="107">
        <f t="shared" si="433"/>
        <v>0</v>
      </c>
      <c r="BI153" s="107">
        <f>BI154+BI156+BI158</f>
        <v>0</v>
      </c>
      <c r="BJ153" s="107">
        <f>BJ154+BJ156+BJ158</f>
        <v>0</v>
      </c>
      <c r="BK153" s="107">
        <f t="shared" si="433"/>
        <v>0</v>
      </c>
      <c r="BL153" s="107">
        <f t="shared" si="276"/>
        <v>0</v>
      </c>
      <c r="BM153" s="107"/>
      <c r="BN153" s="107"/>
      <c r="BO153" s="107">
        <f>BO154+BO156+BO158</f>
        <v>0</v>
      </c>
      <c r="BP153" s="107"/>
      <c r="BQ153" s="107"/>
      <c r="BR153" s="107">
        <f t="shared" ref="BR153:BY153" si="434">BR154+BR156+BR158</f>
        <v>0</v>
      </c>
      <c r="BS153" s="107">
        <f t="shared" si="434"/>
        <v>0</v>
      </c>
      <c r="BT153" s="107">
        <f>BT154+BT156+BT158</f>
        <v>0</v>
      </c>
      <c r="BU153" s="107">
        <f t="shared" si="434"/>
        <v>0</v>
      </c>
      <c r="BV153" s="107">
        <f t="shared" si="434"/>
        <v>0</v>
      </c>
      <c r="BW153" s="107"/>
      <c r="BX153" s="107"/>
      <c r="BY153" s="107">
        <f t="shared" si="434"/>
        <v>0</v>
      </c>
      <c r="BZ153" s="107">
        <f>BZ154+BZ156+BZ158</f>
        <v>0</v>
      </c>
      <c r="CA153" s="107">
        <f t="shared" si="209"/>
        <v>0</v>
      </c>
      <c r="CB153" s="107">
        <f t="shared" si="210"/>
        <v>0</v>
      </c>
      <c r="CC153" s="107">
        <f>CC154+CC156+CC158</f>
        <v>0</v>
      </c>
      <c r="CD153" s="107">
        <f>CD154+CD156+CD158</f>
        <v>0</v>
      </c>
      <c r="CE153" s="107">
        <f>CE154+CE156+CE158</f>
        <v>0</v>
      </c>
      <c r="CF153" s="107">
        <f>CF154+CF156+CF158</f>
        <v>0</v>
      </c>
      <c r="CG153" s="107">
        <f t="shared" si="388"/>
        <v>0</v>
      </c>
      <c r="CH153" s="107">
        <f>CH154+CH156+CH158</f>
        <v>0</v>
      </c>
      <c r="CI153" s="107">
        <f>CI154+CI156+CI158</f>
        <v>0</v>
      </c>
      <c r="CJ153" s="107"/>
      <c r="CK153" s="107">
        <f t="shared" si="212"/>
        <v>0</v>
      </c>
      <c r="CL153" s="107">
        <f>CL154+CL156+CL158</f>
        <v>0</v>
      </c>
      <c r="CM153" s="107">
        <f>CM154+CM156+CM158</f>
        <v>0</v>
      </c>
      <c r="CN153" s="107"/>
      <c r="CO153" s="107">
        <f t="shared" si="213"/>
        <v>0</v>
      </c>
      <c r="CP153" s="107">
        <f>CP154+CP156+CP158</f>
        <v>0</v>
      </c>
      <c r="CQ153" s="107">
        <f>CQ154+CQ156+CQ158</f>
        <v>0</v>
      </c>
      <c r="CR153" s="107">
        <f>CR154+CR156+CR158</f>
        <v>0</v>
      </c>
      <c r="CS153" s="107">
        <f t="shared" si="415"/>
        <v>0</v>
      </c>
      <c r="CT153" s="107">
        <f>CT154+CT156+CT158</f>
        <v>0</v>
      </c>
      <c r="CU153" s="107">
        <f>CU154+CU156+CU158</f>
        <v>0</v>
      </c>
      <c r="CV153" s="107">
        <f>CV154+CV156+CV158</f>
        <v>0</v>
      </c>
      <c r="CW153" s="107">
        <f t="shared" si="416"/>
        <v>0</v>
      </c>
      <c r="CX153" s="107">
        <f t="shared" ref="CX153:DG153" si="435">CX154+CX156+CX158</f>
        <v>0</v>
      </c>
      <c r="CY153" s="107">
        <f t="shared" si="435"/>
        <v>0</v>
      </c>
      <c r="CZ153" s="140">
        <f t="shared" si="435"/>
        <v>0</v>
      </c>
      <c r="DA153" s="140">
        <f t="shared" si="435"/>
        <v>0</v>
      </c>
      <c r="DB153" s="107">
        <f t="shared" ref="DB153" si="436">DB154+DB156+DB158</f>
        <v>0</v>
      </c>
      <c r="DC153" s="140">
        <f t="shared" ref="DC153" si="437">DC154+DC156+DC158</f>
        <v>0</v>
      </c>
      <c r="DD153" s="107">
        <f t="shared" si="402"/>
        <v>0</v>
      </c>
      <c r="DE153" s="107">
        <f t="shared" si="403"/>
        <v>0</v>
      </c>
      <c r="DF153" s="107">
        <f t="shared" si="435"/>
        <v>0</v>
      </c>
      <c r="DG153" s="107">
        <f t="shared" si="435"/>
        <v>0</v>
      </c>
      <c r="DH153" s="107">
        <f t="shared" si="420"/>
        <v>0</v>
      </c>
      <c r="DI153" s="107">
        <f>DI154+DI156+DI158</f>
        <v>0</v>
      </c>
      <c r="DJ153" s="140">
        <f>DJ154+DJ156+DJ158</f>
        <v>0</v>
      </c>
      <c r="DK153" s="107">
        <f t="shared" ref="DK153" si="438">DK154+DK156+DK158</f>
        <v>0</v>
      </c>
      <c r="DL153" s="107">
        <f t="shared" si="422"/>
        <v>0</v>
      </c>
      <c r="DM153" s="107">
        <f>DM154+DM156+DM158</f>
        <v>0</v>
      </c>
      <c r="DN153" s="140">
        <f>DN154+DN156+DN158</f>
        <v>0</v>
      </c>
      <c r="DO153" s="107">
        <f t="shared" ref="DO153" si="439">DO154+DO156+DO158</f>
        <v>0</v>
      </c>
      <c r="DP153" s="107">
        <f t="shared" si="424"/>
        <v>0</v>
      </c>
      <c r="DQ153" s="107">
        <f>DQ154+DQ156+DQ158</f>
        <v>0</v>
      </c>
      <c r="DR153" s="140">
        <f>DR154+DR156+DR158</f>
        <v>0</v>
      </c>
      <c r="DS153" s="140">
        <f t="shared" ref="DS153:DU153" si="440">DS154+DS156+DS158</f>
        <v>0</v>
      </c>
      <c r="DT153" s="140">
        <f t="shared" si="440"/>
        <v>0</v>
      </c>
      <c r="DU153" s="140">
        <f t="shared" si="440"/>
        <v>0</v>
      </c>
      <c r="DV153" s="97"/>
      <c r="DW153" s="97"/>
      <c r="DX153" s="137"/>
      <c r="DY153" s="959"/>
      <c r="EF153" s="655"/>
      <c r="EG153" s="655"/>
      <c r="EH153" s="655"/>
      <c r="EI153" s="655"/>
      <c r="EJ153" s="655"/>
      <c r="EK153" s="655"/>
      <c r="EL153" s="655"/>
      <c r="EM153" s="655"/>
      <c r="EN153" s="952"/>
      <c r="EO153" s="655"/>
      <c r="EP153" s="655"/>
      <c r="EQ153" s="655"/>
      <c r="ER153" s="655"/>
      <c r="ES153" s="655"/>
      <c r="ET153" s="655"/>
      <c r="EU153" s="655"/>
      <c r="EV153" s="655"/>
      <c r="EY153" s="655"/>
      <c r="EZ153" s="655"/>
      <c r="FA153" s="655"/>
      <c r="FB153" s="655"/>
      <c r="FC153" s="655"/>
      <c r="FD153" s="655"/>
      <c r="FE153" s="655"/>
      <c r="FF153" s="655"/>
      <c r="FG153" s="655"/>
      <c r="FH153" s="655"/>
      <c r="FI153" s="655"/>
      <c r="FJ153" s="655"/>
      <c r="FK153" s="655"/>
      <c r="FL153" s="655"/>
      <c r="FM153" s="655"/>
      <c r="FN153" s="655"/>
      <c r="FO153" s="655"/>
      <c r="FP153" s="655"/>
      <c r="FQ153" s="655"/>
      <c r="FR153" s="655"/>
      <c r="FS153" s="655"/>
      <c r="FT153" s="655"/>
      <c r="FU153" s="655"/>
      <c r="FV153" s="655"/>
      <c r="FW153" s="655"/>
      <c r="FX153" s="655"/>
      <c r="FY153" s="655"/>
      <c r="FZ153" s="655"/>
      <c r="GA153" s="655"/>
      <c r="GB153" s="655"/>
      <c r="GC153" s="655"/>
      <c r="GD153" s="655"/>
      <c r="GE153" s="655"/>
      <c r="GF153" s="655"/>
      <c r="GG153" s="655"/>
      <c r="GH153" s="655"/>
      <c r="GI153" s="655"/>
      <c r="GJ153" s="655"/>
      <c r="GK153" s="655"/>
      <c r="GL153" s="655"/>
      <c r="GM153" s="655"/>
      <c r="GN153" s="655"/>
      <c r="GO153" s="655"/>
      <c r="GP153" s="655"/>
      <c r="GQ153" s="655"/>
      <c r="GR153" s="655"/>
      <c r="GS153" s="655"/>
      <c r="GT153" s="655"/>
      <c r="GU153" s="655"/>
      <c r="GV153" s="655"/>
      <c r="GW153" s="655"/>
      <c r="GX153" s="655"/>
      <c r="GY153" s="655"/>
      <c r="GZ153" s="655"/>
      <c r="HA153" s="655"/>
      <c r="HB153" s="655"/>
      <c r="HC153" s="655"/>
      <c r="HD153" s="655"/>
      <c r="HE153" s="655"/>
      <c r="HF153" s="655"/>
      <c r="HG153" s="655"/>
      <c r="HH153" s="655"/>
      <c r="HI153" s="655"/>
      <c r="HJ153" s="655"/>
      <c r="HK153" s="655"/>
      <c r="HL153" s="655"/>
      <c r="HM153" s="655"/>
      <c r="HN153" s="655"/>
      <c r="HO153" s="655"/>
      <c r="HP153" s="655"/>
      <c r="HQ153" s="655"/>
      <c r="HR153" s="655"/>
      <c r="HS153" s="655"/>
      <c r="HT153" s="655"/>
      <c r="HU153" s="655"/>
      <c r="HV153" s="655"/>
      <c r="HW153" s="655"/>
      <c r="HX153" s="655"/>
      <c r="HY153" s="655"/>
      <c r="HZ153" s="655"/>
      <c r="IA153" s="655"/>
      <c r="IB153" s="655"/>
      <c r="IC153" s="655"/>
    </row>
    <row r="154" spans="1:237" ht="20.100000000000001" hidden="1" customHeight="1" x14ac:dyDescent="0.35">
      <c r="A154" s="646" t="s">
        <v>450</v>
      </c>
      <c r="B154" s="646" t="s">
        <v>450</v>
      </c>
      <c r="C154" s="665" t="s">
        <v>9</v>
      </c>
      <c r="D154" s="646"/>
      <c r="E154" s="646"/>
      <c r="F154" s="646"/>
      <c r="G154" s="646"/>
      <c r="H154" s="646"/>
      <c r="I154" s="646"/>
      <c r="J154" s="580" t="s">
        <v>185</v>
      </c>
      <c r="K154" s="757"/>
      <c r="L154" s="610"/>
      <c r="M154" s="767">
        <v>321</v>
      </c>
      <c r="N154" s="767" t="s">
        <v>21</v>
      </c>
      <c r="O154" s="749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614"/>
      <c r="AJ154" s="30"/>
      <c r="AK154" s="30"/>
      <c r="AL154" s="30"/>
      <c r="AM154" s="30"/>
      <c r="AN154" s="101">
        <f>SUM(AN155)</f>
        <v>0</v>
      </c>
      <c r="AO154" s="101">
        <f>SUM(AO155)</f>
        <v>0</v>
      </c>
      <c r="AP154" s="101">
        <f>SUM(AP155)</f>
        <v>0</v>
      </c>
      <c r="AQ154" s="101">
        <f>SUM(AQ155)</f>
        <v>0</v>
      </c>
      <c r="AR154" s="101">
        <v>0</v>
      </c>
      <c r="AS154" s="101">
        <f>SUM(AS155)</f>
        <v>0</v>
      </c>
      <c r="AT154" s="101">
        <f>SUM(AT155)</f>
        <v>0</v>
      </c>
      <c r="AU154" s="101">
        <f>SUM(AU155)</f>
        <v>5000</v>
      </c>
      <c r="AV154" s="101">
        <f>SUM(AV155)</f>
        <v>5000</v>
      </c>
      <c r="AW154" s="101"/>
      <c r="AX154" s="101"/>
      <c r="AY154" s="101">
        <f>SUM(AY155)</f>
        <v>-5000</v>
      </c>
      <c r="AZ154" s="30"/>
      <c r="BA154" s="30"/>
      <c r="BB154" s="101">
        <f t="shared" ref="BB154:BK154" si="441">SUM(BB155)</f>
        <v>0</v>
      </c>
      <c r="BC154" s="101">
        <f t="shared" si="441"/>
        <v>0</v>
      </c>
      <c r="BD154" s="101">
        <f t="shared" si="441"/>
        <v>0</v>
      </c>
      <c r="BE154" s="101">
        <f t="shared" si="441"/>
        <v>0</v>
      </c>
      <c r="BF154" s="101">
        <f t="shared" si="441"/>
        <v>0</v>
      </c>
      <c r="BG154" s="101">
        <f t="shared" si="441"/>
        <v>0</v>
      </c>
      <c r="BH154" s="101">
        <f t="shared" si="441"/>
        <v>0</v>
      </c>
      <c r="BI154" s="101">
        <f>SUM(BI155)</f>
        <v>0</v>
      </c>
      <c r="BJ154" s="101">
        <f>SUM(BJ155)</f>
        <v>0</v>
      </c>
      <c r="BK154" s="101">
        <f t="shared" si="441"/>
        <v>0</v>
      </c>
      <c r="BL154" s="101">
        <f t="shared" si="276"/>
        <v>0</v>
      </c>
      <c r="BM154" s="101"/>
      <c r="BN154" s="101"/>
      <c r="BO154" s="101">
        <f>SUM(BO155)</f>
        <v>0</v>
      </c>
      <c r="BP154" s="101"/>
      <c r="BQ154" s="101"/>
      <c r="BR154" s="101">
        <f>SUM(BR155)</f>
        <v>0</v>
      </c>
      <c r="BS154" s="101">
        <f>SUM(BS155)</f>
        <v>0</v>
      </c>
      <c r="BT154" s="101">
        <f>SUM(BT155)</f>
        <v>0</v>
      </c>
      <c r="BU154" s="101">
        <f>SUM(BU155)</f>
        <v>0</v>
      </c>
      <c r="BV154" s="101">
        <f>SUM(BV155)</f>
        <v>0</v>
      </c>
      <c r="BW154" s="101"/>
      <c r="BX154" s="101"/>
      <c r="BY154" s="101">
        <f>SUM(BY155)</f>
        <v>0</v>
      </c>
      <c r="BZ154" s="101">
        <f>SUM(BZ155)</f>
        <v>0</v>
      </c>
      <c r="CA154" s="101">
        <f t="shared" si="209"/>
        <v>0</v>
      </c>
      <c r="CB154" s="101">
        <f t="shared" si="210"/>
        <v>0</v>
      </c>
      <c r="CC154" s="101">
        <f>SUM(CC155)</f>
        <v>0</v>
      </c>
      <c r="CD154" s="101">
        <f>SUM(CD155)</f>
        <v>0</v>
      </c>
      <c r="CE154" s="101">
        <f>SUM(CE155)</f>
        <v>0</v>
      </c>
      <c r="CF154" s="101">
        <f>SUM(CF155)</f>
        <v>0</v>
      </c>
      <c r="CG154" s="101">
        <f t="shared" si="388"/>
        <v>0</v>
      </c>
      <c r="CH154" s="101">
        <f>SUM(CH155)</f>
        <v>0</v>
      </c>
      <c r="CI154" s="101">
        <f>SUM(CI155)</f>
        <v>0</v>
      </c>
      <c r="CJ154" s="101"/>
      <c r="CK154" s="101">
        <f t="shared" si="212"/>
        <v>0</v>
      </c>
      <c r="CL154" s="101">
        <f>SUM(CL155)</f>
        <v>0</v>
      </c>
      <c r="CM154" s="101">
        <f>SUM(CM155)</f>
        <v>0</v>
      </c>
      <c r="CN154" s="101"/>
      <c r="CO154" s="101">
        <f t="shared" si="213"/>
        <v>0</v>
      </c>
      <c r="CP154" s="101">
        <f>SUM(CP155)</f>
        <v>0</v>
      </c>
      <c r="CQ154" s="101">
        <f>SUM(CQ155)</f>
        <v>0</v>
      </c>
      <c r="CR154" s="101">
        <f>SUM(CR155)</f>
        <v>0</v>
      </c>
      <c r="CS154" s="101">
        <f t="shared" si="415"/>
        <v>0</v>
      </c>
      <c r="CT154" s="101">
        <f>SUM(CT155)</f>
        <v>0</v>
      </c>
      <c r="CU154" s="101">
        <f>SUM(CU155)</f>
        <v>0</v>
      </c>
      <c r="CV154" s="101">
        <f>SUM(CV155)</f>
        <v>0</v>
      </c>
      <c r="CW154" s="101">
        <f t="shared" si="416"/>
        <v>0</v>
      </c>
      <c r="CX154" s="101">
        <f t="shared" ref="CX154:DG154" si="442">SUM(CX155)</f>
        <v>0</v>
      </c>
      <c r="CY154" s="101">
        <f t="shared" si="442"/>
        <v>0</v>
      </c>
      <c r="CZ154" s="114">
        <f t="shared" si="442"/>
        <v>0</v>
      </c>
      <c r="DA154" s="114">
        <f t="shared" si="442"/>
        <v>0</v>
      </c>
      <c r="DB154" s="101">
        <f t="shared" si="442"/>
        <v>0</v>
      </c>
      <c r="DC154" s="114">
        <f t="shared" ref="DC154" si="443">SUM(DC155)</f>
        <v>0</v>
      </c>
      <c r="DD154" s="101">
        <f t="shared" si="402"/>
        <v>0</v>
      </c>
      <c r="DE154" s="101">
        <f t="shared" si="403"/>
        <v>0</v>
      </c>
      <c r="DF154" s="101">
        <f t="shared" si="442"/>
        <v>0</v>
      </c>
      <c r="DG154" s="101">
        <f t="shared" si="442"/>
        <v>0</v>
      </c>
      <c r="DH154" s="101">
        <f t="shared" si="420"/>
        <v>0</v>
      </c>
      <c r="DI154" s="101">
        <f>SUM(DI155)</f>
        <v>0</v>
      </c>
      <c r="DJ154" s="114">
        <f>SUM(DJ155)</f>
        <v>0</v>
      </c>
      <c r="DK154" s="101">
        <f t="shared" ref="DK154" si="444">SUM(DK155)</f>
        <v>0</v>
      </c>
      <c r="DL154" s="101">
        <f t="shared" si="422"/>
        <v>0</v>
      </c>
      <c r="DM154" s="101">
        <f>SUM(DM155)</f>
        <v>0</v>
      </c>
      <c r="DN154" s="114">
        <f>SUM(DN155)</f>
        <v>0</v>
      </c>
      <c r="DO154" s="101">
        <f t="shared" ref="DO154" si="445">SUM(DO155)</f>
        <v>0</v>
      </c>
      <c r="DP154" s="101">
        <f t="shared" si="424"/>
        <v>0</v>
      </c>
      <c r="DQ154" s="101">
        <f>SUM(DQ155)</f>
        <v>0</v>
      </c>
      <c r="DR154" s="114">
        <f>SUM(DR155)</f>
        <v>0</v>
      </c>
      <c r="DS154" s="114">
        <f t="shared" ref="DS154:DU154" si="446">SUM(DS155)</f>
        <v>0</v>
      </c>
      <c r="DT154" s="114">
        <f t="shared" si="446"/>
        <v>0</v>
      </c>
      <c r="DU154" s="114">
        <f t="shared" si="446"/>
        <v>0</v>
      </c>
      <c r="DV154" s="106"/>
      <c r="DW154" s="106"/>
      <c r="DX154" s="137"/>
      <c r="DY154" s="138"/>
      <c r="EF154" s="655"/>
      <c r="EG154" s="655"/>
      <c r="EH154" s="655"/>
      <c r="EI154" s="655"/>
      <c r="EJ154" s="655"/>
      <c r="EK154" s="655"/>
      <c r="EL154" s="655"/>
      <c r="EM154" s="655"/>
      <c r="EN154" s="952"/>
      <c r="EO154" s="655"/>
      <c r="EP154" s="655"/>
      <c r="EQ154" s="655"/>
      <c r="ER154" s="655"/>
      <c r="ES154" s="655"/>
      <c r="ET154" s="655"/>
      <c r="EU154" s="655"/>
      <c r="EV154" s="655"/>
      <c r="EY154" s="655"/>
      <c r="EZ154" s="655"/>
      <c r="FA154" s="655"/>
      <c r="FB154" s="655"/>
      <c r="FC154" s="655"/>
      <c r="FD154" s="655"/>
      <c r="FE154" s="655"/>
      <c r="FF154" s="655"/>
      <c r="FG154" s="655"/>
      <c r="FH154" s="655"/>
      <c r="FI154" s="655"/>
      <c r="FJ154" s="655"/>
      <c r="FK154" s="655"/>
      <c r="FL154" s="655"/>
      <c r="FM154" s="655"/>
      <c r="FN154" s="655"/>
      <c r="FO154" s="655"/>
      <c r="FP154" s="655"/>
      <c r="FQ154" s="655"/>
      <c r="FR154" s="655"/>
      <c r="FS154" s="655"/>
      <c r="FT154" s="655"/>
      <c r="FU154" s="655"/>
      <c r="FV154" s="655"/>
      <c r="FW154" s="655"/>
      <c r="FX154" s="655"/>
      <c r="FY154" s="655"/>
      <c r="FZ154" s="655"/>
      <c r="GA154" s="655"/>
      <c r="GB154" s="655"/>
      <c r="GC154" s="655"/>
      <c r="GD154" s="655"/>
      <c r="GE154" s="655"/>
      <c r="GF154" s="655"/>
      <c r="GG154" s="655"/>
      <c r="GH154" s="655"/>
      <c r="GI154" s="655"/>
      <c r="GJ154" s="655"/>
      <c r="GK154" s="655"/>
      <c r="GL154" s="655"/>
      <c r="GM154" s="655"/>
      <c r="GN154" s="655"/>
      <c r="GO154" s="655"/>
      <c r="GP154" s="655"/>
      <c r="GQ154" s="655"/>
      <c r="GR154" s="655"/>
      <c r="GS154" s="655"/>
      <c r="GT154" s="655"/>
      <c r="GU154" s="655"/>
      <c r="GV154" s="655"/>
      <c r="GW154" s="655"/>
      <c r="GX154" s="655"/>
      <c r="GY154" s="655"/>
      <c r="GZ154" s="655"/>
      <c r="HA154" s="655"/>
      <c r="HB154" s="655"/>
      <c r="HC154" s="655"/>
      <c r="HD154" s="655"/>
      <c r="HE154" s="655"/>
      <c r="HF154" s="655"/>
      <c r="HG154" s="655"/>
      <c r="HH154" s="655"/>
      <c r="HI154" s="655"/>
      <c r="HJ154" s="655"/>
      <c r="HK154" s="655"/>
      <c r="HL154" s="655"/>
      <c r="HM154" s="655"/>
      <c r="HN154" s="655"/>
      <c r="HO154" s="655"/>
      <c r="HP154" s="655"/>
      <c r="HQ154" s="655"/>
      <c r="HR154" s="655"/>
      <c r="HS154" s="655"/>
      <c r="HT154" s="655"/>
      <c r="HU154" s="655"/>
      <c r="HV154" s="655"/>
      <c r="HW154" s="655"/>
      <c r="HX154" s="655"/>
      <c r="HY154" s="655"/>
      <c r="HZ154" s="655"/>
      <c r="IA154" s="655"/>
      <c r="IB154" s="655"/>
      <c r="IC154" s="655"/>
    </row>
    <row r="155" spans="1:237" ht="20.100000000000001" hidden="1" customHeight="1" x14ac:dyDescent="0.35">
      <c r="A155" s="646"/>
      <c r="B155" s="646"/>
      <c r="C155" s="665"/>
      <c r="D155" s="646"/>
      <c r="E155" s="646"/>
      <c r="F155" s="646"/>
      <c r="G155" s="646"/>
      <c r="H155" s="646"/>
      <c r="I155" s="646"/>
      <c r="J155" s="580" t="s">
        <v>185</v>
      </c>
      <c r="K155" s="757"/>
      <c r="L155" s="610"/>
      <c r="M155" s="565"/>
      <c r="N155" s="573">
        <v>3212</v>
      </c>
      <c r="O155" s="541" t="s">
        <v>244</v>
      </c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614"/>
      <c r="AJ155" s="30"/>
      <c r="AK155" s="30"/>
      <c r="AL155" s="30"/>
      <c r="AM155" s="30"/>
      <c r="AN155" s="49">
        <v>0</v>
      </c>
      <c r="AO155" s="49">
        <v>0</v>
      </c>
      <c r="AP155" s="49">
        <v>0</v>
      </c>
      <c r="AQ155" s="49">
        <v>0</v>
      </c>
      <c r="AR155" s="49">
        <v>0</v>
      </c>
      <c r="AS155" s="49"/>
      <c r="AT155" s="49"/>
      <c r="AU155" s="49">
        <v>5000</v>
      </c>
      <c r="AV155" s="49">
        <v>5000</v>
      </c>
      <c r="AW155" s="49"/>
      <c r="AX155" s="49"/>
      <c r="AY155" s="49">
        <f>(BB155-AV155)</f>
        <v>-5000</v>
      </c>
      <c r="AZ155" s="30"/>
      <c r="BA155" s="30"/>
      <c r="BB155" s="49">
        <v>0</v>
      </c>
      <c r="BC155" s="49">
        <v>0</v>
      </c>
      <c r="BD155" s="49">
        <v>0</v>
      </c>
      <c r="BE155" s="49">
        <v>0</v>
      </c>
      <c r="BF155" s="49">
        <v>0</v>
      </c>
      <c r="BG155" s="49"/>
      <c r="BH155" s="49"/>
      <c r="BI155" s="49">
        <f>(BJ155-BH155)</f>
        <v>0</v>
      </c>
      <c r="BJ155" s="49">
        <v>0</v>
      </c>
      <c r="BK155" s="49"/>
      <c r="BL155" s="49">
        <f t="shared" si="276"/>
        <v>0</v>
      </c>
      <c r="BM155" s="49"/>
      <c r="BN155" s="49"/>
      <c r="BO155" s="49"/>
      <c r="BP155" s="49"/>
      <c r="BQ155" s="49"/>
      <c r="BR155" s="49">
        <f>(BS155-BO155)</f>
        <v>0</v>
      </c>
      <c r="BS155" s="49"/>
      <c r="BT155" s="49"/>
      <c r="BU155" s="49">
        <f>(BY155-BO155)</f>
        <v>0</v>
      </c>
      <c r="BV155" s="49"/>
      <c r="BW155" s="49"/>
      <c r="BX155" s="49"/>
      <c r="BY155" s="49"/>
      <c r="BZ155" s="49"/>
      <c r="CA155" s="49">
        <f t="shared" si="209"/>
        <v>0</v>
      </c>
      <c r="CB155" s="49">
        <f t="shared" si="210"/>
        <v>0</v>
      </c>
      <c r="CC155" s="49"/>
      <c r="CD155" s="49"/>
      <c r="CE155" s="49"/>
      <c r="CF155" s="49"/>
      <c r="CG155" s="49">
        <f t="shared" si="388"/>
        <v>0</v>
      </c>
      <c r="CH155" s="49">
        <f>(CI155-CE155)</f>
        <v>0</v>
      </c>
      <c r="CI155" s="49"/>
      <c r="CJ155" s="49"/>
      <c r="CK155" s="49">
        <f t="shared" si="212"/>
        <v>0</v>
      </c>
      <c r="CL155" s="49">
        <f>(CM155-CI155)</f>
        <v>0</v>
      </c>
      <c r="CM155" s="49"/>
      <c r="CN155" s="49"/>
      <c r="CO155" s="49">
        <f t="shared" si="213"/>
        <v>0</v>
      </c>
      <c r="CP155" s="49">
        <f>(CQ155-CM155)</f>
        <v>0</v>
      </c>
      <c r="CQ155" s="49"/>
      <c r="CR155" s="49"/>
      <c r="CS155" s="49">
        <f t="shared" si="415"/>
        <v>0</v>
      </c>
      <c r="CT155" s="49">
        <f>(CU155-CQ155)</f>
        <v>0</v>
      </c>
      <c r="CU155" s="49"/>
      <c r="CV155" s="49"/>
      <c r="CW155" s="49">
        <f t="shared" si="416"/>
        <v>0</v>
      </c>
      <c r="CX155" s="49">
        <f>(CY155-CU155)</f>
        <v>0</v>
      </c>
      <c r="CY155" s="49"/>
      <c r="CZ155" s="851"/>
      <c r="DA155" s="851"/>
      <c r="DB155" s="49">
        <v>0</v>
      </c>
      <c r="DC155" s="851">
        <v>0</v>
      </c>
      <c r="DD155" s="49">
        <f t="shared" si="402"/>
        <v>0</v>
      </c>
      <c r="DE155" s="49">
        <f t="shared" si="403"/>
        <v>0</v>
      </c>
      <c r="DF155" s="49"/>
      <c r="DG155" s="49"/>
      <c r="DH155" s="49">
        <f t="shared" si="420"/>
        <v>0</v>
      </c>
      <c r="DI155" s="49">
        <f>(DJ155-DF155)</f>
        <v>0</v>
      </c>
      <c r="DJ155" s="851"/>
      <c r="DK155" s="49"/>
      <c r="DL155" s="49">
        <f t="shared" si="422"/>
        <v>0</v>
      </c>
      <c r="DM155" s="49">
        <f>(DN155-DJ155)</f>
        <v>0</v>
      </c>
      <c r="DN155" s="851"/>
      <c r="DO155" s="49"/>
      <c r="DP155" s="49">
        <f t="shared" si="424"/>
        <v>0</v>
      </c>
      <c r="DQ155" s="49">
        <f>(DR155-DN155)</f>
        <v>0</v>
      </c>
      <c r="DR155" s="851"/>
      <c r="DS155" s="851"/>
      <c r="DT155" s="851"/>
      <c r="DU155" s="851"/>
      <c r="DV155" s="49"/>
      <c r="DW155" s="49"/>
      <c r="DX155" s="137"/>
      <c r="DY155" s="851"/>
      <c r="EF155" s="655"/>
      <c r="EG155" s="655"/>
      <c r="EH155" s="655"/>
      <c r="EI155" s="655"/>
      <c r="EJ155" s="655"/>
      <c r="EK155" s="655"/>
      <c r="EL155" s="655"/>
      <c r="EM155" s="655"/>
      <c r="EN155" s="952"/>
      <c r="EO155" s="655"/>
      <c r="EP155" s="655"/>
      <c r="EQ155" s="655"/>
      <c r="ER155" s="655"/>
      <c r="ES155" s="655"/>
      <c r="ET155" s="655"/>
      <c r="EU155" s="655"/>
      <c r="EV155" s="655"/>
      <c r="EY155" s="655"/>
      <c r="EZ155" s="655"/>
      <c r="FA155" s="655"/>
      <c r="FB155" s="655"/>
      <c r="FC155" s="655"/>
      <c r="FD155" s="655"/>
      <c r="FE155" s="655"/>
      <c r="FF155" s="655"/>
      <c r="FG155" s="655"/>
      <c r="FH155" s="655"/>
      <c r="FI155" s="655"/>
      <c r="FJ155" s="655"/>
      <c r="FK155" s="655"/>
      <c r="FL155" s="655"/>
      <c r="FM155" s="655"/>
      <c r="FN155" s="655"/>
      <c r="FO155" s="655"/>
      <c r="FP155" s="655"/>
      <c r="FQ155" s="655"/>
      <c r="FR155" s="655"/>
      <c r="FS155" s="655"/>
      <c r="FT155" s="655"/>
      <c r="FU155" s="655"/>
      <c r="FV155" s="655"/>
      <c r="FW155" s="655"/>
      <c r="FX155" s="655"/>
      <c r="FY155" s="655"/>
      <c r="FZ155" s="655"/>
      <c r="GA155" s="655"/>
      <c r="GB155" s="655"/>
      <c r="GC155" s="655"/>
      <c r="GD155" s="655"/>
      <c r="GE155" s="655"/>
      <c r="GF155" s="655"/>
      <c r="GG155" s="655"/>
      <c r="GH155" s="655"/>
      <c r="GI155" s="655"/>
      <c r="GJ155" s="655"/>
      <c r="GK155" s="655"/>
      <c r="GL155" s="655"/>
      <c r="GM155" s="655"/>
      <c r="GN155" s="655"/>
      <c r="GO155" s="655"/>
      <c r="GP155" s="655"/>
      <c r="GQ155" s="655"/>
      <c r="GR155" s="655"/>
      <c r="GS155" s="655"/>
      <c r="GT155" s="655"/>
      <c r="GU155" s="655"/>
      <c r="GV155" s="655"/>
      <c r="GW155" s="655"/>
      <c r="GX155" s="655"/>
      <c r="GY155" s="655"/>
      <c r="GZ155" s="655"/>
      <c r="HA155" s="655"/>
      <c r="HB155" s="655"/>
      <c r="HC155" s="655"/>
      <c r="HD155" s="655"/>
      <c r="HE155" s="655"/>
      <c r="HF155" s="655"/>
      <c r="HG155" s="655"/>
      <c r="HH155" s="655"/>
      <c r="HI155" s="655"/>
      <c r="HJ155" s="655"/>
      <c r="HK155" s="655"/>
      <c r="HL155" s="655"/>
      <c r="HM155" s="655"/>
      <c r="HN155" s="655"/>
      <c r="HO155" s="655"/>
      <c r="HP155" s="655"/>
      <c r="HQ155" s="655"/>
      <c r="HR155" s="655"/>
      <c r="HS155" s="655"/>
      <c r="HT155" s="655"/>
      <c r="HU155" s="655"/>
      <c r="HV155" s="655"/>
      <c r="HW155" s="655"/>
      <c r="HX155" s="655"/>
      <c r="HY155" s="655"/>
      <c r="HZ155" s="655"/>
      <c r="IA155" s="655"/>
      <c r="IB155" s="655"/>
      <c r="IC155" s="655"/>
    </row>
    <row r="156" spans="1:237" ht="20.100000000000001" hidden="1" customHeight="1" x14ac:dyDescent="0.35">
      <c r="A156" s="646" t="s">
        <v>451</v>
      </c>
      <c r="B156" s="646" t="s">
        <v>451</v>
      </c>
      <c r="C156" s="665" t="s">
        <v>9</v>
      </c>
      <c r="D156" s="646"/>
      <c r="E156" s="646"/>
      <c r="F156" s="646"/>
      <c r="G156" s="646"/>
      <c r="H156" s="646"/>
      <c r="I156" s="646"/>
      <c r="J156" s="580" t="s">
        <v>185</v>
      </c>
      <c r="K156" s="757"/>
      <c r="L156" s="604"/>
      <c r="M156" s="775">
        <v>322</v>
      </c>
      <c r="N156" s="775" t="s">
        <v>165</v>
      </c>
      <c r="O156" s="752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614"/>
      <c r="AJ156" s="30"/>
      <c r="AK156" s="30"/>
      <c r="AL156" s="30"/>
      <c r="AM156" s="30"/>
      <c r="AN156" s="101">
        <f>SUM(AN157)</f>
        <v>0</v>
      </c>
      <c r="AO156" s="101">
        <f>SUM(AO157)</f>
        <v>0</v>
      </c>
      <c r="AP156" s="101">
        <f>SUM(AP157)</f>
        <v>0</v>
      </c>
      <c r="AQ156" s="101">
        <f>SUM(AQ157)</f>
        <v>0</v>
      </c>
      <c r="AR156" s="101">
        <v>0</v>
      </c>
      <c r="AS156" s="101">
        <f>SUM(AS157)</f>
        <v>0</v>
      </c>
      <c r="AT156" s="101">
        <f>SUM(AT157)</f>
        <v>0</v>
      </c>
      <c r="AU156" s="101">
        <f>SUM(AU157)</f>
        <v>100000</v>
      </c>
      <c r="AV156" s="101">
        <f>SUM(AV157)</f>
        <v>100000</v>
      </c>
      <c r="AW156" s="101"/>
      <c r="AX156" s="101"/>
      <c r="AY156" s="101">
        <f>SUM(AY157)</f>
        <v>-100000</v>
      </c>
      <c r="AZ156" s="30"/>
      <c r="BA156" s="30"/>
      <c r="BB156" s="101">
        <f t="shared" ref="BB156:BK156" si="447">SUM(BB157)</f>
        <v>0</v>
      </c>
      <c r="BC156" s="101">
        <f t="shared" si="447"/>
        <v>0</v>
      </c>
      <c r="BD156" s="101">
        <f t="shared" si="447"/>
        <v>0</v>
      </c>
      <c r="BE156" s="101">
        <f t="shared" si="447"/>
        <v>0</v>
      </c>
      <c r="BF156" s="101">
        <f t="shared" si="447"/>
        <v>0</v>
      </c>
      <c r="BG156" s="101">
        <f t="shared" si="447"/>
        <v>0</v>
      </c>
      <c r="BH156" s="101">
        <f t="shared" si="447"/>
        <v>0</v>
      </c>
      <c r="BI156" s="101">
        <f>SUM(BI157)</f>
        <v>0</v>
      </c>
      <c r="BJ156" s="101">
        <f>SUM(BJ157)</f>
        <v>0</v>
      </c>
      <c r="BK156" s="101">
        <f t="shared" si="447"/>
        <v>0</v>
      </c>
      <c r="BL156" s="101">
        <f t="shared" si="276"/>
        <v>0</v>
      </c>
      <c r="BM156" s="101"/>
      <c r="BN156" s="101"/>
      <c r="BO156" s="101">
        <f>SUM(BO157)</f>
        <v>0</v>
      </c>
      <c r="BP156" s="101"/>
      <c r="BQ156" s="101"/>
      <c r="BR156" s="101">
        <f>SUM(BR157)</f>
        <v>0</v>
      </c>
      <c r="BS156" s="101">
        <f>SUM(BS157)</f>
        <v>0</v>
      </c>
      <c r="BT156" s="101">
        <f>SUM(BT157)</f>
        <v>0</v>
      </c>
      <c r="BU156" s="101">
        <f>SUM(BU157)</f>
        <v>0</v>
      </c>
      <c r="BV156" s="101">
        <f>SUM(BV157)</f>
        <v>0</v>
      </c>
      <c r="BW156" s="101"/>
      <c r="BX156" s="101"/>
      <c r="BY156" s="101">
        <f>SUM(BY157)</f>
        <v>0</v>
      </c>
      <c r="BZ156" s="101">
        <f>SUM(BZ157)</f>
        <v>0</v>
      </c>
      <c r="CA156" s="101">
        <f t="shared" si="209"/>
        <v>0</v>
      </c>
      <c r="CB156" s="101">
        <f t="shared" si="210"/>
        <v>0</v>
      </c>
      <c r="CC156" s="101">
        <f>SUM(CC157)</f>
        <v>0</v>
      </c>
      <c r="CD156" s="101">
        <f>SUM(CD157)</f>
        <v>0</v>
      </c>
      <c r="CE156" s="101">
        <f>SUM(CE157)</f>
        <v>0</v>
      </c>
      <c r="CF156" s="101">
        <f>SUM(CF157)</f>
        <v>0</v>
      </c>
      <c r="CG156" s="101">
        <f t="shared" si="388"/>
        <v>0</v>
      </c>
      <c r="CH156" s="101">
        <f>SUM(CH157)</f>
        <v>0</v>
      </c>
      <c r="CI156" s="101">
        <f>SUM(CI157)</f>
        <v>0</v>
      </c>
      <c r="CJ156" s="101"/>
      <c r="CK156" s="101">
        <f t="shared" si="212"/>
        <v>0</v>
      </c>
      <c r="CL156" s="101">
        <f>SUM(CL157)</f>
        <v>0</v>
      </c>
      <c r="CM156" s="101">
        <f>SUM(CM157)</f>
        <v>0</v>
      </c>
      <c r="CN156" s="101"/>
      <c r="CO156" s="101">
        <f t="shared" si="213"/>
        <v>0</v>
      </c>
      <c r="CP156" s="101">
        <f>SUM(CP157)</f>
        <v>0</v>
      </c>
      <c r="CQ156" s="101">
        <f>SUM(CQ157)</f>
        <v>0</v>
      </c>
      <c r="CR156" s="101">
        <f>SUM(CR157)</f>
        <v>0</v>
      </c>
      <c r="CS156" s="101">
        <f t="shared" si="415"/>
        <v>0</v>
      </c>
      <c r="CT156" s="101">
        <f>SUM(CT157)</f>
        <v>0</v>
      </c>
      <c r="CU156" s="101">
        <f>SUM(CU157)</f>
        <v>0</v>
      </c>
      <c r="CV156" s="101">
        <f>SUM(CV157)</f>
        <v>0</v>
      </c>
      <c r="CW156" s="101">
        <f t="shared" si="416"/>
        <v>0</v>
      </c>
      <c r="CX156" s="101">
        <f t="shared" ref="CX156:DG156" si="448">SUM(CX157)</f>
        <v>0</v>
      </c>
      <c r="CY156" s="101">
        <f t="shared" si="448"/>
        <v>0</v>
      </c>
      <c r="CZ156" s="114">
        <f t="shared" si="448"/>
        <v>0</v>
      </c>
      <c r="DA156" s="114">
        <f t="shared" si="448"/>
        <v>0</v>
      </c>
      <c r="DB156" s="101">
        <f t="shared" si="448"/>
        <v>0</v>
      </c>
      <c r="DC156" s="114">
        <f t="shared" ref="DC156" si="449">SUM(DC157)</f>
        <v>0</v>
      </c>
      <c r="DD156" s="101">
        <f t="shared" si="402"/>
        <v>0</v>
      </c>
      <c r="DE156" s="101">
        <f t="shared" si="403"/>
        <v>0</v>
      </c>
      <c r="DF156" s="101">
        <f t="shared" si="448"/>
        <v>0</v>
      </c>
      <c r="DG156" s="101">
        <f t="shared" si="448"/>
        <v>0</v>
      </c>
      <c r="DH156" s="101">
        <f t="shared" si="420"/>
        <v>0</v>
      </c>
      <c r="DI156" s="101">
        <f>SUM(DI157)</f>
        <v>0</v>
      </c>
      <c r="DJ156" s="114">
        <f>SUM(DJ157)</f>
        <v>0</v>
      </c>
      <c r="DK156" s="101">
        <f t="shared" ref="DK156" si="450">SUM(DK157)</f>
        <v>0</v>
      </c>
      <c r="DL156" s="101">
        <f t="shared" si="422"/>
        <v>0</v>
      </c>
      <c r="DM156" s="101">
        <f>SUM(DM157)</f>
        <v>0</v>
      </c>
      <c r="DN156" s="114">
        <f>SUM(DN157)</f>
        <v>0</v>
      </c>
      <c r="DO156" s="101">
        <f t="shared" ref="DO156" si="451">SUM(DO157)</f>
        <v>0</v>
      </c>
      <c r="DP156" s="101">
        <f t="shared" si="424"/>
        <v>0</v>
      </c>
      <c r="DQ156" s="101">
        <f>SUM(DQ157)</f>
        <v>0</v>
      </c>
      <c r="DR156" s="114">
        <f>SUM(DR157)</f>
        <v>0</v>
      </c>
      <c r="DS156" s="114">
        <f t="shared" ref="DS156:DU156" si="452">SUM(DS157)</f>
        <v>0</v>
      </c>
      <c r="DT156" s="114">
        <f t="shared" si="452"/>
        <v>0</v>
      </c>
      <c r="DU156" s="114">
        <f t="shared" si="452"/>
        <v>0</v>
      </c>
      <c r="DV156" s="106"/>
      <c r="DW156" s="106"/>
      <c r="DX156" s="137"/>
      <c r="DY156" s="138"/>
      <c r="EF156" s="655"/>
      <c r="EG156" s="655"/>
      <c r="EH156" s="655"/>
      <c r="EI156" s="655"/>
      <c r="EJ156" s="655"/>
      <c r="EK156" s="655"/>
      <c r="EL156" s="655"/>
      <c r="EM156" s="655"/>
      <c r="EN156" s="952"/>
      <c r="EO156" s="655"/>
      <c r="EP156" s="655"/>
      <c r="EQ156" s="655"/>
      <c r="ER156" s="655"/>
      <c r="ES156" s="655"/>
      <c r="ET156" s="655"/>
      <c r="EU156" s="655"/>
      <c r="EV156" s="655"/>
      <c r="EY156" s="655"/>
      <c r="EZ156" s="655"/>
      <c r="FA156" s="655"/>
      <c r="FB156" s="655"/>
      <c r="FC156" s="655"/>
      <c r="FD156" s="655"/>
      <c r="FE156" s="655"/>
      <c r="FF156" s="655"/>
      <c r="FG156" s="655"/>
      <c r="FH156" s="655"/>
      <c r="FI156" s="655"/>
      <c r="FJ156" s="655"/>
      <c r="FK156" s="655"/>
      <c r="FL156" s="655"/>
      <c r="FM156" s="655"/>
      <c r="FN156" s="655"/>
      <c r="FO156" s="655"/>
      <c r="FP156" s="655"/>
      <c r="FQ156" s="655"/>
      <c r="FR156" s="655"/>
      <c r="FS156" s="655"/>
      <c r="FT156" s="655"/>
      <c r="FU156" s="655"/>
      <c r="FV156" s="655"/>
      <c r="FW156" s="655"/>
      <c r="FX156" s="655"/>
      <c r="FY156" s="655"/>
      <c r="FZ156" s="655"/>
      <c r="GA156" s="655"/>
      <c r="GB156" s="655"/>
      <c r="GC156" s="655"/>
      <c r="GD156" s="655"/>
      <c r="GE156" s="655"/>
      <c r="GF156" s="655"/>
      <c r="GG156" s="655"/>
      <c r="GH156" s="655"/>
      <c r="GI156" s="655"/>
      <c r="GJ156" s="655"/>
      <c r="GK156" s="655"/>
      <c r="GL156" s="655"/>
      <c r="GM156" s="655"/>
      <c r="GN156" s="655"/>
      <c r="GO156" s="655"/>
      <c r="GP156" s="655"/>
      <c r="GQ156" s="655"/>
      <c r="GR156" s="655"/>
      <c r="GS156" s="655"/>
      <c r="GT156" s="655"/>
      <c r="GU156" s="655"/>
      <c r="GV156" s="655"/>
      <c r="GW156" s="655"/>
      <c r="GX156" s="655"/>
      <c r="GY156" s="655"/>
      <c r="GZ156" s="655"/>
      <c r="HA156" s="655"/>
      <c r="HB156" s="655"/>
      <c r="HC156" s="655"/>
      <c r="HD156" s="655"/>
      <c r="HE156" s="655"/>
      <c r="HF156" s="655"/>
      <c r="HG156" s="655"/>
      <c r="HH156" s="655"/>
      <c r="HI156" s="655"/>
      <c r="HJ156" s="655"/>
      <c r="HK156" s="655"/>
      <c r="HL156" s="655"/>
      <c r="HM156" s="655"/>
      <c r="HN156" s="655"/>
      <c r="HO156" s="655"/>
      <c r="HP156" s="655"/>
      <c r="HQ156" s="655"/>
      <c r="HR156" s="655"/>
      <c r="HS156" s="655"/>
      <c r="HT156" s="655"/>
      <c r="HU156" s="655"/>
      <c r="HV156" s="655"/>
      <c r="HW156" s="655"/>
      <c r="HX156" s="655"/>
      <c r="HY156" s="655"/>
      <c r="HZ156" s="655"/>
      <c r="IA156" s="655"/>
      <c r="IB156" s="655"/>
      <c r="IC156" s="655"/>
    </row>
    <row r="157" spans="1:237" ht="20.100000000000001" hidden="1" customHeight="1" x14ac:dyDescent="0.35">
      <c r="A157" s="646"/>
      <c r="B157" s="646"/>
      <c r="C157" s="665"/>
      <c r="D157" s="646"/>
      <c r="E157" s="646"/>
      <c r="F157" s="646"/>
      <c r="G157" s="646"/>
      <c r="H157" s="646"/>
      <c r="I157" s="646"/>
      <c r="J157" s="644" t="s">
        <v>185</v>
      </c>
      <c r="K157" s="757"/>
      <c r="L157" s="604"/>
      <c r="M157" s="610"/>
      <c r="N157" s="633">
        <v>3221</v>
      </c>
      <c r="O157" s="595" t="s">
        <v>380</v>
      </c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614"/>
      <c r="AJ157" s="30"/>
      <c r="AK157" s="30"/>
      <c r="AL157" s="30"/>
      <c r="AM157" s="30"/>
      <c r="AN157" s="49">
        <v>0</v>
      </c>
      <c r="AO157" s="49">
        <v>0</v>
      </c>
      <c r="AP157" s="49">
        <v>0</v>
      </c>
      <c r="AQ157" s="49">
        <v>0</v>
      </c>
      <c r="AR157" s="49">
        <v>0</v>
      </c>
      <c r="AS157" s="49"/>
      <c r="AT157" s="49"/>
      <c r="AU157" s="49">
        <v>100000</v>
      </c>
      <c r="AV157" s="49">
        <v>100000</v>
      </c>
      <c r="AW157" s="49"/>
      <c r="AX157" s="49"/>
      <c r="AY157" s="49">
        <f>(BB157-AV157)</f>
        <v>-100000</v>
      </c>
      <c r="AZ157" s="30"/>
      <c r="BA157" s="30"/>
      <c r="BB157" s="49">
        <v>0</v>
      </c>
      <c r="BC157" s="49">
        <v>0</v>
      </c>
      <c r="BD157" s="49">
        <v>0</v>
      </c>
      <c r="BE157" s="49">
        <v>0</v>
      </c>
      <c r="BF157" s="49">
        <v>0</v>
      </c>
      <c r="BG157" s="49"/>
      <c r="BH157" s="49"/>
      <c r="BI157" s="49">
        <f>(BJ157-BH157)</f>
        <v>0</v>
      </c>
      <c r="BJ157" s="49">
        <v>0</v>
      </c>
      <c r="BK157" s="49"/>
      <c r="BL157" s="49">
        <f t="shared" si="276"/>
        <v>0</v>
      </c>
      <c r="BM157" s="49"/>
      <c r="BN157" s="49"/>
      <c r="BO157" s="49"/>
      <c r="BP157" s="49"/>
      <c r="BQ157" s="49"/>
      <c r="BR157" s="49">
        <f>(BS157-BO157)</f>
        <v>0</v>
      </c>
      <c r="BS157" s="49"/>
      <c r="BT157" s="49"/>
      <c r="BU157" s="49">
        <f>(BY157-BO157)</f>
        <v>0</v>
      </c>
      <c r="BV157" s="49"/>
      <c r="BW157" s="49"/>
      <c r="BX157" s="49"/>
      <c r="BY157" s="49"/>
      <c r="BZ157" s="49"/>
      <c r="CA157" s="49">
        <f t="shared" si="209"/>
        <v>0</v>
      </c>
      <c r="CB157" s="49">
        <f t="shared" si="210"/>
        <v>0</v>
      </c>
      <c r="CC157" s="49"/>
      <c r="CD157" s="49"/>
      <c r="CE157" s="49"/>
      <c r="CF157" s="49"/>
      <c r="CG157" s="49">
        <f t="shared" si="388"/>
        <v>0</v>
      </c>
      <c r="CH157" s="49">
        <f>(CI157-CE157)</f>
        <v>0</v>
      </c>
      <c r="CI157" s="49"/>
      <c r="CJ157" s="49"/>
      <c r="CK157" s="49">
        <f t="shared" ref="CK157:CK168" si="453">IFERROR(CJ157/CI157*100,)</f>
        <v>0</v>
      </c>
      <c r="CL157" s="49">
        <f>(CM157-CI157)</f>
        <v>0</v>
      </c>
      <c r="CM157" s="49"/>
      <c r="CN157" s="49"/>
      <c r="CO157" s="49">
        <f t="shared" ref="CO157:CO168" si="454">IFERROR(CN157/CM157*100,)</f>
        <v>0</v>
      </c>
      <c r="CP157" s="49">
        <f>(CQ157-CM157)</f>
        <v>0</v>
      </c>
      <c r="CQ157" s="49"/>
      <c r="CR157" s="49"/>
      <c r="CS157" s="49">
        <f t="shared" si="415"/>
        <v>0</v>
      </c>
      <c r="CT157" s="49">
        <f>(CU157-CQ157)</f>
        <v>0</v>
      </c>
      <c r="CU157" s="49"/>
      <c r="CV157" s="49"/>
      <c r="CW157" s="49">
        <f t="shared" si="416"/>
        <v>0</v>
      </c>
      <c r="CX157" s="49">
        <f>(CY157-CU157)</f>
        <v>0</v>
      </c>
      <c r="CY157" s="49"/>
      <c r="CZ157" s="851"/>
      <c r="DA157" s="851"/>
      <c r="DB157" s="49">
        <v>0</v>
      </c>
      <c r="DC157" s="851">
        <v>0</v>
      </c>
      <c r="DD157" s="49">
        <f t="shared" si="402"/>
        <v>0</v>
      </c>
      <c r="DE157" s="49">
        <f t="shared" si="403"/>
        <v>0</v>
      </c>
      <c r="DF157" s="49"/>
      <c r="DG157" s="49"/>
      <c r="DH157" s="49">
        <f t="shared" si="420"/>
        <v>0</v>
      </c>
      <c r="DI157" s="49">
        <f>(DJ157-DF157)</f>
        <v>0</v>
      </c>
      <c r="DJ157" s="851"/>
      <c r="DK157" s="49"/>
      <c r="DL157" s="49">
        <f t="shared" si="422"/>
        <v>0</v>
      </c>
      <c r="DM157" s="49">
        <f>(DN157-DJ157)</f>
        <v>0</v>
      </c>
      <c r="DN157" s="851"/>
      <c r="DO157" s="49"/>
      <c r="DP157" s="49">
        <f t="shared" si="424"/>
        <v>0</v>
      </c>
      <c r="DQ157" s="49">
        <f>(DR157-DN157)</f>
        <v>0</v>
      </c>
      <c r="DR157" s="851"/>
      <c r="DS157" s="851"/>
      <c r="DT157" s="851"/>
      <c r="DU157" s="851"/>
      <c r="DV157" s="49"/>
      <c r="DW157" s="49"/>
      <c r="DX157" s="137"/>
      <c r="DY157" s="851"/>
      <c r="EF157" s="655"/>
      <c r="EG157" s="655"/>
      <c r="EH157" s="655"/>
      <c r="EI157" s="655"/>
      <c r="EJ157" s="655"/>
      <c r="EK157" s="655"/>
      <c r="EL157" s="655"/>
      <c r="EM157" s="655"/>
      <c r="EN157" s="952"/>
      <c r="EO157" s="655"/>
      <c r="EP157" s="655"/>
      <c r="EQ157" s="655"/>
      <c r="ER157" s="655"/>
      <c r="ES157" s="655"/>
      <c r="ET157" s="655"/>
      <c r="EU157" s="655"/>
      <c r="EV157" s="655"/>
      <c r="EY157" s="655"/>
      <c r="EZ157" s="655"/>
      <c r="FA157" s="655"/>
      <c r="FB157" s="655"/>
      <c r="FC157" s="655"/>
      <c r="FD157" s="655"/>
      <c r="FE157" s="655"/>
      <c r="FF157" s="655"/>
      <c r="FG157" s="655"/>
      <c r="FH157" s="655"/>
      <c r="FI157" s="655"/>
      <c r="FJ157" s="655"/>
      <c r="FK157" s="655"/>
      <c r="FL157" s="655"/>
      <c r="FM157" s="655"/>
      <c r="FN157" s="655"/>
      <c r="FO157" s="655"/>
      <c r="FP157" s="655"/>
      <c r="FQ157" s="655"/>
      <c r="FR157" s="655"/>
      <c r="FS157" s="655"/>
      <c r="FT157" s="655"/>
      <c r="FU157" s="655"/>
      <c r="FV157" s="655"/>
      <c r="FW157" s="655"/>
      <c r="FX157" s="655"/>
      <c r="FY157" s="655"/>
      <c r="FZ157" s="655"/>
      <c r="GA157" s="655"/>
      <c r="GB157" s="655"/>
      <c r="GC157" s="655"/>
      <c r="GD157" s="655"/>
      <c r="GE157" s="655"/>
      <c r="GF157" s="655"/>
      <c r="GG157" s="655"/>
      <c r="GH157" s="655"/>
      <c r="GI157" s="655"/>
      <c r="GJ157" s="655"/>
      <c r="GK157" s="655"/>
      <c r="GL157" s="655"/>
      <c r="GM157" s="655"/>
      <c r="GN157" s="655"/>
      <c r="GO157" s="655"/>
      <c r="GP157" s="655"/>
      <c r="GQ157" s="655"/>
      <c r="GR157" s="655"/>
      <c r="GS157" s="655"/>
      <c r="GT157" s="655"/>
      <c r="GU157" s="655"/>
      <c r="GV157" s="655"/>
      <c r="GW157" s="655"/>
      <c r="GX157" s="655"/>
      <c r="GY157" s="655"/>
      <c r="GZ157" s="655"/>
      <c r="HA157" s="655"/>
      <c r="HB157" s="655"/>
      <c r="HC157" s="655"/>
      <c r="HD157" s="655"/>
      <c r="HE157" s="655"/>
      <c r="HF157" s="655"/>
      <c r="HG157" s="655"/>
      <c r="HH157" s="655"/>
      <c r="HI157" s="655"/>
      <c r="HJ157" s="655"/>
      <c r="HK157" s="655"/>
      <c r="HL157" s="655"/>
      <c r="HM157" s="655"/>
      <c r="HN157" s="655"/>
      <c r="HO157" s="655"/>
      <c r="HP157" s="655"/>
      <c r="HQ157" s="655"/>
      <c r="HR157" s="655"/>
      <c r="HS157" s="655"/>
      <c r="HT157" s="655"/>
      <c r="HU157" s="655"/>
      <c r="HV157" s="655"/>
      <c r="HW157" s="655"/>
      <c r="HX157" s="655"/>
      <c r="HY157" s="655"/>
      <c r="HZ157" s="655"/>
      <c r="IA157" s="655"/>
      <c r="IB157" s="655"/>
      <c r="IC157" s="655"/>
    </row>
    <row r="158" spans="1:237" ht="20.100000000000001" hidden="1" customHeight="1" x14ac:dyDescent="0.35">
      <c r="A158" s="646" t="s">
        <v>452</v>
      </c>
      <c r="B158" s="646" t="s">
        <v>452</v>
      </c>
      <c r="C158" s="665" t="s">
        <v>9</v>
      </c>
      <c r="D158" s="646"/>
      <c r="E158" s="646"/>
      <c r="F158" s="646"/>
      <c r="G158" s="646"/>
      <c r="H158" s="646"/>
      <c r="I158" s="646"/>
      <c r="J158" s="580" t="s">
        <v>185</v>
      </c>
      <c r="K158" s="757"/>
      <c r="L158" s="604"/>
      <c r="M158" s="775">
        <v>329</v>
      </c>
      <c r="N158" s="775" t="s">
        <v>41</v>
      </c>
      <c r="O158" s="752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614"/>
      <c r="AJ158" s="30"/>
      <c r="AK158" s="30"/>
      <c r="AL158" s="30"/>
      <c r="AM158" s="30"/>
      <c r="AN158" s="101">
        <f>SUM(AN159)</f>
        <v>0</v>
      </c>
      <c r="AO158" s="101">
        <f>SUM(AO159)</f>
        <v>0</v>
      </c>
      <c r="AP158" s="101">
        <f>SUM(AP159)</f>
        <v>0</v>
      </c>
      <c r="AQ158" s="101">
        <f>SUM(AQ159)</f>
        <v>0</v>
      </c>
      <c r="AR158" s="101">
        <v>0</v>
      </c>
      <c r="AS158" s="101">
        <f>SUM(AS159)</f>
        <v>0</v>
      </c>
      <c r="AT158" s="101">
        <f>SUM(AT159)</f>
        <v>0</v>
      </c>
      <c r="AU158" s="101">
        <f>SUM(AU159)</f>
        <v>30000</v>
      </c>
      <c r="AV158" s="101">
        <f>SUM(AV159)</f>
        <v>30000</v>
      </c>
      <c r="AW158" s="101"/>
      <c r="AX158" s="101"/>
      <c r="AY158" s="101">
        <f>SUM(AY159)</f>
        <v>-30000</v>
      </c>
      <c r="AZ158" s="30"/>
      <c r="BA158" s="30"/>
      <c r="BB158" s="101">
        <f t="shared" ref="BB158:BK158" si="455">SUM(BB159)</f>
        <v>0</v>
      </c>
      <c r="BC158" s="101">
        <f t="shared" si="455"/>
        <v>0</v>
      </c>
      <c r="BD158" s="101">
        <f t="shared" si="455"/>
        <v>0</v>
      </c>
      <c r="BE158" s="101">
        <f t="shared" si="455"/>
        <v>0</v>
      </c>
      <c r="BF158" s="101">
        <f t="shared" si="455"/>
        <v>0</v>
      </c>
      <c r="BG158" s="101">
        <f t="shared" si="455"/>
        <v>0</v>
      </c>
      <c r="BH158" s="101">
        <f t="shared" si="455"/>
        <v>0</v>
      </c>
      <c r="BI158" s="101">
        <f>SUM(BI159)</f>
        <v>0</v>
      </c>
      <c r="BJ158" s="101">
        <f>SUM(BJ159)</f>
        <v>0</v>
      </c>
      <c r="BK158" s="101">
        <f t="shared" si="455"/>
        <v>0</v>
      </c>
      <c r="BL158" s="101">
        <f t="shared" si="276"/>
        <v>0</v>
      </c>
      <c r="BM158" s="101"/>
      <c r="BN158" s="101"/>
      <c r="BO158" s="101">
        <f>SUM(BO159)</f>
        <v>0</v>
      </c>
      <c r="BP158" s="101"/>
      <c r="BQ158" s="101"/>
      <c r="BR158" s="101">
        <f>SUM(BR159)</f>
        <v>0</v>
      </c>
      <c r="BS158" s="101">
        <f>SUM(BS159)</f>
        <v>0</v>
      </c>
      <c r="BT158" s="101">
        <f>SUM(BT159)</f>
        <v>0</v>
      </c>
      <c r="BU158" s="101">
        <f>SUM(BU159)</f>
        <v>0</v>
      </c>
      <c r="BV158" s="101">
        <f>SUM(BV159)</f>
        <v>0</v>
      </c>
      <c r="BW158" s="101"/>
      <c r="BX158" s="101"/>
      <c r="BY158" s="101">
        <f>SUM(BY159)</f>
        <v>0</v>
      </c>
      <c r="BZ158" s="101">
        <f>SUM(BZ159)</f>
        <v>0</v>
      </c>
      <c r="CA158" s="101">
        <f t="shared" si="209"/>
        <v>0</v>
      </c>
      <c r="CB158" s="101">
        <f t="shared" si="210"/>
        <v>0</v>
      </c>
      <c r="CC158" s="101">
        <f>SUM(CC159)</f>
        <v>0</v>
      </c>
      <c r="CD158" s="101">
        <f>SUM(CD159)</f>
        <v>0</v>
      </c>
      <c r="CE158" s="101">
        <f>SUM(CE159)</f>
        <v>0</v>
      </c>
      <c r="CF158" s="101">
        <f>SUM(CF159)</f>
        <v>0</v>
      </c>
      <c r="CG158" s="101">
        <f t="shared" si="388"/>
        <v>0</v>
      </c>
      <c r="CH158" s="101">
        <f>SUM(CH159)</f>
        <v>0</v>
      </c>
      <c r="CI158" s="101">
        <f>SUM(CI159)</f>
        <v>0</v>
      </c>
      <c r="CJ158" s="101"/>
      <c r="CK158" s="101">
        <f t="shared" si="453"/>
        <v>0</v>
      </c>
      <c r="CL158" s="101">
        <f>SUM(CL159)</f>
        <v>0</v>
      </c>
      <c r="CM158" s="101">
        <f>SUM(CM159)</f>
        <v>0</v>
      </c>
      <c r="CN158" s="101"/>
      <c r="CO158" s="101">
        <f t="shared" si="454"/>
        <v>0</v>
      </c>
      <c r="CP158" s="101">
        <f>SUM(CP159)</f>
        <v>0</v>
      </c>
      <c r="CQ158" s="101">
        <f>SUM(CQ159)</f>
        <v>0</v>
      </c>
      <c r="CR158" s="101">
        <f>SUM(CR159)</f>
        <v>0</v>
      </c>
      <c r="CS158" s="101">
        <f t="shared" si="415"/>
        <v>0</v>
      </c>
      <c r="CT158" s="101">
        <f>SUM(CT159)</f>
        <v>0</v>
      </c>
      <c r="CU158" s="101">
        <f>SUM(CU159)</f>
        <v>0</v>
      </c>
      <c r="CV158" s="101">
        <f>SUM(CV159)</f>
        <v>0</v>
      </c>
      <c r="CW158" s="101">
        <f t="shared" si="416"/>
        <v>0</v>
      </c>
      <c r="CX158" s="101">
        <f t="shared" ref="CX158:DG158" si="456">SUM(CX159)</f>
        <v>0</v>
      </c>
      <c r="CY158" s="101">
        <f t="shared" si="456"/>
        <v>0</v>
      </c>
      <c r="CZ158" s="114">
        <f t="shared" si="456"/>
        <v>0</v>
      </c>
      <c r="DA158" s="114">
        <f t="shared" si="456"/>
        <v>0</v>
      </c>
      <c r="DB158" s="101">
        <f t="shared" si="456"/>
        <v>0</v>
      </c>
      <c r="DC158" s="114">
        <f t="shared" ref="DC158" si="457">SUM(DC159)</f>
        <v>0</v>
      </c>
      <c r="DD158" s="101">
        <f t="shared" si="402"/>
        <v>0</v>
      </c>
      <c r="DE158" s="101">
        <f t="shared" si="403"/>
        <v>0</v>
      </c>
      <c r="DF158" s="101">
        <f t="shared" si="456"/>
        <v>0</v>
      </c>
      <c r="DG158" s="101">
        <f t="shared" si="456"/>
        <v>0</v>
      </c>
      <c r="DH158" s="101">
        <f t="shared" si="420"/>
        <v>0</v>
      </c>
      <c r="DI158" s="101">
        <f>SUM(DI159)</f>
        <v>0</v>
      </c>
      <c r="DJ158" s="114">
        <f>SUM(DJ159)</f>
        <v>0</v>
      </c>
      <c r="DK158" s="101">
        <f t="shared" ref="DK158" si="458">SUM(DK159)</f>
        <v>0</v>
      </c>
      <c r="DL158" s="101">
        <f t="shared" si="422"/>
        <v>0</v>
      </c>
      <c r="DM158" s="101">
        <f>SUM(DM159)</f>
        <v>0</v>
      </c>
      <c r="DN158" s="114">
        <f>SUM(DN159)</f>
        <v>0</v>
      </c>
      <c r="DO158" s="101">
        <f t="shared" ref="DO158" si="459">SUM(DO159)</f>
        <v>0</v>
      </c>
      <c r="DP158" s="101">
        <f t="shared" si="424"/>
        <v>0</v>
      </c>
      <c r="DQ158" s="101">
        <f>SUM(DQ159)</f>
        <v>0</v>
      </c>
      <c r="DR158" s="114">
        <f>SUM(DR159)</f>
        <v>0</v>
      </c>
      <c r="DS158" s="114">
        <f t="shared" ref="DS158:DU158" si="460">SUM(DS159)</f>
        <v>0</v>
      </c>
      <c r="DT158" s="114">
        <f t="shared" si="460"/>
        <v>0</v>
      </c>
      <c r="DU158" s="114">
        <f t="shared" si="460"/>
        <v>0</v>
      </c>
      <c r="DV158" s="106"/>
      <c r="DW158" s="106"/>
      <c r="DX158" s="137"/>
      <c r="DY158" s="138"/>
      <c r="EF158" s="655"/>
      <c r="EG158" s="655"/>
      <c r="EH158" s="655"/>
      <c r="EI158" s="655"/>
      <c r="EJ158" s="655"/>
      <c r="EK158" s="655"/>
      <c r="EL158" s="655"/>
      <c r="EM158" s="655"/>
      <c r="EN158" s="952"/>
      <c r="EO158" s="655"/>
      <c r="EP158" s="655"/>
      <c r="EQ158" s="655"/>
      <c r="ER158" s="655"/>
      <c r="ES158" s="655"/>
      <c r="ET158" s="655"/>
      <c r="EU158" s="655"/>
      <c r="EV158" s="655"/>
      <c r="EY158" s="655"/>
      <c r="EZ158" s="655"/>
      <c r="FA158" s="655"/>
      <c r="FB158" s="655"/>
      <c r="FC158" s="655"/>
      <c r="FD158" s="655"/>
      <c r="FE158" s="655"/>
      <c r="FF158" s="655"/>
      <c r="FG158" s="655"/>
      <c r="FH158" s="655"/>
      <c r="FI158" s="655"/>
      <c r="FJ158" s="655"/>
      <c r="FK158" s="655"/>
      <c r="FL158" s="655"/>
      <c r="FM158" s="655"/>
      <c r="FN158" s="655"/>
      <c r="FO158" s="655"/>
      <c r="FP158" s="655"/>
      <c r="FQ158" s="655"/>
      <c r="FR158" s="655"/>
      <c r="FS158" s="655"/>
      <c r="FT158" s="655"/>
      <c r="FU158" s="655"/>
      <c r="FV158" s="655"/>
      <c r="FW158" s="655"/>
      <c r="FX158" s="655"/>
      <c r="FY158" s="655"/>
      <c r="FZ158" s="655"/>
      <c r="GA158" s="655"/>
      <c r="GB158" s="655"/>
      <c r="GC158" s="655"/>
      <c r="GD158" s="655"/>
      <c r="GE158" s="655"/>
      <c r="GF158" s="655"/>
      <c r="GG158" s="655"/>
      <c r="GH158" s="655"/>
      <c r="GI158" s="655"/>
      <c r="GJ158" s="655"/>
      <c r="GK158" s="655"/>
      <c r="GL158" s="655"/>
      <c r="GM158" s="655"/>
      <c r="GN158" s="655"/>
      <c r="GO158" s="655"/>
      <c r="GP158" s="655"/>
      <c r="GQ158" s="655"/>
      <c r="GR158" s="655"/>
      <c r="GS158" s="655"/>
      <c r="GT158" s="655"/>
      <c r="GU158" s="655"/>
      <c r="GV158" s="655"/>
      <c r="GW158" s="655"/>
      <c r="GX158" s="655"/>
      <c r="GY158" s="655"/>
      <c r="GZ158" s="655"/>
      <c r="HA158" s="655"/>
      <c r="HB158" s="655"/>
      <c r="HC158" s="655"/>
      <c r="HD158" s="655"/>
      <c r="HE158" s="655"/>
      <c r="HF158" s="655"/>
      <c r="HG158" s="655"/>
      <c r="HH158" s="655"/>
      <c r="HI158" s="655"/>
      <c r="HJ158" s="655"/>
      <c r="HK158" s="655"/>
      <c r="HL158" s="655"/>
      <c r="HM158" s="655"/>
      <c r="HN158" s="655"/>
      <c r="HO158" s="655"/>
      <c r="HP158" s="655"/>
      <c r="HQ158" s="655"/>
      <c r="HR158" s="655"/>
      <c r="HS158" s="655"/>
      <c r="HT158" s="655"/>
      <c r="HU158" s="655"/>
      <c r="HV158" s="655"/>
      <c r="HW158" s="655"/>
      <c r="HX158" s="655"/>
      <c r="HY158" s="655"/>
      <c r="HZ158" s="655"/>
      <c r="IA158" s="655"/>
      <c r="IB158" s="655"/>
      <c r="IC158" s="655"/>
    </row>
    <row r="159" spans="1:237" ht="20.100000000000001" hidden="1" customHeight="1" x14ac:dyDescent="0.35">
      <c r="A159" s="659"/>
      <c r="B159" s="659"/>
      <c r="C159" s="668"/>
      <c r="D159" s="659"/>
      <c r="E159" s="659"/>
      <c r="F159" s="659"/>
      <c r="G159" s="659"/>
      <c r="H159" s="659"/>
      <c r="I159" s="659"/>
      <c r="J159" s="532" t="s">
        <v>185</v>
      </c>
      <c r="K159" s="758"/>
      <c r="L159" s="768"/>
      <c r="M159" s="775"/>
      <c r="N159" s="602">
        <v>3299</v>
      </c>
      <c r="O159" s="597" t="s">
        <v>41</v>
      </c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596"/>
      <c r="AJ159" s="34"/>
      <c r="AK159" s="34"/>
      <c r="AL159" s="34"/>
      <c r="AM159" s="34"/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37"/>
      <c r="AT159" s="37"/>
      <c r="AU159" s="37">
        <v>30000</v>
      </c>
      <c r="AV159" s="37">
        <v>30000</v>
      </c>
      <c r="AW159" s="37"/>
      <c r="AX159" s="37"/>
      <c r="AY159" s="37">
        <f>(BB159-AV159)</f>
        <v>-30000</v>
      </c>
      <c r="AZ159" s="34"/>
      <c r="BA159" s="34"/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/>
      <c r="BH159" s="37"/>
      <c r="BI159" s="37">
        <f>(BJ159-BH159)</f>
        <v>0</v>
      </c>
      <c r="BJ159" s="37">
        <v>0</v>
      </c>
      <c r="BK159" s="37"/>
      <c r="BL159" s="37">
        <f t="shared" si="276"/>
        <v>0</v>
      </c>
      <c r="BM159" s="37"/>
      <c r="BN159" s="37"/>
      <c r="BO159" s="37"/>
      <c r="BP159" s="37"/>
      <c r="BQ159" s="37"/>
      <c r="BR159" s="37">
        <f>(BS159-BO159)</f>
        <v>0</v>
      </c>
      <c r="BS159" s="37"/>
      <c r="BT159" s="37"/>
      <c r="BU159" s="37">
        <f>(BY159-BO159)</f>
        <v>0</v>
      </c>
      <c r="BV159" s="37"/>
      <c r="BW159" s="37"/>
      <c r="BX159" s="37"/>
      <c r="BY159" s="37"/>
      <c r="BZ159" s="37"/>
      <c r="CA159" s="37">
        <f t="shared" si="209"/>
        <v>0</v>
      </c>
      <c r="CB159" s="37">
        <f t="shared" si="210"/>
        <v>0</v>
      </c>
      <c r="CC159" s="37"/>
      <c r="CD159" s="37"/>
      <c r="CE159" s="37"/>
      <c r="CF159" s="37"/>
      <c r="CG159" s="37">
        <f t="shared" si="388"/>
        <v>0</v>
      </c>
      <c r="CH159" s="37">
        <f>(CI159-CE159)</f>
        <v>0</v>
      </c>
      <c r="CI159" s="37"/>
      <c r="CJ159" s="37"/>
      <c r="CK159" s="37">
        <f t="shared" si="453"/>
        <v>0</v>
      </c>
      <c r="CL159" s="37">
        <f>(CM159-CI159)</f>
        <v>0</v>
      </c>
      <c r="CM159" s="37"/>
      <c r="CN159" s="37"/>
      <c r="CO159" s="37">
        <f t="shared" si="454"/>
        <v>0</v>
      </c>
      <c r="CP159" s="37">
        <f>(CQ159-CM159)</f>
        <v>0</v>
      </c>
      <c r="CQ159" s="37"/>
      <c r="CR159" s="37"/>
      <c r="CS159" s="37">
        <f t="shared" si="415"/>
        <v>0</v>
      </c>
      <c r="CT159" s="37">
        <f>(CU159-CQ159)</f>
        <v>0</v>
      </c>
      <c r="CU159" s="37"/>
      <c r="CV159" s="37"/>
      <c r="CW159" s="37">
        <f t="shared" si="416"/>
        <v>0</v>
      </c>
      <c r="CX159" s="37">
        <f>(CY159-CU159)</f>
        <v>0</v>
      </c>
      <c r="CY159" s="37"/>
      <c r="CZ159" s="855"/>
      <c r="DA159" s="855"/>
      <c r="DB159" s="37">
        <v>0</v>
      </c>
      <c r="DC159" s="855">
        <v>0</v>
      </c>
      <c r="DD159" s="37">
        <f t="shared" si="402"/>
        <v>0</v>
      </c>
      <c r="DE159" s="37">
        <f t="shared" si="403"/>
        <v>0</v>
      </c>
      <c r="DF159" s="37"/>
      <c r="DG159" s="37"/>
      <c r="DH159" s="37">
        <f t="shared" si="420"/>
        <v>0</v>
      </c>
      <c r="DI159" s="37">
        <f>(DJ159-DF159)</f>
        <v>0</v>
      </c>
      <c r="DJ159" s="855"/>
      <c r="DK159" s="37"/>
      <c r="DL159" s="37">
        <f t="shared" si="422"/>
        <v>0</v>
      </c>
      <c r="DM159" s="37">
        <f>(DN159-DJ159)</f>
        <v>0</v>
      </c>
      <c r="DN159" s="855"/>
      <c r="DO159" s="37"/>
      <c r="DP159" s="37">
        <f t="shared" si="424"/>
        <v>0</v>
      </c>
      <c r="DQ159" s="37">
        <f>(DR159-DN159)</f>
        <v>0</v>
      </c>
      <c r="DR159" s="855"/>
      <c r="DS159" s="855"/>
      <c r="DT159" s="855"/>
      <c r="DU159" s="855"/>
      <c r="DV159" s="49"/>
      <c r="DW159" s="49"/>
      <c r="DX159" s="137"/>
      <c r="DY159" s="863"/>
      <c r="EF159" s="655"/>
      <c r="EG159" s="655"/>
      <c r="EH159" s="655"/>
      <c r="EI159" s="655"/>
      <c r="EJ159" s="655"/>
      <c r="EK159" s="655"/>
      <c r="EL159" s="655"/>
      <c r="EM159" s="655"/>
      <c r="EN159" s="952"/>
      <c r="EO159" s="655"/>
      <c r="EP159" s="655"/>
      <c r="EQ159" s="655"/>
      <c r="ER159" s="655"/>
      <c r="ES159" s="655"/>
      <c r="ET159" s="655"/>
      <c r="EU159" s="655"/>
      <c r="EV159" s="655"/>
      <c r="EY159" s="655"/>
      <c r="EZ159" s="655"/>
      <c r="FA159" s="655"/>
      <c r="FB159" s="655"/>
      <c r="FC159" s="655"/>
      <c r="FD159" s="655"/>
      <c r="FE159" s="655"/>
      <c r="FF159" s="655"/>
      <c r="FG159" s="655"/>
      <c r="FH159" s="655"/>
      <c r="FI159" s="655"/>
      <c r="FJ159" s="655"/>
      <c r="FK159" s="655"/>
      <c r="FL159" s="655"/>
      <c r="FM159" s="655"/>
      <c r="FN159" s="655"/>
      <c r="FO159" s="655"/>
      <c r="FP159" s="655"/>
      <c r="FQ159" s="655"/>
      <c r="FR159" s="655"/>
      <c r="FS159" s="655"/>
      <c r="FT159" s="655"/>
      <c r="FU159" s="655"/>
      <c r="FV159" s="655"/>
      <c r="FW159" s="655"/>
      <c r="FX159" s="655"/>
      <c r="FY159" s="655"/>
      <c r="FZ159" s="655"/>
      <c r="GA159" s="655"/>
      <c r="GB159" s="655"/>
      <c r="GC159" s="655"/>
      <c r="GD159" s="655"/>
      <c r="GE159" s="655"/>
      <c r="GF159" s="655"/>
      <c r="GG159" s="655"/>
      <c r="GH159" s="655"/>
      <c r="GI159" s="655"/>
      <c r="GJ159" s="655"/>
      <c r="GK159" s="655"/>
      <c r="GL159" s="655"/>
      <c r="GM159" s="655"/>
      <c r="GN159" s="655"/>
      <c r="GO159" s="655"/>
      <c r="GP159" s="655"/>
      <c r="GQ159" s="655"/>
      <c r="GR159" s="655"/>
      <c r="GS159" s="655"/>
      <c r="GT159" s="655"/>
      <c r="GU159" s="655"/>
      <c r="GV159" s="655"/>
      <c r="GW159" s="655"/>
      <c r="GX159" s="655"/>
      <c r="GY159" s="655"/>
      <c r="GZ159" s="655"/>
      <c r="HA159" s="655"/>
      <c r="HB159" s="655"/>
      <c r="HC159" s="655"/>
      <c r="HD159" s="655"/>
      <c r="HE159" s="655"/>
      <c r="HF159" s="655"/>
      <c r="HG159" s="655"/>
      <c r="HH159" s="655"/>
      <c r="HI159" s="655"/>
      <c r="HJ159" s="655"/>
      <c r="HK159" s="655"/>
      <c r="HL159" s="655"/>
      <c r="HM159" s="655"/>
      <c r="HN159" s="655"/>
      <c r="HO159" s="655"/>
      <c r="HP159" s="655"/>
      <c r="HQ159" s="655"/>
      <c r="HR159" s="655"/>
      <c r="HS159" s="655"/>
      <c r="HT159" s="655"/>
      <c r="HU159" s="655"/>
      <c r="HV159" s="655"/>
      <c r="HW159" s="655"/>
      <c r="HX159" s="655"/>
      <c r="HY159" s="655"/>
      <c r="HZ159" s="655"/>
      <c r="IA159" s="655"/>
      <c r="IB159" s="655"/>
      <c r="IC159" s="655"/>
    </row>
    <row r="160" spans="1:237" ht="20.100000000000001" customHeight="1" x14ac:dyDescent="0.35">
      <c r="A160" s="694"/>
      <c r="B160" s="658" t="s">
        <v>689</v>
      </c>
      <c r="C160" s="538"/>
      <c r="D160" s="657"/>
      <c r="E160" s="657"/>
      <c r="F160" s="657"/>
      <c r="G160" s="657"/>
      <c r="H160" s="657"/>
      <c r="I160" s="657"/>
      <c r="J160" s="582" t="s">
        <v>185</v>
      </c>
      <c r="K160" s="559"/>
      <c r="L160" s="508" t="s">
        <v>661</v>
      </c>
      <c r="M160" s="508"/>
      <c r="N160" s="508"/>
      <c r="O160" s="751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614"/>
      <c r="AJ160" s="30"/>
      <c r="AK160" s="30"/>
      <c r="AL160" s="30"/>
      <c r="AM160" s="30"/>
      <c r="AN160" s="534">
        <f t="shared" ref="AN160:AY160" si="461">AN163</f>
        <v>0</v>
      </c>
      <c r="AO160" s="534">
        <f t="shared" si="461"/>
        <v>0</v>
      </c>
      <c r="AP160" s="534">
        <f t="shared" si="461"/>
        <v>0</v>
      </c>
      <c r="AQ160" s="534">
        <f t="shared" si="461"/>
        <v>0</v>
      </c>
      <c r="AR160" s="534">
        <f t="shared" si="461"/>
        <v>0</v>
      </c>
      <c r="AS160" s="534">
        <f t="shared" si="461"/>
        <v>0</v>
      </c>
      <c r="AT160" s="534">
        <f t="shared" si="461"/>
        <v>0</v>
      </c>
      <c r="AU160" s="534">
        <f t="shared" si="461"/>
        <v>1000000</v>
      </c>
      <c r="AV160" s="534" t="e">
        <f t="shared" si="461"/>
        <v>#REF!</v>
      </c>
      <c r="AW160" s="534">
        <f t="shared" si="461"/>
        <v>0</v>
      </c>
      <c r="AX160" s="534">
        <f t="shared" si="461"/>
        <v>0</v>
      </c>
      <c r="AY160" s="534" t="e">
        <f t="shared" si="461"/>
        <v>#REF!</v>
      </c>
      <c r="AZ160" s="534"/>
      <c r="BA160" s="534"/>
      <c r="BB160" s="534" t="e">
        <f t="shared" ref="BB160:BK160" si="462">BB163</f>
        <v>#REF!</v>
      </c>
      <c r="BC160" s="534" t="e">
        <f t="shared" si="462"/>
        <v>#REF!</v>
      </c>
      <c r="BD160" s="534" t="e">
        <f t="shared" si="462"/>
        <v>#REF!</v>
      </c>
      <c r="BE160" s="534" t="e">
        <f t="shared" si="462"/>
        <v>#REF!</v>
      </c>
      <c r="BF160" s="534" t="e">
        <f t="shared" si="462"/>
        <v>#REF!</v>
      </c>
      <c r="BG160" s="534">
        <f t="shared" si="462"/>
        <v>0</v>
      </c>
      <c r="BH160" s="534">
        <f t="shared" si="462"/>
        <v>0</v>
      </c>
      <c r="BI160" s="534" t="e">
        <f t="shared" si="462"/>
        <v>#REF!</v>
      </c>
      <c r="BJ160" s="534">
        <f t="shared" si="462"/>
        <v>0</v>
      </c>
      <c r="BK160" s="534" t="e">
        <f t="shared" si="462"/>
        <v>#REF!</v>
      </c>
      <c r="BL160" s="534">
        <f t="shared" si="276"/>
        <v>0</v>
      </c>
      <c r="BM160" s="534"/>
      <c r="BN160" s="534"/>
      <c r="BO160" s="534">
        <f>BO163</f>
        <v>0</v>
      </c>
      <c r="BP160" s="534"/>
      <c r="BQ160" s="534"/>
      <c r="BR160" s="534">
        <f t="shared" ref="BR160:BY160" si="463">BR163</f>
        <v>1397443.38</v>
      </c>
      <c r="BS160" s="534">
        <f t="shared" si="463"/>
        <v>1397443.38</v>
      </c>
      <c r="BT160" s="534">
        <f>BT163</f>
        <v>0</v>
      </c>
      <c r="BU160" s="534">
        <f t="shared" si="463"/>
        <v>0</v>
      </c>
      <c r="BV160" s="534">
        <f t="shared" si="463"/>
        <v>1397443.38</v>
      </c>
      <c r="BW160" s="534"/>
      <c r="BX160" s="534"/>
      <c r="BY160" s="534">
        <f t="shared" si="463"/>
        <v>0</v>
      </c>
      <c r="BZ160" s="534">
        <f>BZ163</f>
        <v>0</v>
      </c>
      <c r="CA160" s="534">
        <f t="shared" si="209"/>
        <v>0</v>
      </c>
      <c r="CB160" s="534">
        <f t="shared" si="210"/>
        <v>0</v>
      </c>
      <c r="CC160" s="534">
        <f>CC163</f>
        <v>0</v>
      </c>
      <c r="CD160" s="534">
        <f>CD163</f>
        <v>0</v>
      </c>
      <c r="CE160" s="534">
        <f>CE163</f>
        <v>1052377.33</v>
      </c>
      <c r="CF160" s="534">
        <f>CF163</f>
        <v>0</v>
      </c>
      <c r="CG160" s="534">
        <f t="shared" si="388"/>
        <v>0</v>
      </c>
      <c r="CH160" s="534">
        <f>CH163</f>
        <v>88164.349999999977</v>
      </c>
      <c r="CI160" s="534">
        <f>CI163</f>
        <v>1140541.68</v>
      </c>
      <c r="CJ160" s="534"/>
      <c r="CK160" s="534">
        <f t="shared" si="453"/>
        <v>0</v>
      </c>
      <c r="CL160" s="534">
        <f>CL163</f>
        <v>0</v>
      </c>
      <c r="CM160" s="534">
        <f>CM163</f>
        <v>1140541.68</v>
      </c>
      <c r="CN160" s="534"/>
      <c r="CO160" s="534">
        <f t="shared" si="454"/>
        <v>0</v>
      </c>
      <c r="CP160" s="534">
        <f>CP163</f>
        <v>0</v>
      </c>
      <c r="CQ160" s="534">
        <f>CQ163</f>
        <v>1140541.68</v>
      </c>
      <c r="CR160" s="534">
        <f>CR163</f>
        <v>224284.37</v>
      </c>
      <c r="CS160" s="534">
        <f t="shared" si="415"/>
        <v>19.66472369514808</v>
      </c>
      <c r="CT160" s="534">
        <f>CT163</f>
        <v>-230541.67999999993</v>
      </c>
      <c r="CU160" s="534">
        <f>CU163</f>
        <v>910000</v>
      </c>
      <c r="CV160" s="534">
        <f>CV163</f>
        <v>224284.37</v>
      </c>
      <c r="CW160" s="534">
        <f t="shared" si="416"/>
        <v>24.646634065934066</v>
      </c>
      <c r="CX160" s="534">
        <f t="shared" ref="CX160:DG160" si="464">CX163</f>
        <v>0</v>
      </c>
      <c r="CY160" s="534">
        <f t="shared" si="464"/>
        <v>910000</v>
      </c>
      <c r="CZ160" s="534">
        <f t="shared" si="464"/>
        <v>0</v>
      </c>
      <c r="DA160" s="534">
        <f t="shared" si="464"/>
        <v>0</v>
      </c>
      <c r="DB160" s="534">
        <f t="shared" ref="DB160" si="465">DB163</f>
        <v>0</v>
      </c>
      <c r="DC160" s="534">
        <f t="shared" ref="DC160" si="466">DC163</f>
        <v>15048.21</v>
      </c>
      <c r="DD160" s="534">
        <f t="shared" si="402"/>
        <v>0</v>
      </c>
      <c r="DE160" s="534">
        <f t="shared" si="403"/>
        <v>4.9037507336541557</v>
      </c>
      <c r="DF160" s="534">
        <f t="shared" si="464"/>
        <v>0</v>
      </c>
      <c r="DG160" s="534">
        <f t="shared" si="464"/>
        <v>4016.56</v>
      </c>
      <c r="DH160" s="534">
        <f t="shared" si="420"/>
        <v>0</v>
      </c>
      <c r="DI160" s="534">
        <f>DI163</f>
        <v>306871.43</v>
      </c>
      <c r="DJ160" s="534">
        <f>DJ163</f>
        <v>306871.43</v>
      </c>
      <c r="DK160" s="534">
        <f t="shared" ref="DK160" si="467">DK163</f>
        <v>0</v>
      </c>
      <c r="DL160" s="534">
        <f t="shared" si="422"/>
        <v>0</v>
      </c>
      <c r="DM160" s="534">
        <f>DM163</f>
        <v>0</v>
      </c>
      <c r="DN160" s="534">
        <f>DN163</f>
        <v>306871.43</v>
      </c>
      <c r="DO160" s="534">
        <f t="shared" ref="DO160" si="468">DO163</f>
        <v>0</v>
      </c>
      <c r="DP160" s="534">
        <f t="shared" si="424"/>
        <v>0</v>
      </c>
      <c r="DQ160" s="534">
        <f>DQ163</f>
        <v>-291823.21999999997</v>
      </c>
      <c r="DR160" s="534">
        <f>DR163</f>
        <v>15048.21</v>
      </c>
      <c r="DS160" s="534">
        <f t="shared" ref="DS160:DU160" si="469">DS163</f>
        <v>0</v>
      </c>
      <c r="DT160" s="534">
        <f t="shared" si="469"/>
        <v>0</v>
      </c>
      <c r="DU160" s="534">
        <f t="shared" si="469"/>
        <v>0</v>
      </c>
      <c r="DV160" s="958"/>
      <c r="DW160" s="958"/>
      <c r="DX160" s="137"/>
      <c r="DY160" s="958"/>
      <c r="EF160" s="655"/>
      <c r="EG160" s="655"/>
      <c r="EH160" s="655"/>
      <c r="EI160" s="655"/>
      <c r="EJ160" s="655"/>
      <c r="EK160" s="655"/>
      <c r="EL160" s="655"/>
      <c r="EM160" s="655"/>
      <c r="EN160" s="952"/>
      <c r="EO160" s="655"/>
      <c r="EP160" s="655"/>
      <c r="EQ160" s="655"/>
      <c r="ER160" s="655"/>
      <c r="ES160" s="655"/>
      <c r="ET160" s="655"/>
      <c r="EU160" s="655"/>
      <c r="EV160" s="655"/>
      <c r="EY160" s="655"/>
      <c r="EZ160" s="655"/>
      <c r="FA160" s="655"/>
      <c r="FB160" s="655"/>
      <c r="FC160" s="655"/>
      <c r="FD160" s="655"/>
      <c r="FE160" s="655"/>
      <c r="FF160" s="655"/>
      <c r="FG160" s="655"/>
      <c r="FH160" s="655"/>
      <c r="FI160" s="655"/>
      <c r="FJ160" s="655"/>
      <c r="FK160" s="655"/>
      <c r="FL160" s="655"/>
      <c r="FM160" s="655"/>
      <c r="FN160" s="655"/>
      <c r="FO160" s="655"/>
      <c r="FP160" s="655"/>
      <c r="FQ160" s="655"/>
      <c r="FR160" s="655"/>
      <c r="FS160" s="655"/>
      <c r="FT160" s="655"/>
      <c r="FU160" s="655"/>
      <c r="FV160" s="655"/>
      <c r="FW160" s="655"/>
      <c r="FX160" s="655"/>
      <c r="FY160" s="655"/>
      <c r="FZ160" s="655"/>
      <c r="GA160" s="655"/>
      <c r="GB160" s="655"/>
      <c r="GC160" s="655"/>
      <c r="GD160" s="655"/>
      <c r="GE160" s="655"/>
      <c r="GF160" s="655"/>
      <c r="GG160" s="655"/>
      <c r="GH160" s="655"/>
      <c r="GI160" s="655"/>
      <c r="GJ160" s="655"/>
      <c r="GK160" s="655"/>
      <c r="GL160" s="655"/>
      <c r="GM160" s="655"/>
      <c r="GN160" s="655"/>
      <c r="GO160" s="655"/>
      <c r="GP160" s="655"/>
      <c r="GQ160" s="655"/>
      <c r="GR160" s="655"/>
      <c r="GS160" s="655"/>
      <c r="GT160" s="655"/>
      <c r="GU160" s="655"/>
      <c r="GV160" s="655"/>
      <c r="GW160" s="655"/>
      <c r="GX160" s="655"/>
      <c r="GY160" s="655"/>
      <c r="GZ160" s="655"/>
      <c r="HA160" s="655"/>
      <c r="HB160" s="655"/>
      <c r="HC160" s="655"/>
      <c r="HD160" s="655"/>
      <c r="HE160" s="655"/>
      <c r="HF160" s="655"/>
      <c r="HG160" s="655"/>
      <c r="HH160" s="655"/>
      <c r="HI160" s="655"/>
      <c r="HJ160" s="655"/>
      <c r="HK160" s="655"/>
      <c r="HL160" s="655"/>
      <c r="HM160" s="655"/>
      <c r="HN160" s="655"/>
      <c r="HO160" s="655"/>
      <c r="HP160" s="655"/>
      <c r="HQ160" s="655"/>
      <c r="HR160" s="655"/>
      <c r="HS160" s="655"/>
      <c r="HT160" s="655"/>
      <c r="HU160" s="655"/>
      <c r="HV160" s="655"/>
      <c r="HW160" s="655"/>
      <c r="HX160" s="655"/>
      <c r="HY160" s="655"/>
      <c r="HZ160" s="655"/>
      <c r="IA160" s="655"/>
      <c r="IB160" s="655"/>
      <c r="IC160" s="655"/>
    </row>
    <row r="161" spans="1:237" ht="20.100000000000001" customHeight="1" x14ac:dyDescent="0.35">
      <c r="A161" s="694"/>
      <c r="B161" s="661"/>
      <c r="C161" s="667"/>
      <c r="D161" s="661"/>
      <c r="E161" s="661"/>
      <c r="F161" s="661"/>
      <c r="G161" s="661"/>
      <c r="H161" s="661"/>
      <c r="I161" s="661"/>
      <c r="J161" s="579"/>
      <c r="K161" s="537" t="s">
        <v>494</v>
      </c>
      <c r="L161" s="563" t="s">
        <v>662</v>
      </c>
      <c r="M161" s="563"/>
      <c r="N161" s="563"/>
      <c r="O161" s="774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614"/>
      <c r="AJ161" s="30"/>
      <c r="AK161" s="30"/>
      <c r="AL161" s="30"/>
      <c r="AM161" s="30"/>
      <c r="AN161" s="110">
        <v>0</v>
      </c>
      <c r="AO161" s="110">
        <v>0</v>
      </c>
      <c r="AP161" s="110">
        <v>0</v>
      </c>
      <c r="AQ161" s="110">
        <v>0</v>
      </c>
      <c r="AR161" s="110">
        <v>0</v>
      </c>
      <c r="AS161" s="110"/>
      <c r="AT161" s="110"/>
      <c r="AU161" s="110">
        <f>AU163</f>
        <v>1000000</v>
      </c>
      <c r="AV161" s="110" t="e">
        <f>AV163</f>
        <v>#REF!</v>
      </c>
      <c r="AW161" s="110">
        <v>0</v>
      </c>
      <c r="AX161" s="110">
        <v>0</v>
      </c>
      <c r="AY161" s="110" t="e">
        <f>(BB161-AV161)</f>
        <v>#REF!</v>
      </c>
      <c r="AZ161" s="110"/>
      <c r="BA161" s="110"/>
      <c r="BB161" s="110" t="e">
        <f>BB163</f>
        <v>#REF!</v>
      </c>
      <c r="BC161" s="110" t="e">
        <f>BC163</f>
        <v>#REF!</v>
      </c>
      <c r="BD161" s="110">
        <v>0</v>
      </c>
      <c r="BE161" s="110">
        <v>489844</v>
      </c>
      <c r="BF161" s="110" t="e">
        <f>BF163</f>
        <v>#REF!</v>
      </c>
      <c r="BG161" s="110">
        <f>BG163</f>
        <v>0</v>
      </c>
      <c r="BH161" s="110">
        <f>BH163</f>
        <v>0</v>
      </c>
      <c r="BI161" s="110">
        <f>(BJ161-BH161)</f>
        <v>0</v>
      </c>
      <c r="BJ161" s="110">
        <f>BJ163</f>
        <v>0</v>
      </c>
      <c r="BK161" s="110" t="e">
        <f>BK163</f>
        <v>#REF!</v>
      </c>
      <c r="BL161" s="110">
        <f t="shared" si="276"/>
        <v>0</v>
      </c>
      <c r="BM161" s="110"/>
      <c r="BN161" s="110"/>
      <c r="BO161" s="110">
        <f>BO163</f>
        <v>0</v>
      </c>
      <c r="BP161" s="110"/>
      <c r="BQ161" s="110"/>
      <c r="BR161" s="110">
        <f t="shared" ref="BR161:BY161" si="470">BR165</f>
        <v>717377.33</v>
      </c>
      <c r="BS161" s="110">
        <f t="shared" si="470"/>
        <v>717377.33</v>
      </c>
      <c r="BT161" s="110">
        <f>BT165</f>
        <v>0</v>
      </c>
      <c r="BU161" s="110">
        <f t="shared" si="470"/>
        <v>0</v>
      </c>
      <c r="BV161" s="110">
        <f t="shared" si="470"/>
        <v>717377.33</v>
      </c>
      <c r="BW161" s="110"/>
      <c r="BX161" s="110"/>
      <c r="BY161" s="110">
        <f t="shared" si="470"/>
        <v>0</v>
      </c>
      <c r="BZ161" s="110">
        <f>BZ165</f>
        <v>0</v>
      </c>
      <c r="CA161" s="110">
        <f t="shared" si="209"/>
        <v>0</v>
      </c>
      <c r="CB161" s="110">
        <f t="shared" si="210"/>
        <v>0</v>
      </c>
      <c r="CC161" s="110">
        <f>CC165</f>
        <v>0</v>
      </c>
      <c r="CD161" s="110">
        <f>CD165</f>
        <v>0</v>
      </c>
      <c r="CE161" s="110">
        <f>CE165</f>
        <v>717377.33</v>
      </c>
      <c r="CF161" s="110">
        <f>CF165</f>
        <v>0</v>
      </c>
      <c r="CG161" s="110">
        <f t="shared" si="388"/>
        <v>0</v>
      </c>
      <c r="CH161" s="110">
        <f>CH165</f>
        <v>0</v>
      </c>
      <c r="CI161" s="110">
        <f>CI165</f>
        <v>717377.33</v>
      </c>
      <c r="CJ161" s="110"/>
      <c r="CK161" s="110">
        <f t="shared" si="453"/>
        <v>0</v>
      </c>
      <c r="CL161" s="110">
        <f>CL165</f>
        <v>0</v>
      </c>
      <c r="CM161" s="110">
        <f>CM165</f>
        <v>717377.33</v>
      </c>
      <c r="CN161" s="110"/>
      <c r="CO161" s="110">
        <f t="shared" si="454"/>
        <v>0</v>
      </c>
      <c r="CP161" s="110">
        <f>CP165</f>
        <v>0</v>
      </c>
      <c r="CQ161" s="110">
        <f>CQ165</f>
        <v>717377.33</v>
      </c>
      <c r="CR161" s="110">
        <f>CR165</f>
        <v>137464.60999999999</v>
      </c>
      <c r="CS161" s="110">
        <f t="shared" si="415"/>
        <v>19.16210678137822</v>
      </c>
      <c r="CT161" s="110">
        <f>CT165</f>
        <v>-147377.32999999996</v>
      </c>
      <c r="CU161" s="110">
        <f>CU165</f>
        <v>570000</v>
      </c>
      <c r="CV161" s="110">
        <f>CV165</f>
        <v>137464.60999999999</v>
      </c>
      <c r="CW161" s="110">
        <f t="shared" si="416"/>
        <v>24.116598245614032</v>
      </c>
      <c r="CX161" s="110">
        <f t="shared" ref="CX161:DG161" si="471">CX165</f>
        <v>0</v>
      </c>
      <c r="CY161" s="110">
        <f t="shared" si="471"/>
        <v>570000</v>
      </c>
      <c r="CZ161" s="110">
        <f t="shared" si="471"/>
        <v>0</v>
      </c>
      <c r="DA161" s="110">
        <f t="shared" si="471"/>
        <v>0</v>
      </c>
      <c r="DB161" s="110">
        <f t="shared" ref="DB161" si="472">DB165</f>
        <v>0</v>
      </c>
      <c r="DC161" s="110">
        <f t="shared" ref="DC161" si="473">DC165</f>
        <v>0</v>
      </c>
      <c r="DD161" s="110">
        <f t="shared" si="402"/>
        <v>0</v>
      </c>
      <c r="DE161" s="110">
        <f t="shared" si="403"/>
        <v>0</v>
      </c>
      <c r="DF161" s="110">
        <f t="shared" si="471"/>
        <v>0</v>
      </c>
      <c r="DG161" s="110">
        <f t="shared" si="471"/>
        <v>0</v>
      </c>
      <c r="DH161" s="110">
        <f t="shared" si="420"/>
        <v>0</v>
      </c>
      <c r="DI161" s="110">
        <f>DI165</f>
        <v>164739.66</v>
      </c>
      <c r="DJ161" s="110">
        <f>DJ165</f>
        <v>164739.66</v>
      </c>
      <c r="DK161" s="110">
        <f t="shared" ref="DK161" si="474">DK165</f>
        <v>0</v>
      </c>
      <c r="DL161" s="110">
        <f t="shared" si="422"/>
        <v>0</v>
      </c>
      <c r="DM161" s="110">
        <f>DM165</f>
        <v>0</v>
      </c>
      <c r="DN161" s="110">
        <f>DN165</f>
        <v>164739.66</v>
      </c>
      <c r="DO161" s="110">
        <f t="shared" ref="DO161" si="475">DO165</f>
        <v>0</v>
      </c>
      <c r="DP161" s="110">
        <f t="shared" si="424"/>
        <v>0</v>
      </c>
      <c r="DQ161" s="110">
        <f>DQ165</f>
        <v>-164739.66</v>
      </c>
      <c r="DR161" s="110">
        <f>DR165</f>
        <v>0</v>
      </c>
      <c r="DS161" s="110">
        <f t="shared" ref="DS161:DU161" si="476">DS165</f>
        <v>0</v>
      </c>
      <c r="DT161" s="110">
        <f t="shared" si="476"/>
        <v>0</v>
      </c>
      <c r="DU161" s="110">
        <f t="shared" si="476"/>
        <v>0</v>
      </c>
      <c r="DV161" s="116"/>
      <c r="DW161" s="116"/>
      <c r="DX161" s="137"/>
      <c r="DY161" s="116"/>
      <c r="EF161" s="655"/>
      <c r="EG161" s="655"/>
      <c r="EH161" s="655"/>
      <c r="EI161" s="655"/>
      <c r="EJ161" s="655"/>
      <c r="EK161" s="655"/>
      <c r="EL161" s="655"/>
      <c r="EM161" s="655"/>
      <c r="EN161" s="952"/>
      <c r="EO161" s="655"/>
      <c r="EP161" s="655"/>
      <c r="EQ161" s="655"/>
      <c r="ER161" s="655"/>
      <c r="ES161" s="655"/>
      <c r="ET161" s="655"/>
      <c r="EU161" s="655"/>
      <c r="EV161" s="655"/>
      <c r="EY161" s="655"/>
      <c r="EZ161" s="655"/>
      <c r="FA161" s="655"/>
      <c r="FB161" s="655"/>
      <c r="FC161" s="655"/>
      <c r="FD161" s="655"/>
      <c r="FE161" s="655"/>
      <c r="FF161" s="655"/>
      <c r="FG161" s="655"/>
      <c r="FH161" s="655"/>
      <c r="FI161" s="655"/>
      <c r="FJ161" s="655"/>
      <c r="FK161" s="655"/>
      <c r="FL161" s="655"/>
      <c r="FM161" s="655"/>
      <c r="FN161" s="655"/>
      <c r="FO161" s="655"/>
      <c r="FP161" s="655"/>
      <c r="FQ161" s="655"/>
      <c r="FR161" s="655"/>
      <c r="FS161" s="655"/>
      <c r="FT161" s="655"/>
      <c r="FU161" s="655"/>
      <c r="FV161" s="655"/>
      <c r="FW161" s="655"/>
      <c r="FX161" s="655"/>
      <c r="FY161" s="655"/>
      <c r="FZ161" s="655"/>
      <c r="GA161" s="655"/>
      <c r="GB161" s="655"/>
      <c r="GC161" s="655"/>
      <c r="GD161" s="655"/>
      <c r="GE161" s="655"/>
      <c r="GF161" s="655"/>
      <c r="GG161" s="655"/>
      <c r="GH161" s="655"/>
      <c r="GI161" s="655"/>
      <c r="GJ161" s="655"/>
      <c r="GK161" s="655"/>
      <c r="GL161" s="655"/>
      <c r="GM161" s="655"/>
      <c r="GN161" s="655"/>
      <c r="GO161" s="655"/>
      <c r="GP161" s="655"/>
      <c r="GQ161" s="655"/>
      <c r="GR161" s="655"/>
      <c r="GS161" s="655"/>
      <c r="GT161" s="655"/>
      <c r="GU161" s="655"/>
      <c r="GV161" s="655"/>
      <c r="GW161" s="655"/>
      <c r="GX161" s="655"/>
      <c r="GY161" s="655"/>
      <c r="GZ161" s="655"/>
      <c r="HA161" s="655"/>
      <c r="HB161" s="655"/>
      <c r="HC161" s="655"/>
      <c r="HD161" s="655"/>
      <c r="HE161" s="655"/>
      <c r="HF161" s="655"/>
      <c r="HG161" s="655"/>
      <c r="HH161" s="655"/>
      <c r="HI161" s="655"/>
      <c r="HJ161" s="655"/>
      <c r="HK161" s="655"/>
      <c r="HL161" s="655"/>
      <c r="HM161" s="655"/>
      <c r="HN161" s="655"/>
      <c r="HO161" s="655"/>
      <c r="HP161" s="655"/>
      <c r="HQ161" s="655"/>
      <c r="HR161" s="655"/>
      <c r="HS161" s="655"/>
      <c r="HT161" s="655"/>
      <c r="HU161" s="655"/>
      <c r="HV161" s="655"/>
      <c r="HW161" s="655"/>
      <c r="HX161" s="655"/>
      <c r="HY161" s="655"/>
      <c r="HZ161" s="655"/>
      <c r="IA161" s="655"/>
      <c r="IB161" s="655"/>
      <c r="IC161" s="655"/>
    </row>
    <row r="162" spans="1:237" ht="20.100000000000001" customHeight="1" x14ac:dyDescent="0.35">
      <c r="A162" s="694"/>
      <c r="B162" s="661"/>
      <c r="C162" s="667"/>
      <c r="D162" s="661"/>
      <c r="E162" s="661"/>
      <c r="F162" s="661"/>
      <c r="G162" s="661"/>
      <c r="H162" s="661"/>
      <c r="I162" s="661"/>
      <c r="J162" s="579"/>
      <c r="K162" s="681" t="s">
        <v>458</v>
      </c>
      <c r="L162" s="563" t="s">
        <v>493</v>
      </c>
      <c r="M162" s="563"/>
      <c r="N162" s="563"/>
      <c r="O162" s="774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614"/>
      <c r="AJ162" s="30"/>
      <c r="AK162" s="30"/>
      <c r="AL162" s="30"/>
      <c r="AM162" s="3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>
        <v>0</v>
      </c>
      <c r="BH162" s="110">
        <v>0</v>
      </c>
      <c r="BI162" s="110"/>
      <c r="BJ162" s="110">
        <v>0</v>
      </c>
      <c r="BK162" s="110"/>
      <c r="BL162" s="110"/>
      <c r="BM162" s="110"/>
      <c r="BN162" s="110"/>
      <c r="BO162" s="110">
        <v>0</v>
      </c>
      <c r="BP162" s="110"/>
      <c r="BQ162" s="110"/>
      <c r="BR162" s="110">
        <f t="shared" ref="BR162:BY162" si="477">BR167</f>
        <v>680066.05</v>
      </c>
      <c r="BS162" s="110">
        <f t="shared" si="477"/>
        <v>680066.05</v>
      </c>
      <c r="BT162" s="110">
        <f>BT167</f>
        <v>0</v>
      </c>
      <c r="BU162" s="110">
        <f t="shared" si="477"/>
        <v>0</v>
      </c>
      <c r="BV162" s="110">
        <f t="shared" si="477"/>
        <v>680066.05</v>
      </c>
      <c r="BW162" s="110"/>
      <c r="BX162" s="110"/>
      <c r="BY162" s="110">
        <f t="shared" si="477"/>
        <v>0</v>
      </c>
      <c r="BZ162" s="110">
        <f>BZ167</f>
        <v>0</v>
      </c>
      <c r="CA162" s="110">
        <f t="shared" ref="CA162:CA208" si="478">IFERROR(BZ162/BG162*100,)</f>
        <v>0</v>
      </c>
      <c r="CB162" s="110">
        <f t="shared" ref="CB162:CB208" si="479">IFERROR(BZ162/BY162*100,)</f>
        <v>0</v>
      </c>
      <c r="CC162" s="110">
        <f>CC167</f>
        <v>0</v>
      </c>
      <c r="CD162" s="110">
        <f>CD167</f>
        <v>0</v>
      </c>
      <c r="CE162" s="110">
        <f>CE167</f>
        <v>335000</v>
      </c>
      <c r="CF162" s="110">
        <f>CF167</f>
        <v>0</v>
      </c>
      <c r="CG162" s="110">
        <f t="shared" ref="CG162:CG168" si="480">IFERROR(CF162/CE162*100,)</f>
        <v>0</v>
      </c>
      <c r="CH162" s="110">
        <f>CH167</f>
        <v>88164.349999999977</v>
      </c>
      <c r="CI162" s="110">
        <f>CI167</f>
        <v>423164.35</v>
      </c>
      <c r="CJ162" s="110"/>
      <c r="CK162" s="110">
        <f t="shared" si="453"/>
        <v>0</v>
      </c>
      <c r="CL162" s="110">
        <f>CL167</f>
        <v>0</v>
      </c>
      <c r="CM162" s="110">
        <f>CM167</f>
        <v>423164.35</v>
      </c>
      <c r="CN162" s="110"/>
      <c r="CO162" s="110">
        <f t="shared" si="454"/>
        <v>0</v>
      </c>
      <c r="CP162" s="110">
        <f>CP167</f>
        <v>0</v>
      </c>
      <c r="CQ162" s="110">
        <f>CQ167</f>
        <v>423164.35</v>
      </c>
      <c r="CR162" s="110">
        <f>CR167</f>
        <v>86819.76</v>
      </c>
      <c r="CS162" s="110">
        <f t="shared" si="415"/>
        <v>20.51679447949715</v>
      </c>
      <c r="CT162" s="110">
        <f>CT167</f>
        <v>-83164.349999999977</v>
      </c>
      <c r="CU162" s="110">
        <f>CU167</f>
        <v>340000</v>
      </c>
      <c r="CV162" s="110">
        <f>CV167</f>
        <v>86819.76</v>
      </c>
      <c r="CW162" s="110">
        <f t="shared" si="416"/>
        <v>25.535223529411766</v>
      </c>
      <c r="CX162" s="110">
        <f t="shared" ref="CX162:DG162" si="481">CX167</f>
        <v>0</v>
      </c>
      <c r="CY162" s="110">
        <f t="shared" si="481"/>
        <v>340000</v>
      </c>
      <c r="CZ162" s="110">
        <f t="shared" si="481"/>
        <v>0</v>
      </c>
      <c r="DA162" s="110">
        <f t="shared" si="481"/>
        <v>0</v>
      </c>
      <c r="DB162" s="110">
        <f t="shared" ref="DB162" si="482">DB167</f>
        <v>0</v>
      </c>
      <c r="DC162" s="110">
        <f t="shared" ref="DC162" si="483">DC167</f>
        <v>15048.21</v>
      </c>
      <c r="DD162" s="110">
        <f t="shared" si="402"/>
        <v>0</v>
      </c>
      <c r="DE162" s="110">
        <f t="shared" si="403"/>
        <v>10.587506227495796</v>
      </c>
      <c r="DF162" s="110">
        <f t="shared" si="481"/>
        <v>0</v>
      </c>
      <c r="DG162" s="110">
        <f t="shared" si="481"/>
        <v>4016.56</v>
      </c>
      <c r="DH162" s="110">
        <f t="shared" si="420"/>
        <v>0</v>
      </c>
      <c r="DI162" s="110">
        <f>DI167</f>
        <v>142131.76999999999</v>
      </c>
      <c r="DJ162" s="110">
        <f>DJ167</f>
        <v>142131.76999999999</v>
      </c>
      <c r="DK162" s="110">
        <f t="shared" ref="DK162" si="484">DK167</f>
        <v>0</v>
      </c>
      <c r="DL162" s="110">
        <f t="shared" si="422"/>
        <v>0</v>
      </c>
      <c r="DM162" s="110">
        <f>DM167</f>
        <v>0</v>
      </c>
      <c r="DN162" s="110">
        <f>DN167</f>
        <v>142131.76999999999</v>
      </c>
      <c r="DO162" s="110">
        <f t="shared" ref="DO162" si="485">DO167</f>
        <v>0</v>
      </c>
      <c r="DP162" s="110">
        <f t="shared" si="424"/>
        <v>0</v>
      </c>
      <c r="DQ162" s="110">
        <f>DQ167</f>
        <v>-127083.56</v>
      </c>
      <c r="DR162" s="110">
        <f>DR167</f>
        <v>15048.21</v>
      </c>
      <c r="DS162" s="110">
        <f t="shared" ref="DS162:DU162" si="486">DS167</f>
        <v>0</v>
      </c>
      <c r="DT162" s="110">
        <f t="shared" si="486"/>
        <v>0</v>
      </c>
      <c r="DU162" s="110">
        <f t="shared" si="486"/>
        <v>0</v>
      </c>
      <c r="DV162" s="116"/>
      <c r="DW162" s="116"/>
      <c r="DX162" s="137"/>
      <c r="DY162" s="116"/>
      <c r="EF162" s="655"/>
      <c r="EG162" s="655"/>
      <c r="EH162" s="655"/>
      <c r="EI162" s="655"/>
      <c r="EJ162" s="655"/>
      <c r="EK162" s="655"/>
      <c r="EL162" s="655"/>
      <c r="EM162" s="655"/>
      <c r="EN162" s="952"/>
      <c r="EO162" s="655"/>
      <c r="EP162" s="655"/>
      <c r="EQ162" s="655"/>
      <c r="ER162" s="655"/>
      <c r="ES162" s="655"/>
      <c r="ET162" s="655"/>
      <c r="EU162" s="655"/>
      <c r="EV162" s="655"/>
      <c r="EY162" s="655"/>
      <c r="EZ162" s="655"/>
      <c r="FA162" s="655"/>
      <c r="FB162" s="655"/>
      <c r="FC162" s="655"/>
      <c r="FD162" s="655"/>
      <c r="FE162" s="655"/>
      <c r="FF162" s="655"/>
      <c r="FG162" s="655"/>
      <c r="FH162" s="655"/>
      <c r="FI162" s="655"/>
      <c r="FJ162" s="655"/>
      <c r="FK162" s="655"/>
      <c r="FL162" s="655"/>
      <c r="FM162" s="655"/>
      <c r="FN162" s="655"/>
      <c r="FO162" s="655"/>
      <c r="FP162" s="655"/>
      <c r="FQ162" s="655"/>
      <c r="FR162" s="655"/>
      <c r="FS162" s="655"/>
      <c r="FT162" s="655"/>
      <c r="FU162" s="655"/>
      <c r="FV162" s="655"/>
      <c r="FW162" s="655"/>
      <c r="FX162" s="655"/>
      <c r="FY162" s="655"/>
      <c r="FZ162" s="655"/>
      <c r="GA162" s="655"/>
      <c r="GB162" s="655"/>
      <c r="GC162" s="655"/>
      <c r="GD162" s="655"/>
      <c r="GE162" s="655"/>
      <c r="GF162" s="655"/>
      <c r="GG162" s="655"/>
      <c r="GH162" s="655"/>
      <c r="GI162" s="655"/>
      <c r="GJ162" s="655"/>
      <c r="GK162" s="655"/>
      <c r="GL162" s="655"/>
      <c r="GM162" s="655"/>
      <c r="GN162" s="655"/>
      <c r="GO162" s="655"/>
      <c r="GP162" s="655"/>
      <c r="GQ162" s="655"/>
      <c r="GR162" s="655"/>
      <c r="GS162" s="655"/>
      <c r="GT162" s="655"/>
      <c r="GU162" s="655"/>
      <c r="GV162" s="655"/>
      <c r="GW162" s="655"/>
      <c r="GX162" s="655"/>
      <c r="GY162" s="655"/>
      <c r="GZ162" s="655"/>
      <c r="HA162" s="655"/>
      <c r="HB162" s="655"/>
      <c r="HC162" s="655"/>
      <c r="HD162" s="655"/>
      <c r="HE162" s="655"/>
      <c r="HF162" s="655"/>
      <c r="HG162" s="655"/>
      <c r="HH162" s="655"/>
      <c r="HI162" s="655"/>
      <c r="HJ162" s="655"/>
      <c r="HK162" s="655"/>
      <c r="HL162" s="655"/>
      <c r="HM162" s="655"/>
      <c r="HN162" s="655"/>
      <c r="HO162" s="655"/>
      <c r="HP162" s="655"/>
      <c r="HQ162" s="655"/>
      <c r="HR162" s="655"/>
      <c r="HS162" s="655"/>
      <c r="HT162" s="655"/>
      <c r="HU162" s="655"/>
      <c r="HV162" s="655"/>
      <c r="HW162" s="655"/>
      <c r="HX162" s="655"/>
      <c r="HY162" s="655"/>
      <c r="HZ162" s="655"/>
      <c r="IA162" s="655"/>
      <c r="IB162" s="655"/>
      <c r="IC162" s="655"/>
    </row>
    <row r="163" spans="1:237" ht="20.100000000000001" customHeight="1" x14ac:dyDescent="0.35">
      <c r="A163" s="694"/>
      <c r="B163" s="646"/>
      <c r="C163" s="665"/>
      <c r="D163" s="646"/>
      <c r="E163" s="646"/>
      <c r="F163" s="646"/>
      <c r="G163" s="646"/>
      <c r="H163" s="646"/>
      <c r="I163" s="646"/>
      <c r="J163" s="646" t="s">
        <v>185</v>
      </c>
      <c r="K163" s="680">
        <v>4</v>
      </c>
      <c r="L163" s="768" t="s">
        <v>177</v>
      </c>
      <c r="M163" s="769"/>
      <c r="N163" s="769"/>
      <c r="O163" s="498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614"/>
      <c r="AJ163" s="30"/>
      <c r="AK163" s="30"/>
      <c r="AL163" s="30"/>
      <c r="AM163" s="30"/>
      <c r="AN163" s="96">
        <f t="shared" ref="AN163:AT164" si="487">AN164</f>
        <v>0</v>
      </c>
      <c r="AO163" s="96">
        <f t="shared" si="487"/>
        <v>0</v>
      </c>
      <c r="AP163" s="96">
        <f t="shared" si="487"/>
        <v>0</v>
      </c>
      <c r="AQ163" s="96">
        <f t="shared" si="487"/>
        <v>0</v>
      </c>
      <c r="AR163" s="96">
        <f t="shared" si="487"/>
        <v>0</v>
      </c>
      <c r="AS163" s="96">
        <f t="shared" si="487"/>
        <v>0</v>
      </c>
      <c r="AT163" s="96">
        <f t="shared" si="487"/>
        <v>0</v>
      </c>
      <c r="AU163" s="96">
        <f>AU164</f>
        <v>1000000</v>
      </c>
      <c r="AV163" s="96" t="e">
        <f>AV164</f>
        <v>#REF!</v>
      </c>
      <c r="AW163" s="96">
        <v>0</v>
      </c>
      <c r="AX163" s="96">
        <v>0</v>
      </c>
      <c r="AY163" s="96" t="e">
        <f>AY164</f>
        <v>#REF!</v>
      </c>
      <c r="AZ163" s="96"/>
      <c r="BA163" s="96"/>
      <c r="BB163" s="96" t="e">
        <f>BB164</f>
        <v>#REF!</v>
      </c>
      <c r="BC163" s="96" t="e">
        <f>BC164</f>
        <v>#REF!</v>
      </c>
      <c r="BD163" s="96" t="e">
        <f>BD164</f>
        <v>#REF!</v>
      </c>
      <c r="BE163" s="96" t="e">
        <f>BE164</f>
        <v>#REF!</v>
      </c>
      <c r="BF163" s="96" t="e">
        <f t="shared" ref="BF163:BK163" si="488">BF164</f>
        <v>#REF!</v>
      </c>
      <c r="BG163" s="96">
        <f t="shared" si="488"/>
        <v>0</v>
      </c>
      <c r="BH163" s="96">
        <f t="shared" si="488"/>
        <v>0</v>
      </c>
      <c r="BI163" s="96" t="e">
        <f>BI164</f>
        <v>#REF!</v>
      </c>
      <c r="BJ163" s="96">
        <f>BJ164</f>
        <v>0</v>
      </c>
      <c r="BK163" s="96" t="e">
        <f t="shared" si="488"/>
        <v>#REF!</v>
      </c>
      <c r="BL163" s="96">
        <f t="shared" ref="BL163:BL168" si="489">IFERROR(BK163/BJ163*100,)</f>
        <v>0</v>
      </c>
      <c r="BM163" s="96"/>
      <c r="BN163" s="96"/>
      <c r="BO163" s="96">
        <f t="shared" ref="BO163:DA163" si="490">BO164</f>
        <v>0</v>
      </c>
      <c r="BP163" s="96"/>
      <c r="BQ163" s="96"/>
      <c r="BR163" s="96">
        <f t="shared" si="490"/>
        <v>1397443.38</v>
      </c>
      <c r="BS163" s="96">
        <f t="shared" si="490"/>
        <v>1397443.38</v>
      </c>
      <c r="BT163" s="96">
        <f>BT164</f>
        <v>0</v>
      </c>
      <c r="BU163" s="96">
        <f t="shared" si="490"/>
        <v>0</v>
      </c>
      <c r="BV163" s="96">
        <f t="shared" si="490"/>
        <v>1397443.38</v>
      </c>
      <c r="BW163" s="96"/>
      <c r="BX163" s="96"/>
      <c r="BY163" s="96">
        <f t="shared" si="490"/>
        <v>0</v>
      </c>
      <c r="BZ163" s="96">
        <f t="shared" si="490"/>
        <v>0</v>
      </c>
      <c r="CA163" s="96">
        <f t="shared" si="478"/>
        <v>0</v>
      </c>
      <c r="CB163" s="96">
        <f t="shared" si="479"/>
        <v>0</v>
      </c>
      <c r="CC163" s="96">
        <f>CC164</f>
        <v>0</v>
      </c>
      <c r="CD163" s="96">
        <f>CD164</f>
        <v>0</v>
      </c>
      <c r="CE163" s="96">
        <f>CE164</f>
        <v>1052377.33</v>
      </c>
      <c r="CF163" s="96">
        <f t="shared" si="490"/>
        <v>0</v>
      </c>
      <c r="CG163" s="96">
        <f t="shared" si="480"/>
        <v>0</v>
      </c>
      <c r="CH163" s="96">
        <f t="shared" si="490"/>
        <v>88164.349999999977</v>
      </c>
      <c r="CI163" s="96">
        <f t="shared" si="490"/>
        <v>1140541.68</v>
      </c>
      <c r="CJ163" s="96"/>
      <c r="CK163" s="96">
        <f t="shared" si="453"/>
        <v>0</v>
      </c>
      <c r="CL163" s="96">
        <f t="shared" si="490"/>
        <v>0</v>
      </c>
      <c r="CM163" s="96">
        <f t="shared" si="490"/>
        <v>1140541.68</v>
      </c>
      <c r="CN163" s="96"/>
      <c r="CO163" s="96">
        <f t="shared" si="454"/>
        <v>0</v>
      </c>
      <c r="CP163" s="96">
        <f t="shared" si="490"/>
        <v>0</v>
      </c>
      <c r="CQ163" s="96">
        <f t="shared" si="490"/>
        <v>1140541.68</v>
      </c>
      <c r="CR163" s="96">
        <f t="shared" si="490"/>
        <v>224284.37</v>
      </c>
      <c r="CS163" s="96">
        <f t="shared" si="415"/>
        <v>19.66472369514808</v>
      </c>
      <c r="CT163" s="96">
        <f t="shared" si="490"/>
        <v>-230541.67999999993</v>
      </c>
      <c r="CU163" s="96">
        <f t="shared" si="490"/>
        <v>910000</v>
      </c>
      <c r="CV163" s="96">
        <f t="shared" si="490"/>
        <v>224284.37</v>
      </c>
      <c r="CW163" s="96">
        <f t="shared" si="416"/>
        <v>24.646634065934066</v>
      </c>
      <c r="CX163" s="96">
        <f t="shared" si="490"/>
        <v>0</v>
      </c>
      <c r="CY163" s="96">
        <f t="shared" si="490"/>
        <v>910000</v>
      </c>
      <c r="CZ163" s="856">
        <f t="shared" si="490"/>
        <v>0</v>
      </c>
      <c r="DA163" s="856">
        <f t="shared" si="490"/>
        <v>0</v>
      </c>
      <c r="DB163" s="96">
        <f>DB164</f>
        <v>0</v>
      </c>
      <c r="DC163" s="856">
        <f>DC164</f>
        <v>15048.21</v>
      </c>
      <c r="DD163" s="96">
        <f t="shared" si="402"/>
        <v>0</v>
      </c>
      <c r="DE163" s="96">
        <f t="shared" si="403"/>
        <v>4.9037507336541557</v>
      </c>
      <c r="DF163" s="96">
        <f>DF164</f>
        <v>0</v>
      </c>
      <c r="DG163" s="96">
        <f>DG164</f>
        <v>4016.56</v>
      </c>
      <c r="DH163" s="96">
        <f t="shared" si="420"/>
        <v>0</v>
      </c>
      <c r="DI163" s="96">
        <f t="shared" ref="DI163" si="491">DI164</f>
        <v>306871.43</v>
      </c>
      <c r="DJ163" s="856">
        <f>DJ164</f>
        <v>306871.43</v>
      </c>
      <c r="DK163" s="96">
        <f>DK164</f>
        <v>0</v>
      </c>
      <c r="DL163" s="96">
        <f t="shared" si="422"/>
        <v>0</v>
      </c>
      <c r="DM163" s="96">
        <f t="shared" ref="DM163" si="492">DM164</f>
        <v>0</v>
      </c>
      <c r="DN163" s="856">
        <f>DN164</f>
        <v>306871.43</v>
      </c>
      <c r="DO163" s="96">
        <f>DO164</f>
        <v>0</v>
      </c>
      <c r="DP163" s="96">
        <f t="shared" si="424"/>
        <v>0</v>
      </c>
      <c r="DQ163" s="96">
        <f t="shared" ref="DQ163" si="493">DQ164</f>
        <v>-291823.21999999997</v>
      </c>
      <c r="DR163" s="856">
        <f>DR164</f>
        <v>15048.21</v>
      </c>
      <c r="DS163" s="856">
        <f t="shared" ref="DS163:DU163" si="494">DS164</f>
        <v>0</v>
      </c>
      <c r="DT163" s="856">
        <f t="shared" si="494"/>
        <v>0</v>
      </c>
      <c r="DU163" s="856">
        <f t="shared" si="494"/>
        <v>0</v>
      </c>
      <c r="DV163" s="97"/>
      <c r="DW163" s="97"/>
      <c r="DX163" s="137"/>
      <c r="DY163" s="959"/>
      <c r="EF163" s="655"/>
      <c r="EG163" s="655"/>
      <c r="EH163" s="655"/>
      <c r="EI163" s="655"/>
      <c r="EJ163" s="655"/>
      <c r="EK163" s="655"/>
      <c r="EL163" s="655"/>
      <c r="EM163" s="655"/>
      <c r="EN163" s="952"/>
      <c r="EO163" s="655"/>
      <c r="EP163" s="655"/>
      <c r="EQ163" s="655"/>
      <c r="ER163" s="655"/>
      <c r="ES163" s="655"/>
      <c r="ET163" s="655"/>
      <c r="EU163" s="655"/>
      <c r="EV163" s="655"/>
      <c r="EY163" s="655"/>
      <c r="EZ163" s="655"/>
      <c r="FA163" s="655"/>
      <c r="FB163" s="655"/>
      <c r="FC163" s="655"/>
      <c r="FD163" s="655"/>
      <c r="FE163" s="655"/>
      <c r="FF163" s="655"/>
      <c r="FG163" s="655"/>
      <c r="FH163" s="655"/>
      <c r="FI163" s="655"/>
      <c r="FJ163" s="655"/>
      <c r="FK163" s="655"/>
      <c r="FL163" s="655"/>
      <c r="FM163" s="655"/>
      <c r="FN163" s="655"/>
      <c r="FO163" s="655"/>
      <c r="FP163" s="655"/>
      <c r="FQ163" s="655"/>
      <c r="FR163" s="655"/>
      <c r="FS163" s="655"/>
      <c r="FT163" s="655"/>
      <c r="FU163" s="655"/>
      <c r="FV163" s="655"/>
      <c r="FW163" s="655"/>
      <c r="FX163" s="655"/>
      <c r="FY163" s="655"/>
      <c r="FZ163" s="655"/>
      <c r="GA163" s="655"/>
      <c r="GB163" s="655"/>
      <c r="GC163" s="655"/>
      <c r="GD163" s="655"/>
      <c r="GE163" s="655"/>
      <c r="GF163" s="655"/>
      <c r="GG163" s="655"/>
      <c r="GH163" s="655"/>
      <c r="GI163" s="655"/>
      <c r="GJ163" s="655"/>
      <c r="GK163" s="655"/>
      <c r="GL163" s="655"/>
      <c r="GM163" s="655"/>
      <c r="GN163" s="655"/>
      <c r="GO163" s="655"/>
      <c r="GP163" s="655"/>
      <c r="GQ163" s="655"/>
      <c r="GR163" s="655"/>
      <c r="GS163" s="655"/>
      <c r="GT163" s="655"/>
      <c r="GU163" s="655"/>
      <c r="GV163" s="655"/>
      <c r="GW163" s="655"/>
      <c r="GX163" s="655"/>
      <c r="GY163" s="655"/>
      <c r="GZ163" s="655"/>
      <c r="HA163" s="655"/>
      <c r="HB163" s="655"/>
      <c r="HC163" s="655"/>
      <c r="HD163" s="655"/>
      <c r="HE163" s="655"/>
      <c r="HF163" s="655"/>
      <c r="HG163" s="655"/>
      <c r="HH163" s="655"/>
      <c r="HI163" s="655"/>
      <c r="HJ163" s="655"/>
      <c r="HK163" s="655"/>
      <c r="HL163" s="655"/>
      <c r="HM163" s="655"/>
      <c r="HN163" s="655"/>
      <c r="HO163" s="655"/>
      <c r="HP163" s="655"/>
      <c r="HQ163" s="655"/>
      <c r="HR163" s="655"/>
      <c r="HS163" s="655"/>
      <c r="HT163" s="655"/>
      <c r="HU163" s="655"/>
      <c r="HV163" s="655"/>
      <c r="HW163" s="655"/>
      <c r="HX163" s="655"/>
      <c r="HY163" s="655"/>
      <c r="HZ163" s="655"/>
      <c r="IA163" s="655"/>
      <c r="IB163" s="655"/>
      <c r="IC163" s="655"/>
    </row>
    <row r="164" spans="1:237" ht="20.100000000000001" customHeight="1" x14ac:dyDescent="0.35">
      <c r="A164" s="715"/>
      <c r="B164" s="646"/>
      <c r="C164" s="665"/>
      <c r="D164" s="646"/>
      <c r="E164" s="646"/>
      <c r="F164" s="646"/>
      <c r="G164" s="646"/>
      <c r="H164" s="646"/>
      <c r="I164" s="646"/>
      <c r="J164" s="646" t="s">
        <v>185</v>
      </c>
      <c r="K164" s="757"/>
      <c r="L164" s="775">
        <v>45</v>
      </c>
      <c r="M164" s="775" t="s">
        <v>196</v>
      </c>
      <c r="N164" s="576"/>
      <c r="O164" s="525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614"/>
      <c r="AJ164" s="30"/>
      <c r="AK164" s="30"/>
      <c r="AL164" s="30"/>
      <c r="AM164" s="30"/>
      <c r="AN164" s="107">
        <f t="shared" si="487"/>
        <v>0</v>
      </c>
      <c r="AO164" s="107">
        <f t="shared" si="487"/>
        <v>0</v>
      </c>
      <c r="AP164" s="107">
        <f t="shared" si="487"/>
        <v>0</v>
      </c>
      <c r="AQ164" s="107">
        <f t="shared" si="487"/>
        <v>0</v>
      </c>
      <c r="AR164" s="107">
        <f t="shared" si="487"/>
        <v>0</v>
      </c>
      <c r="AS164" s="107">
        <f t="shared" si="487"/>
        <v>0</v>
      </c>
      <c r="AT164" s="107">
        <f t="shared" si="487"/>
        <v>0</v>
      </c>
      <c r="AU164" s="107">
        <f>AU165</f>
        <v>1000000</v>
      </c>
      <c r="AV164" s="107" t="e">
        <f>AV165+AV167</f>
        <v>#REF!</v>
      </c>
      <c r="AW164" s="107" t="e">
        <f>AW165+AW167</f>
        <v>#REF!</v>
      </c>
      <c r="AX164" s="107" t="e">
        <f>AX165+AX167</f>
        <v>#REF!</v>
      </c>
      <c r="AY164" s="107" t="e">
        <f>AY165+AY167</f>
        <v>#REF!</v>
      </c>
      <c r="AZ164" s="107"/>
      <c r="BA164" s="107"/>
      <c r="BB164" s="107" t="e">
        <f t="shared" ref="BB164:BK164" si="495">BB165+BB167</f>
        <v>#REF!</v>
      </c>
      <c r="BC164" s="107" t="e">
        <f t="shared" si="495"/>
        <v>#REF!</v>
      </c>
      <c r="BD164" s="107" t="e">
        <f t="shared" si="495"/>
        <v>#REF!</v>
      </c>
      <c r="BE164" s="107" t="e">
        <f t="shared" si="495"/>
        <v>#REF!</v>
      </c>
      <c r="BF164" s="107" t="e">
        <f t="shared" si="495"/>
        <v>#REF!</v>
      </c>
      <c r="BG164" s="107">
        <f t="shared" si="495"/>
        <v>0</v>
      </c>
      <c r="BH164" s="107">
        <f t="shared" si="495"/>
        <v>0</v>
      </c>
      <c r="BI164" s="107" t="e">
        <f t="shared" si="495"/>
        <v>#REF!</v>
      </c>
      <c r="BJ164" s="107">
        <f t="shared" si="495"/>
        <v>0</v>
      </c>
      <c r="BK164" s="107" t="e">
        <f t="shared" si="495"/>
        <v>#REF!</v>
      </c>
      <c r="BL164" s="107">
        <f t="shared" si="489"/>
        <v>0</v>
      </c>
      <c r="BM164" s="107"/>
      <c r="BN164" s="107"/>
      <c r="BO164" s="107">
        <f>BO165+BO167</f>
        <v>0</v>
      </c>
      <c r="BP164" s="107"/>
      <c r="BQ164" s="107"/>
      <c r="BR164" s="107">
        <f t="shared" ref="BR164:BY164" si="496">BR165+BR167</f>
        <v>1397443.38</v>
      </c>
      <c r="BS164" s="107">
        <f t="shared" si="496"/>
        <v>1397443.38</v>
      </c>
      <c r="BT164" s="107">
        <f>BT165+BT167</f>
        <v>0</v>
      </c>
      <c r="BU164" s="107">
        <f t="shared" si="496"/>
        <v>0</v>
      </c>
      <c r="BV164" s="107">
        <f t="shared" si="496"/>
        <v>1397443.38</v>
      </c>
      <c r="BW164" s="107"/>
      <c r="BX164" s="107"/>
      <c r="BY164" s="107">
        <f t="shared" si="496"/>
        <v>0</v>
      </c>
      <c r="BZ164" s="107">
        <f>BZ165+BZ167</f>
        <v>0</v>
      </c>
      <c r="CA164" s="107">
        <f t="shared" si="478"/>
        <v>0</v>
      </c>
      <c r="CB164" s="107">
        <f t="shared" si="479"/>
        <v>0</v>
      </c>
      <c r="CC164" s="107">
        <f>CC165+CC167</f>
        <v>0</v>
      </c>
      <c r="CD164" s="107">
        <f>CD165+CD167</f>
        <v>0</v>
      </c>
      <c r="CE164" s="107">
        <f>CE165+CE167</f>
        <v>1052377.33</v>
      </c>
      <c r="CF164" s="107">
        <f>CF165+CF167</f>
        <v>0</v>
      </c>
      <c r="CG164" s="107">
        <f t="shared" si="480"/>
        <v>0</v>
      </c>
      <c r="CH164" s="107">
        <f>CH165+CH167</f>
        <v>88164.349999999977</v>
      </c>
      <c r="CI164" s="107">
        <f>CI165+CI167</f>
        <v>1140541.68</v>
      </c>
      <c r="CJ164" s="107"/>
      <c r="CK164" s="107">
        <f t="shared" si="453"/>
        <v>0</v>
      </c>
      <c r="CL164" s="107">
        <f>CL165+CL167</f>
        <v>0</v>
      </c>
      <c r="CM164" s="107">
        <f>CM165+CM167</f>
        <v>1140541.68</v>
      </c>
      <c r="CN164" s="107"/>
      <c r="CO164" s="107">
        <f t="shared" si="454"/>
        <v>0</v>
      </c>
      <c r="CP164" s="107">
        <f>CP165+CP167</f>
        <v>0</v>
      </c>
      <c r="CQ164" s="107">
        <f>CQ165+CQ167</f>
        <v>1140541.68</v>
      </c>
      <c r="CR164" s="107">
        <f>CR165+CR167</f>
        <v>224284.37</v>
      </c>
      <c r="CS164" s="107">
        <f t="shared" si="415"/>
        <v>19.66472369514808</v>
      </c>
      <c r="CT164" s="107">
        <f>CT165+CT167</f>
        <v>-230541.67999999993</v>
      </c>
      <c r="CU164" s="107">
        <f>CU165+CU167</f>
        <v>910000</v>
      </c>
      <c r="CV164" s="107">
        <f>CV165+CV167</f>
        <v>224284.37</v>
      </c>
      <c r="CW164" s="107">
        <f t="shared" si="416"/>
        <v>24.646634065934066</v>
      </c>
      <c r="CX164" s="107">
        <f t="shared" ref="CX164:DG164" si="497">CX165+CX167</f>
        <v>0</v>
      </c>
      <c r="CY164" s="107">
        <f t="shared" si="497"/>
        <v>910000</v>
      </c>
      <c r="CZ164" s="140">
        <f t="shared" si="497"/>
        <v>0</v>
      </c>
      <c r="DA164" s="140">
        <f t="shared" si="497"/>
        <v>0</v>
      </c>
      <c r="DB164" s="107">
        <f t="shared" ref="DB164" si="498">DB165+DB167</f>
        <v>0</v>
      </c>
      <c r="DC164" s="140">
        <f t="shared" ref="DC164" si="499">DC165+DC167</f>
        <v>15048.21</v>
      </c>
      <c r="DD164" s="107">
        <f t="shared" si="402"/>
        <v>0</v>
      </c>
      <c r="DE164" s="107">
        <f t="shared" si="403"/>
        <v>4.9037507336541557</v>
      </c>
      <c r="DF164" s="107">
        <f t="shared" si="497"/>
        <v>0</v>
      </c>
      <c r="DG164" s="107">
        <f t="shared" si="497"/>
        <v>4016.56</v>
      </c>
      <c r="DH164" s="107">
        <f t="shared" si="420"/>
        <v>0</v>
      </c>
      <c r="DI164" s="107">
        <f>DI165+DI167</f>
        <v>306871.43</v>
      </c>
      <c r="DJ164" s="140">
        <f>DJ165+DJ167</f>
        <v>306871.43</v>
      </c>
      <c r="DK164" s="107">
        <f t="shared" ref="DK164" si="500">DK165+DK167</f>
        <v>0</v>
      </c>
      <c r="DL164" s="107">
        <f t="shared" si="422"/>
        <v>0</v>
      </c>
      <c r="DM164" s="107">
        <f>DM165+DM167</f>
        <v>0</v>
      </c>
      <c r="DN164" s="140">
        <f>DN165+DN167</f>
        <v>306871.43</v>
      </c>
      <c r="DO164" s="107">
        <f t="shared" ref="DO164" si="501">DO165+DO167</f>
        <v>0</v>
      </c>
      <c r="DP164" s="107">
        <f t="shared" si="424"/>
        <v>0</v>
      </c>
      <c r="DQ164" s="107">
        <f>DQ165+DQ167</f>
        <v>-291823.21999999997</v>
      </c>
      <c r="DR164" s="140">
        <f>DR165+DR167</f>
        <v>15048.21</v>
      </c>
      <c r="DS164" s="140">
        <f t="shared" ref="DS164:DU164" si="502">DS165+DS167</f>
        <v>0</v>
      </c>
      <c r="DT164" s="140">
        <f t="shared" si="502"/>
        <v>0</v>
      </c>
      <c r="DU164" s="140">
        <f t="shared" si="502"/>
        <v>0</v>
      </c>
      <c r="DV164" s="97"/>
      <c r="DW164" s="97"/>
      <c r="DX164" s="137"/>
      <c r="DY164" s="959"/>
      <c r="EF164" s="655"/>
      <c r="EG164" s="655"/>
      <c r="EH164" s="655"/>
      <c r="EI164" s="655"/>
      <c r="EJ164" s="655"/>
      <c r="EK164" s="655"/>
      <c r="EL164" s="655"/>
      <c r="EM164" s="655"/>
      <c r="EN164" s="952"/>
      <c r="EO164" s="655"/>
      <c r="EP164" s="655"/>
      <c r="EQ164" s="655"/>
      <c r="ER164" s="655"/>
      <c r="ES164" s="655"/>
      <c r="ET164" s="655"/>
      <c r="EU164" s="655"/>
      <c r="EV164" s="655"/>
      <c r="EY164" s="655"/>
      <c r="EZ164" s="655"/>
      <c r="FA164" s="655"/>
      <c r="FB164" s="655"/>
      <c r="FC164" s="655"/>
      <c r="FD164" s="655"/>
      <c r="FE164" s="655"/>
      <c r="FF164" s="655"/>
      <c r="FG164" s="655"/>
      <c r="FH164" s="655"/>
      <c r="FI164" s="655"/>
      <c r="FJ164" s="655"/>
      <c r="FK164" s="655"/>
      <c r="FL164" s="655"/>
      <c r="FM164" s="655"/>
      <c r="FN164" s="655"/>
      <c r="FO164" s="655"/>
      <c r="FP164" s="655"/>
      <c r="FQ164" s="655"/>
      <c r="FR164" s="655"/>
      <c r="FS164" s="655"/>
      <c r="FT164" s="655"/>
      <c r="FU164" s="655"/>
      <c r="FV164" s="655"/>
      <c r="FW164" s="655"/>
      <c r="FX164" s="655"/>
      <c r="FY164" s="655"/>
      <c r="FZ164" s="655"/>
      <c r="GA164" s="655"/>
      <c r="GB164" s="655"/>
      <c r="GC164" s="655"/>
      <c r="GD164" s="655"/>
      <c r="GE164" s="655"/>
      <c r="GF164" s="655"/>
      <c r="GG164" s="655"/>
      <c r="GH164" s="655"/>
      <c r="GI164" s="655"/>
      <c r="GJ164" s="655"/>
      <c r="GK164" s="655"/>
      <c r="GL164" s="655"/>
      <c r="GM164" s="655"/>
      <c r="GN164" s="655"/>
      <c r="GO164" s="655"/>
      <c r="GP164" s="655"/>
      <c r="GQ164" s="655"/>
      <c r="GR164" s="655"/>
      <c r="GS164" s="655"/>
      <c r="GT164" s="655"/>
      <c r="GU164" s="655"/>
      <c r="GV164" s="655"/>
      <c r="GW164" s="655"/>
      <c r="GX164" s="655"/>
      <c r="GY164" s="655"/>
      <c r="GZ164" s="655"/>
      <c r="HA164" s="655"/>
      <c r="HB164" s="655"/>
      <c r="HC164" s="655"/>
      <c r="HD164" s="655"/>
      <c r="HE164" s="655"/>
      <c r="HF164" s="655"/>
      <c r="HG164" s="655"/>
      <c r="HH164" s="655"/>
      <c r="HI164" s="655"/>
      <c r="HJ164" s="655"/>
      <c r="HK164" s="655"/>
      <c r="HL164" s="655"/>
      <c r="HM164" s="655"/>
      <c r="HN164" s="655"/>
      <c r="HO164" s="655"/>
      <c r="HP164" s="655"/>
      <c r="HQ164" s="655"/>
      <c r="HR164" s="655"/>
      <c r="HS164" s="655"/>
      <c r="HT164" s="655"/>
      <c r="HU164" s="655"/>
      <c r="HV164" s="655"/>
      <c r="HW164" s="655"/>
      <c r="HX164" s="655"/>
      <c r="HY164" s="655"/>
      <c r="HZ164" s="655"/>
      <c r="IA164" s="655"/>
      <c r="IB164" s="655"/>
      <c r="IC164" s="655"/>
    </row>
    <row r="165" spans="1:237" ht="20.100000000000001" customHeight="1" x14ac:dyDescent="0.35">
      <c r="A165" s="715"/>
      <c r="B165" s="664" t="s">
        <v>694</v>
      </c>
      <c r="C165" s="665" t="s">
        <v>494</v>
      </c>
      <c r="D165" s="646"/>
      <c r="E165" s="646"/>
      <c r="F165" s="646"/>
      <c r="G165" s="646"/>
      <c r="H165" s="646"/>
      <c r="I165" s="646"/>
      <c r="J165" s="646" t="s">
        <v>185</v>
      </c>
      <c r="K165" s="678"/>
      <c r="L165" s="604"/>
      <c r="M165" s="769">
        <v>451</v>
      </c>
      <c r="N165" s="770" t="s">
        <v>198</v>
      </c>
      <c r="O165" s="549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596"/>
      <c r="AJ165" s="34"/>
      <c r="AK165" s="34"/>
      <c r="AL165" s="34"/>
      <c r="AM165" s="34"/>
      <c r="AN165" s="101">
        <f t="shared" ref="AN165:AV165" si="503">SUM(AN166)</f>
        <v>0</v>
      </c>
      <c r="AO165" s="101">
        <f t="shared" si="503"/>
        <v>0</v>
      </c>
      <c r="AP165" s="101">
        <f t="shared" si="503"/>
        <v>0</v>
      </c>
      <c r="AQ165" s="101">
        <f t="shared" si="503"/>
        <v>0</v>
      </c>
      <c r="AR165" s="101">
        <f t="shared" si="503"/>
        <v>0</v>
      </c>
      <c r="AS165" s="101">
        <f t="shared" si="503"/>
        <v>0</v>
      </c>
      <c r="AT165" s="101">
        <f t="shared" si="503"/>
        <v>0</v>
      </c>
      <c r="AU165" s="101">
        <f t="shared" si="503"/>
        <v>1000000</v>
      </c>
      <c r="AV165" s="101">
        <f t="shared" si="503"/>
        <v>1000000</v>
      </c>
      <c r="AW165" s="101"/>
      <c r="AX165" s="101"/>
      <c r="AY165" s="101">
        <f>SUM(AY166)</f>
        <v>-1000000</v>
      </c>
      <c r="AZ165" s="101"/>
      <c r="BA165" s="101"/>
      <c r="BB165" s="101">
        <f t="shared" ref="BB165:BK165" si="504">SUM(BB166)</f>
        <v>0</v>
      </c>
      <c r="BC165" s="101">
        <f t="shared" si="504"/>
        <v>0</v>
      </c>
      <c r="BD165" s="101">
        <f t="shared" si="504"/>
        <v>0</v>
      </c>
      <c r="BE165" s="101">
        <f t="shared" si="504"/>
        <v>0</v>
      </c>
      <c r="BF165" s="101">
        <f t="shared" si="504"/>
        <v>0</v>
      </c>
      <c r="BG165" s="101">
        <f t="shared" si="504"/>
        <v>0</v>
      </c>
      <c r="BH165" s="101">
        <f t="shared" si="504"/>
        <v>0</v>
      </c>
      <c r="BI165" s="101">
        <f>SUM(BI166)</f>
        <v>0</v>
      </c>
      <c r="BJ165" s="101">
        <f>SUM(BJ166)</f>
        <v>0</v>
      </c>
      <c r="BK165" s="101">
        <f t="shared" si="504"/>
        <v>0</v>
      </c>
      <c r="BL165" s="101">
        <f t="shared" si="489"/>
        <v>0</v>
      </c>
      <c r="BM165" s="101"/>
      <c r="BN165" s="101"/>
      <c r="BO165" s="101">
        <f t="shared" ref="BO165:DA165" si="505">SUM(BO166)</f>
        <v>0</v>
      </c>
      <c r="BP165" s="101"/>
      <c r="BQ165" s="101"/>
      <c r="BR165" s="101">
        <f t="shared" si="505"/>
        <v>717377.33</v>
      </c>
      <c r="BS165" s="101">
        <f t="shared" si="505"/>
        <v>717377.33</v>
      </c>
      <c r="BT165" s="101">
        <f>SUM(BT166)</f>
        <v>0</v>
      </c>
      <c r="BU165" s="101">
        <f t="shared" si="505"/>
        <v>0</v>
      </c>
      <c r="BV165" s="101">
        <f t="shared" si="505"/>
        <v>717377.33</v>
      </c>
      <c r="BW165" s="101"/>
      <c r="BX165" s="101"/>
      <c r="BY165" s="101">
        <f t="shared" si="505"/>
        <v>0</v>
      </c>
      <c r="BZ165" s="101">
        <f t="shared" si="505"/>
        <v>0</v>
      </c>
      <c r="CA165" s="101">
        <f t="shared" si="478"/>
        <v>0</v>
      </c>
      <c r="CB165" s="101">
        <f t="shared" si="479"/>
        <v>0</v>
      </c>
      <c r="CC165" s="101">
        <f>SUM(CC166)</f>
        <v>0</v>
      </c>
      <c r="CD165" s="101">
        <f>SUM(CD166)</f>
        <v>0</v>
      </c>
      <c r="CE165" s="101">
        <f>SUM(CE166)</f>
        <v>717377.33</v>
      </c>
      <c r="CF165" s="101">
        <f t="shared" si="505"/>
        <v>0</v>
      </c>
      <c r="CG165" s="101">
        <f t="shared" si="480"/>
        <v>0</v>
      </c>
      <c r="CH165" s="101">
        <f t="shared" si="505"/>
        <v>0</v>
      </c>
      <c r="CI165" s="101">
        <f t="shared" si="505"/>
        <v>717377.33</v>
      </c>
      <c r="CJ165" s="101"/>
      <c r="CK165" s="101">
        <f t="shared" si="453"/>
        <v>0</v>
      </c>
      <c r="CL165" s="101">
        <f t="shared" si="505"/>
        <v>0</v>
      </c>
      <c r="CM165" s="101">
        <f t="shared" si="505"/>
        <v>717377.33</v>
      </c>
      <c r="CN165" s="101"/>
      <c r="CO165" s="101">
        <f t="shared" si="454"/>
        <v>0</v>
      </c>
      <c r="CP165" s="101">
        <f t="shared" si="505"/>
        <v>0</v>
      </c>
      <c r="CQ165" s="101">
        <f t="shared" si="505"/>
        <v>717377.33</v>
      </c>
      <c r="CR165" s="101">
        <f t="shared" si="505"/>
        <v>137464.60999999999</v>
      </c>
      <c r="CS165" s="101">
        <f t="shared" si="415"/>
        <v>19.16210678137822</v>
      </c>
      <c r="CT165" s="101">
        <f t="shared" si="505"/>
        <v>-147377.32999999996</v>
      </c>
      <c r="CU165" s="101">
        <f t="shared" si="505"/>
        <v>570000</v>
      </c>
      <c r="CV165" s="101">
        <f t="shared" si="505"/>
        <v>137464.60999999999</v>
      </c>
      <c r="CW165" s="101">
        <f t="shared" si="416"/>
        <v>24.116598245614032</v>
      </c>
      <c r="CX165" s="101">
        <f t="shared" si="505"/>
        <v>0</v>
      </c>
      <c r="CY165" s="101">
        <f t="shared" si="505"/>
        <v>570000</v>
      </c>
      <c r="CZ165" s="114">
        <f t="shared" si="505"/>
        <v>0</v>
      </c>
      <c r="DA165" s="114">
        <f t="shared" si="505"/>
        <v>0</v>
      </c>
      <c r="DB165" s="101">
        <f>SUM(DB166)</f>
        <v>0</v>
      </c>
      <c r="DC165" s="114">
        <f>SUM(DC166)</f>
        <v>0</v>
      </c>
      <c r="DD165" s="101">
        <f t="shared" si="402"/>
        <v>0</v>
      </c>
      <c r="DE165" s="101">
        <f t="shared" si="403"/>
        <v>0</v>
      </c>
      <c r="DF165" s="101">
        <f>SUM(DF166)</f>
        <v>0</v>
      </c>
      <c r="DG165" s="101">
        <f>SUM(DG166)</f>
        <v>0</v>
      </c>
      <c r="DH165" s="101">
        <f t="shared" si="420"/>
        <v>0</v>
      </c>
      <c r="DI165" s="101">
        <f t="shared" ref="DI165" si="506">SUM(DI166)</f>
        <v>164739.66</v>
      </c>
      <c r="DJ165" s="114">
        <f>SUM(DJ166)</f>
        <v>164739.66</v>
      </c>
      <c r="DK165" s="101">
        <f>SUM(DK166)</f>
        <v>0</v>
      </c>
      <c r="DL165" s="101">
        <f t="shared" si="422"/>
        <v>0</v>
      </c>
      <c r="DM165" s="101">
        <f t="shared" ref="DM165" si="507">SUM(DM166)</f>
        <v>0</v>
      </c>
      <c r="DN165" s="114">
        <f>SUM(DN166)</f>
        <v>164739.66</v>
      </c>
      <c r="DO165" s="101">
        <f>SUM(DO166)</f>
        <v>0</v>
      </c>
      <c r="DP165" s="101">
        <f t="shared" si="424"/>
        <v>0</v>
      </c>
      <c r="DQ165" s="101">
        <f t="shared" ref="DQ165" si="508">SUM(DQ166)</f>
        <v>-164739.66</v>
      </c>
      <c r="DR165" s="114">
        <f>SUM(DR166)</f>
        <v>0</v>
      </c>
      <c r="DS165" s="114">
        <f t="shared" ref="DS165:DU165" si="509">SUM(DS166)</f>
        <v>0</v>
      </c>
      <c r="DT165" s="114">
        <f t="shared" si="509"/>
        <v>0</v>
      </c>
      <c r="DU165" s="114">
        <f t="shared" si="509"/>
        <v>0</v>
      </c>
      <c r="DV165" s="106"/>
      <c r="DW165" s="106"/>
      <c r="DX165" s="137"/>
      <c r="DY165" s="138"/>
      <c r="EF165" s="655"/>
      <c r="EG165" s="655"/>
      <c r="EH165" s="655"/>
      <c r="EI165" s="655"/>
      <c r="EJ165" s="655"/>
      <c r="EK165" s="655"/>
      <c r="EL165" s="655"/>
      <c r="EM165" s="655"/>
      <c r="EN165" s="952"/>
      <c r="EO165" s="655"/>
      <c r="EP165" s="655"/>
      <c r="EQ165" s="655"/>
      <c r="ER165" s="655"/>
      <c r="ES165" s="655"/>
      <c r="ET165" s="655"/>
      <c r="EU165" s="655"/>
      <c r="EV165" s="655"/>
      <c r="EY165" s="655"/>
      <c r="EZ165" s="655"/>
      <c r="FA165" s="655"/>
      <c r="FB165" s="655"/>
      <c r="FC165" s="655"/>
      <c r="FD165" s="655"/>
      <c r="FE165" s="655"/>
      <c r="FF165" s="655"/>
      <c r="FG165" s="655"/>
      <c r="FH165" s="655"/>
      <c r="FI165" s="655"/>
      <c r="FJ165" s="655"/>
      <c r="FK165" s="655"/>
      <c r="FL165" s="655"/>
      <c r="FM165" s="655"/>
      <c r="FN165" s="655"/>
      <c r="FO165" s="655"/>
      <c r="FP165" s="655"/>
      <c r="FQ165" s="655"/>
      <c r="FR165" s="655"/>
      <c r="FS165" s="655"/>
      <c r="FT165" s="655"/>
      <c r="FU165" s="655"/>
      <c r="FV165" s="655"/>
      <c r="FW165" s="655"/>
      <c r="FX165" s="655"/>
      <c r="FY165" s="655"/>
      <c r="FZ165" s="655"/>
      <c r="GA165" s="655"/>
      <c r="GB165" s="655"/>
      <c r="GC165" s="655"/>
      <c r="GD165" s="655"/>
      <c r="GE165" s="655"/>
      <c r="GF165" s="655"/>
      <c r="GG165" s="655"/>
      <c r="GH165" s="655"/>
      <c r="GI165" s="655"/>
      <c r="GJ165" s="655"/>
      <c r="GK165" s="655"/>
      <c r="GL165" s="655"/>
      <c r="GM165" s="655"/>
      <c r="GN165" s="655"/>
      <c r="GO165" s="655"/>
      <c r="GP165" s="655"/>
      <c r="GQ165" s="655"/>
      <c r="GR165" s="655"/>
      <c r="GS165" s="655"/>
      <c r="GT165" s="655"/>
      <c r="GU165" s="655"/>
      <c r="GV165" s="655"/>
      <c r="GW165" s="655"/>
      <c r="GX165" s="655"/>
      <c r="GY165" s="655"/>
      <c r="GZ165" s="655"/>
      <c r="HA165" s="655"/>
      <c r="HB165" s="655"/>
      <c r="HC165" s="655"/>
      <c r="HD165" s="655"/>
      <c r="HE165" s="655"/>
      <c r="HF165" s="655"/>
      <c r="HG165" s="655"/>
      <c r="HH165" s="655"/>
      <c r="HI165" s="655"/>
      <c r="HJ165" s="655"/>
      <c r="HK165" s="655"/>
      <c r="HL165" s="655"/>
      <c r="HM165" s="655"/>
      <c r="HN165" s="655"/>
      <c r="HO165" s="655"/>
      <c r="HP165" s="655"/>
      <c r="HQ165" s="655"/>
      <c r="HR165" s="655"/>
      <c r="HS165" s="655"/>
      <c r="HT165" s="655"/>
      <c r="HU165" s="655"/>
      <c r="HV165" s="655"/>
      <c r="HW165" s="655"/>
      <c r="HX165" s="655"/>
      <c r="HY165" s="655"/>
      <c r="HZ165" s="655"/>
      <c r="IA165" s="655"/>
      <c r="IB165" s="655"/>
      <c r="IC165" s="655"/>
    </row>
    <row r="166" spans="1:237" ht="20.100000000000001" customHeight="1" x14ac:dyDescent="0.35">
      <c r="A166" s="715"/>
      <c r="B166" s="646"/>
      <c r="C166" s="665"/>
      <c r="D166" s="646"/>
      <c r="E166" s="646"/>
      <c r="F166" s="646"/>
      <c r="G166" s="646"/>
      <c r="H166" s="646"/>
      <c r="I166" s="646"/>
      <c r="J166" s="646" t="s">
        <v>185</v>
      </c>
      <c r="K166" s="678"/>
      <c r="L166" s="678"/>
      <c r="M166" s="610"/>
      <c r="N166" s="611">
        <v>4511</v>
      </c>
      <c r="O166" s="583" t="s">
        <v>198</v>
      </c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614"/>
      <c r="AJ166" s="30"/>
      <c r="AK166" s="30"/>
      <c r="AL166" s="30"/>
      <c r="AM166" s="30"/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/>
      <c r="AT166" s="49"/>
      <c r="AU166" s="49">
        <v>1000000</v>
      </c>
      <c r="AV166" s="49">
        <v>1000000</v>
      </c>
      <c r="AW166" s="49"/>
      <c r="AX166" s="49"/>
      <c r="AY166" s="49">
        <f>(BB166-AV166)</f>
        <v>-1000000</v>
      </c>
      <c r="AZ166" s="49"/>
      <c r="BA166" s="49"/>
      <c r="BB166" s="49">
        <v>0</v>
      </c>
      <c r="BC166" s="49">
        <v>0</v>
      </c>
      <c r="BD166" s="49">
        <v>0</v>
      </c>
      <c r="BE166" s="49">
        <v>0</v>
      </c>
      <c r="BF166" s="49">
        <v>0</v>
      </c>
      <c r="BG166" s="49">
        <v>0</v>
      </c>
      <c r="BH166" s="49">
        <v>0</v>
      </c>
      <c r="BI166" s="49">
        <f>(BJ166-BH166)</f>
        <v>0</v>
      </c>
      <c r="BJ166" s="49">
        <v>0</v>
      </c>
      <c r="BK166" s="49"/>
      <c r="BL166" s="49">
        <f t="shared" si="489"/>
        <v>0</v>
      </c>
      <c r="BM166" s="49"/>
      <c r="BN166" s="49"/>
      <c r="BO166" s="49">
        <v>0</v>
      </c>
      <c r="BP166" s="49"/>
      <c r="BQ166" s="49"/>
      <c r="BR166" s="49">
        <f>(BS166-BO166)</f>
        <v>717377.33</v>
      </c>
      <c r="BS166" s="49">
        <v>717377.33</v>
      </c>
      <c r="BT166" s="49">
        <v>0</v>
      </c>
      <c r="BU166" s="49">
        <f>(BY166-BO166)</f>
        <v>0</v>
      </c>
      <c r="BV166" s="49">
        <v>717377.33</v>
      </c>
      <c r="BW166" s="49"/>
      <c r="BX166" s="49"/>
      <c r="BY166" s="49"/>
      <c r="BZ166" s="49">
        <v>0</v>
      </c>
      <c r="CA166" s="49">
        <f t="shared" si="478"/>
        <v>0</v>
      </c>
      <c r="CB166" s="49">
        <f t="shared" si="479"/>
        <v>0</v>
      </c>
      <c r="CC166" s="49"/>
      <c r="CD166" s="49"/>
      <c r="CE166" s="49">
        <v>717377.33</v>
      </c>
      <c r="CF166" s="49">
        <v>0</v>
      </c>
      <c r="CG166" s="49">
        <f t="shared" si="480"/>
        <v>0</v>
      </c>
      <c r="CH166" s="49">
        <f>(CI166-CE166)</f>
        <v>0</v>
      </c>
      <c r="CI166" s="49">
        <v>717377.33</v>
      </c>
      <c r="CJ166" s="49"/>
      <c r="CK166" s="49">
        <f t="shared" si="453"/>
        <v>0</v>
      </c>
      <c r="CL166" s="49">
        <f>(CM166-CI166)</f>
        <v>0</v>
      </c>
      <c r="CM166" s="49">
        <v>717377.33</v>
      </c>
      <c r="CN166" s="49"/>
      <c r="CO166" s="49">
        <f t="shared" si="454"/>
        <v>0</v>
      </c>
      <c r="CP166" s="49">
        <f>(CQ166-CM166)</f>
        <v>0</v>
      </c>
      <c r="CQ166" s="49">
        <v>717377.33</v>
      </c>
      <c r="CR166" s="49">
        <v>137464.60999999999</v>
      </c>
      <c r="CS166" s="49">
        <f t="shared" si="415"/>
        <v>19.16210678137822</v>
      </c>
      <c r="CT166" s="49">
        <f>(CU166-CQ166)</f>
        <v>-147377.32999999996</v>
      </c>
      <c r="CU166" s="49">
        <v>570000</v>
      </c>
      <c r="CV166" s="49">
        <v>137464.60999999999</v>
      </c>
      <c r="CW166" s="49">
        <f t="shared" si="416"/>
        <v>24.116598245614032</v>
      </c>
      <c r="CX166" s="49">
        <f>(CY166-CU166)</f>
        <v>0</v>
      </c>
      <c r="CY166" s="49">
        <v>570000</v>
      </c>
      <c r="CZ166" s="851"/>
      <c r="DA166" s="851"/>
      <c r="DB166" s="49">
        <v>0</v>
      </c>
      <c r="DC166" s="851">
        <v>0</v>
      </c>
      <c r="DD166" s="49">
        <f t="shared" si="402"/>
        <v>0</v>
      </c>
      <c r="DE166" s="49">
        <f t="shared" si="403"/>
        <v>0</v>
      </c>
      <c r="DF166" s="49">
        <v>0</v>
      </c>
      <c r="DG166" s="49"/>
      <c r="DH166" s="49">
        <f t="shared" si="420"/>
        <v>0</v>
      </c>
      <c r="DI166" s="49">
        <f>(DJ166-DF166)</f>
        <v>164739.66</v>
      </c>
      <c r="DJ166" s="851">
        <v>164739.66</v>
      </c>
      <c r="DK166" s="49"/>
      <c r="DL166" s="49">
        <f t="shared" si="422"/>
        <v>0</v>
      </c>
      <c r="DM166" s="49">
        <f>(DN166-DJ166)</f>
        <v>0</v>
      </c>
      <c r="DN166" s="851">
        <v>164739.66</v>
      </c>
      <c r="DO166" s="49"/>
      <c r="DP166" s="49">
        <f t="shared" si="424"/>
        <v>0</v>
      </c>
      <c r="DQ166" s="49">
        <f>(DR166-DN166)</f>
        <v>-164739.66</v>
      </c>
      <c r="DR166" s="851">
        <v>0</v>
      </c>
      <c r="DS166" s="851">
        <v>0</v>
      </c>
      <c r="DT166" s="851"/>
      <c r="DU166" s="851"/>
      <c r="DV166" s="49"/>
      <c r="DW166" s="49"/>
      <c r="DX166" s="137"/>
      <c r="DY166" s="851"/>
      <c r="EF166" s="655"/>
      <c r="EG166" s="655"/>
      <c r="EH166" s="655"/>
      <c r="EI166" s="655"/>
      <c r="EJ166" s="655"/>
      <c r="EK166" s="655"/>
      <c r="EL166" s="655"/>
      <c r="EM166" s="655"/>
      <c r="EN166" s="952"/>
      <c r="EO166" s="655"/>
      <c r="EP166" s="655"/>
      <c r="EQ166" s="655"/>
      <c r="ER166" s="655"/>
      <c r="ES166" s="655"/>
      <c r="ET166" s="655"/>
      <c r="EU166" s="655"/>
      <c r="EV166" s="655"/>
      <c r="EY166" s="655"/>
      <c r="EZ166" s="655"/>
      <c r="FA166" s="655"/>
      <c r="FB166" s="655"/>
      <c r="FC166" s="655"/>
      <c r="FD166" s="655"/>
      <c r="FE166" s="655"/>
      <c r="FF166" s="655"/>
      <c r="FG166" s="655"/>
      <c r="FH166" s="655"/>
      <c r="FI166" s="655"/>
      <c r="FJ166" s="655"/>
      <c r="FK166" s="655"/>
      <c r="FL166" s="655"/>
      <c r="FM166" s="655"/>
      <c r="FN166" s="655"/>
      <c r="FO166" s="655"/>
      <c r="FP166" s="655"/>
      <c r="FQ166" s="655"/>
      <c r="FR166" s="655"/>
      <c r="FS166" s="655"/>
      <c r="FT166" s="655"/>
      <c r="FU166" s="655"/>
      <c r="FV166" s="655"/>
      <c r="FW166" s="655"/>
      <c r="FX166" s="655"/>
      <c r="FY166" s="655"/>
      <c r="FZ166" s="655"/>
      <c r="GA166" s="655"/>
      <c r="GB166" s="655"/>
      <c r="GC166" s="655"/>
      <c r="GD166" s="655"/>
      <c r="GE166" s="655"/>
      <c r="GF166" s="655"/>
      <c r="GG166" s="655"/>
      <c r="GH166" s="655"/>
      <c r="GI166" s="655"/>
      <c r="GJ166" s="655"/>
      <c r="GK166" s="655"/>
      <c r="GL166" s="655"/>
      <c r="GM166" s="655"/>
      <c r="GN166" s="655"/>
      <c r="GO166" s="655"/>
      <c r="GP166" s="655"/>
      <c r="GQ166" s="655"/>
      <c r="GR166" s="655"/>
      <c r="GS166" s="655"/>
      <c r="GT166" s="655"/>
      <c r="GU166" s="655"/>
      <c r="GV166" s="655"/>
      <c r="GW166" s="655"/>
      <c r="GX166" s="655"/>
      <c r="GY166" s="655"/>
      <c r="GZ166" s="655"/>
      <c r="HA166" s="655"/>
      <c r="HB166" s="655"/>
      <c r="HC166" s="655"/>
      <c r="HD166" s="655"/>
      <c r="HE166" s="655"/>
      <c r="HF166" s="655"/>
      <c r="HG166" s="655"/>
      <c r="HH166" s="655"/>
      <c r="HI166" s="655"/>
      <c r="HJ166" s="655"/>
      <c r="HK166" s="655"/>
      <c r="HL166" s="655"/>
      <c r="HM166" s="655"/>
      <c r="HN166" s="655"/>
      <c r="HO166" s="655"/>
      <c r="HP166" s="655"/>
      <c r="HQ166" s="655"/>
      <c r="HR166" s="655"/>
      <c r="HS166" s="655"/>
      <c r="HT166" s="655"/>
      <c r="HU166" s="655"/>
      <c r="HV166" s="655"/>
      <c r="HW166" s="655"/>
      <c r="HX166" s="655"/>
      <c r="HY166" s="655"/>
      <c r="HZ166" s="655"/>
      <c r="IA166" s="655"/>
      <c r="IB166" s="655"/>
      <c r="IC166" s="655"/>
    </row>
    <row r="167" spans="1:237" ht="20.100000000000001" customHeight="1" x14ac:dyDescent="0.35">
      <c r="A167" s="715"/>
      <c r="B167" s="664" t="s">
        <v>695</v>
      </c>
      <c r="C167" s="665" t="s">
        <v>458</v>
      </c>
      <c r="D167" s="646"/>
      <c r="E167" s="646"/>
      <c r="F167" s="646"/>
      <c r="G167" s="646"/>
      <c r="H167" s="646"/>
      <c r="I167" s="646"/>
      <c r="J167" s="646" t="s">
        <v>185</v>
      </c>
      <c r="K167" s="678"/>
      <c r="L167" s="678"/>
      <c r="M167" s="767">
        <v>451</v>
      </c>
      <c r="N167" s="767" t="s">
        <v>502</v>
      </c>
      <c r="O167" s="499"/>
      <c r="P167" s="670"/>
      <c r="Q167" s="670"/>
      <c r="R167" s="670"/>
      <c r="S167" s="670"/>
      <c r="T167" s="670"/>
      <c r="U167" s="670"/>
      <c r="V167" s="670"/>
      <c r="W167" s="670"/>
      <c r="X167" s="670"/>
      <c r="Y167" s="670"/>
      <c r="Z167" s="670"/>
      <c r="AA167" s="670"/>
      <c r="AB167" s="670"/>
      <c r="AC167" s="670"/>
      <c r="AD167" s="670"/>
      <c r="AE167" s="670"/>
      <c r="AF167" s="670"/>
      <c r="AG167" s="670"/>
      <c r="AH167" s="670"/>
      <c r="AI167" s="670"/>
      <c r="AJ167" s="670"/>
      <c r="AK167" s="670"/>
      <c r="AL167" s="670"/>
      <c r="AM167" s="670"/>
      <c r="AN167" s="670"/>
      <c r="AO167" s="670"/>
      <c r="AP167" s="670"/>
      <c r="AQ167" s="670"/>
      <c r="AR167" s="101" t="e">
        <f>AR168+#REF!</f>
        <v>#REF!</v>
      </c>
      <c r="AS167" s="101"/>
      <c r="AT167" s="101"/>
      <c r="AU167" s="101"/>
      <c r="AV167" s="101" t="e">
        <f>AV168+#REF!</f>
        <v>#REF!</v>
      </c>
      <c r="AW167" s="101" t="e">
        <f>AW168+#REF!</f>
        <v>#REF!</v>
      </c>
      <c r="AX167" s="101" t="e">
        <f>AX168+#REF!</f>
        <v>#REF!</v>
      </c>
      <c r="AY167" s="101" t="e">
        <f>AY168+#REF!</f>
        <v>#REF!</v>
      </c>
      <c r="AZ167" s="101"/>
      <c r="BA167" s="101"/>
      <c r="BB167" s="101" t="e">
        <f>BB168+#REF!</f>
        <v>#REF!</v>
      </c>
      <c r="BC167" s="101" t="e">
        <f>BC168+#REF!</f>
        <v>#REF!</v>
      </c>
      <c r="BD167" s="101" t="e">
        <f>BD168+#REF!</f>
        <v>#REF!</v>
      </c>
      <c r="BE167" s="101" t="e">
        <f>BE168+#REF!</f>
        <v>#REF!</v>
      </c>
      <c r="BF167" s="101" t="e">
        <f>BF168+#REF!</f>
        <v>#REF!</v>
      </c>
      <c r="BG167" s="101">
        <f>BG168</f>
        <v>0</v>
      </c>
      <c r="BH167" s="101">
        <f>BH168</f>
        <v>0</v>
      </c>
      <c r="BI167" s="101" t="e">
        <f>BI168+#REF!</f>
        <v>#REF!</v>
      </c>
      <c r="BJ167" s="101">
        <f>BJ168</f>
        <v>0</v>
      </c>
      <c r="BK167" s="101" t="e">
        <f>BK168+#REF!</f>
        <v>#REF!</v>
      </c>
      <c r="BL167" s="101">
        <f t="shared" si="489"/>
        <v>0</v>
      </c>
      <c r="BM167" s="101"/>
      <c r="BN167" s="101"/>
      <c r="BO167" s="101">
        <f>BO168</f>
        <v>0</v>
      </c>
      <c r="BP167" s="101"/>
      <c r="BQ167" s="101"/>
      <c r="BR167" s="101">
        <f t="shared" ref="BR167:DA167" si="510">BR168</f>
        <v>680066.05</v>
      </c>
      <c r="BS167" s="101">
        <f t="shared" si="510"/>
        <v>680066.05</v>
      </c>
      <c r="BT167" s="101">
        <f>BT168</f>
        <v>0</v>
      </c>
      <c r="BU167" s="101">
        <f t="shared" si="510"/>
        <v>0</v>
      </c>
      <c r="BV167" s="101">
        <f t="shared" si="510"/>
        <v>680066.05</v>
      </c>
      <c r="BW167" s="101"/>
      <c r="BX167" s="101"/>
      <c r="BY167" s="101">
        <f t="shared" si="510"/>
        <v>0</v>
      </c>
      <c r="BZ167" s="101">
        <f t="shared" si="510"/>
        <v>0</v>
      </c>
      <c r="CA167" s="101">
        <f t="shared" si="478"/>
        <v>0</v>
      </c>
      <c r="CB167" s="101">
        <f t="shared" si="479"/>
        <v>0</v>
      </c>
      <c r="CC167" s="101">
        <f>CC168</f>
        <v>0</v>
      </c>
      <c r="CD167" s="101">
        <f>CD168</f>
        <v>0</v>
      </c>
      <c r="CE167" s="101">
        <f>CE168</f>
        <v>335000</v>
      </c>
      <c r="CF167" s="101">
        <f t="shared" si="510"/>
        <v>0</v>
      </c>
      <c r="CG167" s="101">
        <f t="shared" si="480"/>
        <v>0</v>
      </c>
      <c r="CH167" s="101">
        <f t="shared" si="510"/>
        <v>88164.349999999977</v>
      </c>
      <c r="CI167" s="101">
        <f t="shared" si="510"/>
        <v>423164.35</v>
      </c>
      <c r="CJ167" s="101"/>
      <c r="CK167" s="101">
        <f t="shared" si="453"/>
        <v>0</v>
      </c>
      <c r="CL167" s="101">
        <f t="shared" si="510"/>
        <v>0</v>
      </c>
      <c r="CM167" s="101">
        <f t="shared" si="510"/>
        <v>423164.35</v>
      </c>
      <c r="CN167" s="101"/>
      <c r="CO167" s="101">
        <f t="shared" si="454"/>
        <v>0</v>
      </c>
      <c r="CP167" s="101">
        <f t="shared" si="510"/>
        <v>0</v>
      </c>
      <c r="CQ167" s="101">
        <f t="shared" si="510"/>
        <v>423164.35</v>
      </c>
      <c r="CR167" s="101">
        <f t="shared" si="510"/>
        <v>86819.76</v>
      </c>
      <c r="CS167" s="101">
        <f t="shared" si="415"/>
        <v>20.51679447949715</v>
      </c>
      <c r="CT167" s="101">
        <f t="shared" si="510"/>
        <v>-83164.349999999977</v>
      </c>
      <c r="CU167" s="101">
        <f t="shared" si="510"/>
        <v>340000</v>
      </c>
      <c r="CV167" s="101">
        <f t="shared" si="510"/>
        <v>86819.76</v>
      </c>
      <c r="CW167" s="101">
        <f t="shared" si="416"/>
        <v>25.535223529411766</v>
      </c>
      <c r="CX167" s="101">
        <f t="shared" si="510"/>
        <v>0</v>
      </c>
      <c r="CY167" s="101">
        <f t="shared" si="510"/>
        <v>340000</v>
      </c>
      <c r="CZ167" s="114">
        <f t="shared" si="510"/>
        <v>0</v>
      </c>
      <c r="DA167" s="114">
        <f t="shared" si="510"/>
        <v>0</v>
      </c>
      <c r="DB167" s="101">
        <f>DB168</f>
        <v>0</v>
      </c>
      <c r="DC167" s="114">
        <f>DC168</f>
        <v>15048.21</v>
      </c>
      <c r="DD167" s="101">
        <f t="shared" si="402"/>
        <v>0</v>
      </c>
      <c r="DE167" s="101">
        <f t="shared" si="403"/>
        <v>10.587506227495796</v>
      </c>
      <c r="DF167" s="101">
        <f>DF168</f>
        <v>0</v>
      </c>
      <c r="DG167" s="101">
        <f>DG168</f>
        <v>4016.56</v>
      </c>
      <c r="DH167" s="101">
        <f t="shared" si="420"/>
        <v>0</v>
      </c>
      <c r="DI167" s="101">
        <f t="shared" ref="DI167" si="511">DI168</f>
        <v>142131.76999999999</v>
      </c>
      <c r="DJ167" s="114">
        <f>DJ168</f>
        <v>142131.76999999999</v>
      </c>
      <c r="DK167" s="101">
        <f>DK168</f>
        <v>0</v>
      </c>
      <c r="DL167" s="101">
        <f t="shared" si="422"/>
        <v>0</v>
      </c>
      <c r="DM167" s="101">
        <f t="shared" ref="DM167" si="512">DM168</f>
        <v>0</v>
      </c>
      <c r="DN167" s="114">
        <f>DN168</f>
        <v>142131.76999999999</v>
      </c>
      <c r="DO167" s="101">
        <f>DO168</f>
        <v>0</v>
      </c>
      <c r="DP167" s="101">
        <f t="shared" si="424"/>
        <v>0</v>
      </c>
      <c r="DQ167" s="101">
        <f t="shared" ref="DQ167" si="513">DQ168</f>
        <v>-127083.56</v>
      </c>
      <c r="DR167" s="114">
        <f>DR168</f>
        <v>15048.21</v>
      </c>
      <c r="DS167" s="114">
        <f t="shared" ref="DS167:DU167" si="514">DS168</f>
        <v>0</v>
      </c>
      <c r="DT167" s="114">
        <f t="shared" si="514"/>
        <v>0</v>
      </c>
      <c r="DU167" s="114">
        <f t="shared" si="514"/>
        <v>0</v>
      </c>
      <c r="DV167" s="106"/>
      <c r="DW167" s="106"/>
      <c r="DX167" s="137"/>
      <c r="DY167" s="138"/>
      <c r="EF167" s="655"/>
      <c r="EG167" s="655"/>
      <c r="EH167" s="655"/>
      <c r="EI167" s="655"/>
      <c r="EJ167" s="655"/>
      <c r="EK167" s="655"/>
      <c r="EL167" s="655"/>
      <c r="EM167" s="655"/>
      <c r="EN167" s="952"/>
      <c r="EO167" s="655"/>
      <c r="EP167" s="655"/>
      <c r="EQ167" s="655"/>
      <c r="ER167" s="655"/>
      <c r="ES167" s="655"/>
      <c r="ET167" s="655"/>
      <c r="EU167" s="655"/>
      <c r="EV167" s="655"/>
      <c r="EY167" s="655"/>
      <c r="EZ167" s="655"/>
      <c r="FA167" s="655"/>
      <c r="FB167" s="655"/>
      <c r="FC167" s="655"/>
      <c r="FD167" s="655"/>
      <c r="FE167" s="655"/>
      <c r="FF167" s="655"/>
      <c r="FG167" s="655"/>
      <c r="FH167" s="655"/>
      <c r="FI167" s="655"/>
      <c r="FJ167" s="655"/>
      <c r="FK167" s="655"/>
      <c r="FL167" s="655"/>
      <c r="FM167" s="655"/>
      <c r="FN167" s="655"/>
      <c r="FO167" s="655"/>
      <c r="FP167" s="655"/>
      <c r="FQ167" s="655"/>
      <c r="FR167" s="655"/>
      <c r="FS167" s="655"/>
      <c r="FT167" s="655"/>
      <c r="FU167" s="655"/>
      <c r="FV167" s="655"/>
      <c r="FW167" s="655"/>
      <c r="FX167" s="655"/>
      <c r="FY167" s="655"/>
      <c r="FZ167" s="655"/>
      <c r="GA167" s="655"/>
      <c r="GB167" s="655"/>
      <c r="GC167" s="655"/>
      <c r="GD167" s="655"/>
      <c r="GE167" s="655"/>
      <c r="GF167" s="655"/>
      <c r="GG167" s="655"/>
      <c r="GH167" s="655"/>
      <c r="GI167" s="655"/>
      <c r="GJ167" s="655"/>
      <c r="GK167" s="655"/>
      <c r="GL167" s="655"/>
      <c r="GM167" s="655"/>
      <c r="GN167" s="655"/>
      <c r="GO167" s="655"/>
      <c r="GP167" s="655"/>
      <c r="GQ167" s="655"/>
      <c r="GR167" s="655"/>
      <c r="GS167" s="655"/>
      <c r="GT167" s="655"/>
      <c r="GU167" s="655"/>
      <c r="GV167" s="655"/>
      <c r="GW167" s="655"/>
      <c r="GX167" s="655"/>
      <c r="GY167" s="655"/>
      <c r="GZ167" s="655"/>
      <c r="HA167" s="655"/>
      <c r="HB167" s="655"/>
      <c r="HC167" s="655"/>
      <c r="HD167" s="655"/>
      <c r="HE167" s="655"/>
      <c r="HF167" s="655"/>
      <c r="HG167" s="655"/>
      <c r="HH167" s="655"/>
      <c r="HI167" s="655"/>
      <c r="HJ167" s="655"/>
      <c r="HK167" s="655"/>
      <c r="HL167" s="655"/>
      <c r="HM167" s="655"/>
      <c r="HN167" s="655"/>
      <c r="HO167" s="655"/>
      <c r="HP167" s="655"/>
      <c r="HQ167" s="655"/>
      <c r="HR167" s="655"/>
      <c r="HS167" s="655"/>
      <c r="HT167" s="655"/>
      <c r="HU167" s="655"/>
      <c r="HV167" s="655"/>
      <c r="HW167" s="655"/>
      <c r="HX167" s="655"/>
      <c r="HY167" s="655"/>
      <c r="HZ167" s="655"/>
      <c r="IA167" s="655"/>
      <c r="IB167" s="655"/>
      <c r="IC167" s="655"/>
    </row>
    <row r="168" spans="1:237" ht="19.5" customHeight="1" x14ac:dyDescent="0.35">
      <c r="A168" s="640"/>
      <c r="B168" s="659"/>
      <c r="C168" s="668"/>
      <c r="D168" s="659"/>
      <c r="E168" s="659"/>
      <c r="F168" s="659"/>
      <c r="G168" s="659"/>
      <c r="H168" s="659"/>
      <c r="I168" s="659"/>
      <c r="J168" s="659" t="s">
        <v>185</v>
      </c>
      <c r="K168" s="637"/>
      <c r="L168" s="605"/>
      <c r="M168" s="569"/>
      <c r="N168" s="602">
        <v>4511</v>
      </c>
      <c r="O168" s="585" t="s">
        <v>198</v>
      </c>
      <c r="P168" s="673"/>
      <c r="Q168" s="673"/>
      <c r="R168" s="673"/>
      <c r="S168" s="673"/>
      <c r="T168" s="673"/>
      <c r="U168" s="673"/>
      <c r="V168" s="673"/>
      <c r="W168" s="673"/>
      <c r="X168" s="673"/>
      <c r="Y168" s="673"/>
      <c r="Z168" s="673"/>
      <c r="AA168" s="673"/>
      <c r="AB168" s="673"/>
      <c r="AC168" s="673"/>
      <c r="AD168" s="673"/>
      <c r="AE168" s="673"/>
      <c r="AF168" s="673"/>
      <c r="AG168" s="673"/>
      <c r="AH168" s="673"/>
      <c r="AI168" s="673"/>
      <c r="AJ168" s="673"/>
      <c r="AK168" s="673"/>
      <c r="AL168" s="673"/>
      <c r="AM168" s="673"/>
      <c r="AN168" s="673"/>
      <c r="AO168" s="673"/>
      <c r="AP168" s="673"/>
      <c r="AQ168" s="673"/>
      <c r="AR168" s="37">
        <v>0</v>
      </c>
      <c r="AS168" s="37"/>
      <c r="AT168" s="37"/>
      <c r="AU168" s="37"/>
      <c r="AV168" s="37">
        <v>0</v>
      </c>
      <c r="AW168" s="37">
        <v>0</v>
      </c>
      <c r="AX168" s="37">
        <v>0</v>
      </c>
      <c r="AY168" s="37">
        <f>(BB168-AV168)</f>
        <v>200000</v>
      </c>
      <c r="AZ168" s="37"/>
      <c r="BA168" s="37"/>
      <c r="BB168" s="37">
        <v>200000</v>
      </c>
      <c r="BC168" s="37">
        <v>200000</v>
      </c>
      <c r="BD168" s="37">
        <v>0</v>
      </c>
      <c r="BE168" s="37">
        <v>0</v>
      </c>
      <c r="BF168" s="37">
        <v>200000</v>
      </c>
      <c r="BG168" s="37">
        <v>0</v>
      </c>
      <c r="BH168" s="37">
        <v>0</v>
      </c>
      <c r="BI168" s="37">
        <f>(BJ168-BH168)</f>
        <v>0</v>
      </c>
      <c r="BJ168" s="37">
        <v>0</v>
      </c>
      <c r="BK168" s="37"/>
      <c r="BL168" s="37">
        <f t="shared" si="489"/>
        <v>0</v>
      </c>
      <c r="BM168" s="37"/>
      <c r="BN168" s="37"/>
      <c r="BO168" s="37">
        <v>0</v>
      </c>
      <c r="BP168" s="37"/>
      <c r="BQ168" s="37"/>
      <c r="BR168" s="37">
        <f>(BS168-BO168)</f>
        <v>680066.05</v>
      </c>
      <c r="BS168" s="37">
        <v>680066.05</v>
      </c>
      <c r="BT168" s="37">
        <v>0</v>
      </c>
      <c r="BU168" s="37">
        <f>(BY168-BO168)</f>
        <v>0</v>
      </c>
      <c r="BV168" s="37">
        <v>680066.05</v>
      </c>
      <c r="BW168" s="37"/>
      <c r="BX168" s="37"/>
      <c r="BY168" s="37"/>
      <c r="BZ168" s="37">
        <v>0</v>
      </c>
      <c r="CA168" s="37">
        <f t="shared" si="478"/>
        <v>0</v>
      </c>
      <c r="CB168" s="37">
        <f t="shared" si="479"/>
        <v>0</v>
      </c>
      <c r="CC168" s="37"/>
      <c r="CD168" s="37"/>
      <c r="CE168" s="37">
        <v>335000</v>
      </c>
      <c r="CF168" s="37">
        <v>0</v>
      </c>
      <c r="CG168" s="37">
        <f t="shared" si="480"/>
        <v>0</v>
      </c>
      <c r="CH168" s="37">
        <f>(CI168-CE168)</f>
        <v>88164.349999999977</v>
      </c>
      <c r="CI168" s="37">
        <v>423164.35</v>
      </c>
      <c r="CJ168" s="37"/>
      <c r="CK168" s="37">
        <f t="shared" si="453"/>
        <v>0</v>
      </c>
      <c r="CL168" s="37">
        <f>(CM168-CI168)</f>
        <v>0</v>
      </c>
      <c r="CM168" s="37">
        <v>423164.35</v>
      </c>
      <c r="CN168" s="37"/>
      <c r="CO168" s="37">
        <f t="shared" si="454"/>
        <v>0</v>
      </c>
      <c r="CP168" s="37">
        <f>(CQ168-CM168)</f>
        <v>0</v>
      </c>
      <c r="CQ168" s="37">
        <v>423164.35</v>
      </c>
      <c r="CR168" s="37">
        <v>86819.76</v>
      </c>
      <c r="CS168" s="37">
        <f t="shared" si="415"/>
        <v>20.51679447949715</v>
      </c>
      <c r="CT168" s="37">
        <f>(CU168-CQ168)</f>
        <v>-83164.349999999977</v>
      </c>
      <c r="CU168" s="37">
        <v>340000</v>
      </c>
      <c r="CV168" s="37">
        <v>86819.76</v>
      </c>
      <c r="CW168" s="37">
        <f t="shared" si="416"/>
        <v>25.535223529411766</v>
      </c>
      <c r="CX168" s="37">
        <f>(CY168-CU168)</f>
        <v>0</v>
      </c>
      <c r="CY168" s="37">
        <v>340000</v>
      </c>
      <c r="CZ168" s="855"/>
      <c r="DA168" s="855"/>
      <c r="DB168" s="37">
        <v>0</v>
      </c>
      <c r="DC168" s="855">
        <v>15048.21</v>
      </c>
      <c r="DD168" s="37">
        <f t="shared" si="402"/>
        <v>0</v>
      </c>
      <c r="DE168" s="37">
        <f t="shared" si="403"/>
        <v>10.587506227495796</v>
      </c>
      <c r="DF168" s="37">
        <v>0</v>
      </c>
      <c r="DG168" s="37">
        <v>4016.56</v>
      </c>
      <c r="DH168" s="37">
        <f t="shared" si="420"/>
        <v>0</v>
      </c>
      <c r="DI168" s="37">
        <f>(DJ168-DF168)</f>
        <v>142131.76999999999</v>
      </c>
      <c r="DJ168" s="855">
        <v>142131.76999999999</v>
      </c>
      <c r="DK168" s="37"/>
      <c r="DL168" s="37">
        <f t="shared" si="422"/>
        <v>0</v>
      </c>
      <c r="DM168" s="37">
        <f>(DN168-DJ168)</f>
        <v>0</v>
      </c>
      <c r="DN168" s="855">
        <v>142131.76999999999</v>
      </c>
      <c r="DO168" s="37"/>
      <c r="DP168" s="37">
        <f t="shared" si="424"/>
        <v>0</v>
      </c>
      <c r="DQ168" s="37">
        <f>(DR168-DN168)</f>
        <v>-127083.56</v>
      </c>
      <c r="DR168" s="855">
        <v>15048.21</v>
      </c>
      <c r="DS168" s="855">
        <v>0</v>
      </c>
      <c r="DT168" s="855"/>
      <c r="DU168" s="855"/>
      <c r="DV168" s="49"/>
      <c r="DW168" s="49"/>
      <c r="DX168" s="137"/>
      <c r="DY168" s="863"/>
      <c r="EF168" s="655"/>
      <c r="EG168" s="655"/>
      <c r="EH168" s="655"/>
      <c r="EI168" s="655"/>
      <c r="EJ168" s="655"/>
      <c r="EK168" s="655"/>
      <c r="EL168" s="655"/>
      <c r="EM168" s="655"/>
      <c r="EN168" s="952"/>
      <c r="EO168" s="655"/>
      <c r="EP168" s="655"/>
      <c r="EQ168" s="655"/>
      <c r="ER168" s="655"/>
      <c r="ES168" s="655"/>
      <c r="ET168" s="655"/>
      <c r="EU168" s="655"/>
      <c r="EV168" s="655"/>
      <c r="EY168" s="655"/>
      <c r="EZ168" s="655"/>
      <c r="FA168" s="655"/>
      <c r="FB168" s="655"/>
      <c r="FC168" s="655"/>
      <c r="FD168" s="655"/>
      <c r="FE168" s="655"/>
      <c r="FF168" s="655"/>
      <c r="FG168" s="655"/>
      <c r="FH168" s="655"/>
      <c r="FI168" s="655"/>
      <c r="FJ168" s="655"/>
      <c r="FK168" s="655"/>
      <c r="FL168" s="655"/>
      <c r="FM168" s="655"/>
      <c r="FN168" s="655"/>
      <c r="FO168" s="655"/>
      <c r="FP168" s="655"/>
      <c r="FQ168" s="655"/>
      <c r="FR168" s="655"/>
      <c r="FS168" s="655"/>
      <c r="FT168" s="655"/>
      <c r="FU168" s="655"/>
      <c r="FV168" s="655"/>
      <c r="FW168" s="655"/>
      <c r="FX168" s="655"/>
      <c r="FY168" s="655"/>
      <c r="FZ168" s="655"/>
      <c r="GA168" s="655"/>
      <c r="GB168" s="655"/>
      <c r="GC168" s="655"/>
      <c r="GD168" s="655"/>
      <c r="GE168" s="655"/>
      <c r="GF168" s="655"/>
      <c r="GG168" s="655"/>
      <c r="GH168" s="655"/>
      <c r="GI168" s="655"/>
      <c r="GJ168" s="655"/>
      <c r="GK168" s="655"/>
      <c r="GL168" s="655"/>
      <c r="GM168" s="655"/>
      <c r="GN168" s="655"/>
      <c r="GO168" s="655"/>
      <c r="GP168" s="655"/>
      <c r="GQ168" s="655"/>
      <c r="GR168" s="655"/>
      <c r="GS168" s="655"/>
      <c r="GT168" s="655"/>
      <c r="GU168" s="655"/>
      <c r="GV168" s="655"/>
      <c r="GW168" s="655"/>
      <c r="GX168" s="655"/>
      <c r="GY168" s="655"/>
      <c r="GZ168" s="655"/>
      <c r="HA168" s="655"/>
      <c r="HB168" s="655"/>
      <c r="HC168" s="655"/>
      <c r="HD168" s="655"/>
      <c r="HE168" s="655"/>
      <c r="HF168" s="655"/>
      <c r="HG168" s="655"/>
      <c r="HH168" s="655"/>
      <c r="HI168" s="655"/>
      <c r="HJ168" s="655"/>
      <c r="HK168" s="655"/>
      <c r="HL168" s="655"/>
      <c r="HM168" s="655"/>
      <c r="HN168" s="655"/>
      <c r="HO168" s="655"/>
      <c r="HP168" s="655"/>
      <c r="HQ168" s="655"/>
      <c r="HR168" s="655"/>
      <c r="HS168" s="655"/>
      <c r="HT168" s="655"/>
      <c r="HU168" s="655"/>
      <c r="HV168" s="655"/>
      <c r="HW168" s="655"/>
      <c r="HX168" s="655"/>
      <c r="HY168" s="655"/>
      <c r="HZ168" s="655"/>
      <c r="IA168" s="655"/>
      <c r="IB168" s="655"/>
      <c r="IC168" s="655"/>
    </row>
    <row r="169" spans="1:237" ht="13.5" hidden="1" customHeight="1" x14ac:dyDescent="0.35">
      <c r="A169" s="1083" t="s">
        <v>0</v>
      </c>
      <c r="B169" s="1067" t="s">
        <v>0</v>
      </c>
      <c r="C169" s="1084" t="s">
        <v>150</v>
      </c>
      <c r="D169" s="1084"/>
      <c r="E169" s="1084"/>
      <c r="F169" s="1084"/>
      <c r="G169" s="1084"/>
      <c r="H169" s="1084"/>
      <c r="I169" s="1084"/>
      <c r="J169" s="1084" t="s">
        <v>2</v>
      </c>
      <c r="K169" s="1087" t="s">
        <v>3</v>
      </c>
      <c r="L169" s="1087"/>
      <c r="M169" s="1087"/>
      <c r="N169" s="1087"/>
      <c r="O169" s="1074" t="s">
        <v>4</v>
      </c>
      <c r="P169" s="1067" t="s">
        <v>348</v>
      </c>
      <c r="Q169" s="1067" t="s">
        <v>241</v>
      </c>
      <c r="R169" s="1067" t="s">
        <v>288</v>
      </c>
      <c r="S169" s="1067" t="s">
        <v>349</v>
      </c>
      <c r="T169" s="1067" t="s">
        <v>315</v>
      </c>
      <c r="U169" s="1067" t="s">
        <v>317</v>
      </c>
      <c r="V169" s="1067" t="s">
        <v>350</v>
      </c>
      <c r="W169" s="765" t="s">
        <v>302</v>
      </c>
      <c r="X169" s="1067" t="s">
        <v>310</v>
      </c>
      <c r="Y169" s="1067" t="s">
        <v>334</v>
      </c>
      <c r="Z169" s="1067" t="s">
        <v>335</v>
      </c>
      <c r="AA169" s="1067" t="s">
        <v>344</v>
      </c>
      <c r="AB169" s="1067" t="s">
        <v>366</v>
      </c>
      <c r="AC169" s="1067" t="s">
        <v>354</v>
      </c>
      <c r="AD169" s="1067" t="s">
        <v>356</v>
      </c>
      <c r="AE169" s="1067" t="s">
        <v>351</v>
      </c>
      <c r="AF169" s="1067" t="s">
        <v>310</v>
      </c>
      <c r="AG169" s="1067" t="s">
        <v>362</v>
      </c>
      <c r="AH169" s="1070" t="s">
        <v>301</v>
      </c>
      <c r="AI169" s="1070"/>
      <c r="AJ169" s="1067" t="s">
        <v>355</v>
      </c>
      <c r="AK169" s="1067" t="s">
        <v>363</v>
      </c>
      <c r="AL169" s="1067" t="s">
        <v>365</v>
      </c>
      <c r="AM169" s="1067" t="s">
        <v>410</v>
      </c>
      <c r="AN169" s="1067" t="s">
        <v>418</v>
      </c>
      <c r="AO169" s="1067" t="s">
        <v>384</v>
      </c>
      <c r="AP169" s="1067" t="s">
        <v>414</v>
      </c>
      <c r="AQ169" s="1067" t="s">
        <v>468</v>
      </c>
      <c r="AR169" s="1067" t="s">
        <v>560</v>
      </c>
      <c r="AS169" s="1067" t="s">
        <v>416</v>
      </c>
      <c r="AT169" s="1067" t="s">
        <v>415</v>
      </c>
      <c r="AU169" s="1067" t="s">
        <v>427</v>
      </c>
      <c r="AV169" s="1067" t="s">
        <v>459</v>
      </c>
      <c r="AW169" s="1080" t="s">
        <v>103</v>
      </c>
      <c r="AX169" s="1080"/>
      <c r="AY169" s="1067" t="s">
        <v>310</v>
      </c>
      <c r="AZ169" s="1067" t="s">
        <v>310</v>
      </c>
      <c r="BA169" s="1067" t="s">
        <v>388</v>
      </c>
      <c r="BB169" s="1067" t="s">
        <v>557</v>
      </c>
      <c r="BC169" s="1067" t="s">
        <v>561</v>
      </c>
      <c r="BD169" s="1080" t="s">
        <v>548</v>
      </c>
      <c r="BE169" s="1067" t="s">
        <v>575</v>
      </c>
      <c r="BF169" s="1067" t="s">
        <v>607</v>
      </c>
      <c r="BG169" s="1067" t="s">
        <v>666</v>
      </c>
      <c r="BH169" s="1067" t="s">
        <v>608</v>
      </c>
      <c r="BI169" s="1067" t="s">
        <v>310</v>
      </c>
      <c r="BJ169" s="1067" t="s">
        <v>660</v>
      </c>
      <c r="BK169" s="1077" t="s">
        <v>647</v>
      </c>
      <c r="BL169" s="1077" t="s">
        <v>590</v>
      </c>
      <c r="BM169" s="765"/>
      <c r="BN169" s="765"/>
      <c r="BO169" s="1067" t="s">
        <v>650</v>
      </c>
      <c r="BP169" s="765"/>
      <c r="BQ169" s="765"/>
      <c r="BR169" s="1067" t="s">
        <v>310</v>
      </c>
      <c r="BS169" s="1067" t="s">
        <v>667</v>
      </c>
      <c r="BT169" s="1067" t="s">
        <v>672</v>
      </c>
      <c r="BU169" s="1067" t="s">
        <v>310</v>
      </c>
      <c r="BV169" s="1067" t="s">
        <v>668</v>
      </c>
      <c r="BW169" s="765"/>
      <c r="BX169" s="765"/>
      <c r="BY169" s="1067" t="s">
        <v>670</v>
      </c>
      <c r="BZ169" s="1067" t="s">
        <v>672</v>
      </c>
      <c r="CA169" s="1067" t="s">
        <v>680</v>
      </c>
      <c r="CB169" s="1067" t="s">
        <v>679</v>
      </c>
      <c r="CC169" s="1067" t="s">
        <v>651</v>
      </c>
      <c r="CD169" s="1067" t="s">
        <v>652</v>
      </c>
      <c r="CE169" s="1067" t="s">
        <v>681</v>
      </c>
      <c r="CF169" s="1067" t="s">
        <v>688</v>
      </c>
      <c r="CG169" s="1067" t="s">
        <v>606</v>
      </c>
      <c r="CH169" s="1067" t="s">
        <v>310</v>
      </c>
      <c r="CI169" s="1067" t="s">
        <v>682</v>
      </c>
      <c r="CJ169" s="1067"/>
      <c r="CK169" s="1067" t="s">
        <v>606</v>
      </c>
      <c r="CL169" s="1067" t="s">
        <v>310</v>
      </c>
      <c r="CM169" s="1067" t="s">
        <v>697</v>
      </c>
      <c r="CN169" s="1067"/>
      <c r="CO169" s="1067" t="s">
        <v>606</v>
      </c>
      <c r="CP169" s="1067" t="s">
        <v>310</v>
      </c>
      <c r="CQ169" s="1067" t="s">
        <v>701</v>
      </c>
      <c r="CR169" s="1067" t="s">
        <v>717</v>
      </c>
      <c r="CS169" s="1067" t="s">
        <v>606</v>
      </c>
      <c r="CT169" s="1067" t="s">
        <v>310</v>
      </c>
      <c r="CU169" s="1067" t="s">
        <v>702</v>
      </c>
      <c r="CV169" s="1067" t="s">
        <v>717</v>
      </c>
      <c r="CW169" s="1067" t="s">
        <v>606</v>
      </c>
      <c r="CX169" s="1067" t="s">
        <v>310</v>
      </c>
      <c r="CY169" s="1067" t="s">
        <v>727</v>
      </c>
      <c r="CZ169" s="1070" t="s">
        <v>652</v>
      </c>
      <c r="DA169" s="1070" t="s">
        <v>698</v>
      </c>
      <c r="DB169" s="505">
        <v>0</v>
      </c>
      <c r="DC169" s="979" t="s">
        <v>764</v>
      </c>
      <c r="DD169" s="1067" t="s">
        <v>606</v>
      </c>
      <c r="DE169" s="1067" t="s">
        <v>606</v>
      </c>
      <c r="DF169" s="1067" t="s">
        <v>699</v>
      </c>
      <c r="DG169" s="1067" t="s">
        <v>761</v>
      </c>
      <c r="DH169" s="1067" t="s">
        <v>606</v>
      </c>
      <c r="DI169" s="1067" t="s">
        <v>310</v>
      </c>
      <c r="DJ169" s="1070" t="s">
        <v>768</v>
      </c>
      <c r="DK169" s="1067" t="s">
        <v>761</v>
      </c>
      <c r="DL169" s="1067" t="s">
        <v>606</v>
      </c>
      <c r="DM169" s="1067" t="s">
        <v>310</v>
      </c>
      <c r="DN169" s="1070" t="s">
        <v>768</v>
      </c>
      <c r="DO169" s="1067" t="s">
        <v>761</v>
      </c>
      <c r="DP169" s="1067" t="s">
        <v>606</v>
      </c>
      <c r="DQ169" s="1067" t="s">
        <v>310</v>
      </c>
      <c r="DR169" s="1070" t="s">
        <v>768</v>
      </c>
      <c r="DS169" s="1070" t="s">
        <v>768</v>
      </c>
      <c r="DT169" s="1070" t="s">
        <v>768</v>
      </c>
      <c r="DU169" s="1070" t="s">
        <v>768</v>
      </c>
      <c r="DV169" s="972"/>
      <c r="DW169" s="972"/>
      <c r="DX169" s="137"/>
      <c r="DY169" s="953"/>
      <c r="EF169" s="655"/>
      <c r="EG169" s="655"/>
      <c r="EH169" s="655"/>
      <c r="EI169" s="655"/>
      <c r="EJ169" s="655"/>
      <c r="EK169" s="655"/>
      <c r="EL169" s="655"/>
      <c r="EM169" s="655"/>
      <c r="EN169" s="952"/>
      <c r="EO169" s="655"/>
      <c r="EP169" s="655"/>
      <c r="EQ169" s="655"/>
      <c r="ER169" s="655"/>
      <c r="ES169" s="655"/>
      <c r="ET169" s="655"/>
      <c r="EU169" s="655"/>
      <c r="EV169" s="655"/>
      <c r="EY169" s="655"/>
      <c r="EZ169" s="655"/>
      <c r="FA169" s="655"/>
      <c r="FB169" s="655"/>
      <c r="FC169" s="655"/>
      <c r="FD169" s="655"/>
      <c r="FE169" s="655"/>
      <c r="FF169" s="655"/>
      <c r="FG169" s="655"/>
      <c r="FH169" s="655"/>
      <c r="FI169" s="655"/>
      <c r="FJ169" s="655"/>
      <c r="FK169" s="655"/>
      <c r="FL169" s="655"/>
      <c r="FM169" s="655"/>
      <c r="FN169" s="655"/>
      <c r="FO169" s="655"/>
      <c r="FP169" s="655"/>
      <c r="FQ169" s="655"/>
      <c r="FR169" s="655"/>
      <c r="FS169" s="655"/>
      <c r="FT169" s="655"/>
      <c r="FU169" s="655"/>
      <c r="FV169" s="655"/>
      <c r="FW169" s="655"/>
      <c r="FX169" s="655"/>
      <c r="FY169" s="655"/>
      <c r="FZ169" s="655"/>
      <c r="GA169" s="655"/>
      <c r="GB169" s="655"/>
      <c r="GC169" s="655"/>
      <c r="GD169" s="655"/>
      <c r="GE169" s="655"/>
      <c r="GF169" s="655"/>
      <c r="GG169" s="655"/>
      <c r="GH169" s="655"/>
      <c r="GI169" s="655"/>
      <c r="GJ169" s="655"/>
      <c r="GK169" s="655"/>
      <c r="GL169" s="655"/>
      <c r="GM169" s="655"/>
      <c r="GN169" s="655"/>
      <c r="GO169" s="655"/>
      <c r="GP169" s="655"/>
      <c r="GQ169" s="655"/>
      <c r="GR169" s="655"/>
      <c r="GS169" s="655"/>
      <c r="GT169" s="655"/>
      <c r="GU169" s="655"/>
      <c r="GV169" s="655"/>
      <c r="GW169" s="655"/>
      <c r="GX169" s="655"/>
      <c r="GY169" s="655"/>
      <c r="GZ169" s="655"/>
      <c r="HA169" s="655"/>
      <c r="HB169" s="655"/>
      <c r="HC169" s="655"/>
      <c r="HD169" s="655"/>
      <c r="HE169" s="655"/>
      <c r="HF169" s="655"/>
      <c r="HG169" s="655"/>
      <c r="HH169" s="655"/>
      <c r="HI169" s="655"/>
      <c r="HJ169" s="655"/>
      <c r="HK169" s="655"/>
      <c r="HL169" s="655"/>
      <c r="HM169" s="655"/>
      <c r="HN169" s="655"/>
      <c r="HO169" s="655"/>
      <c r="HP169" s="655"/>
      <c r="HQ169" s="655"/>
      <c r="HR169" s="655"/>
      <c r="HS169" s="655"/>
      <c r="HT169" s="655"/>
      <c r="HU169" s="655"/>
      <c r="HV169" s="655"/>
      <c r="HW169" s="655"/>
      <c r="HX169" s="655"/>
      <c r="HY169" s="655"/>
      <c r="HZ169" s="655"/>
      <c r="IA169" s="655"/>
      <c r="IB169" s="655"/>
      <c r="IC169" s="655"/>
    </row>
    <row r="170" spans="1:237" ht="22.5" hidden="1" customHeight="1" x14ac:dyDescent="0.35">
      <c r="A170" s="1068"/>
      <c r="B170" s="1068"/>
      <c r="C170" s="1085"/>
      <c r="D170" s="1085"/>
      <c r="E170" s="1085"/>
      <c r="F170" s="1085"/>
      <c r="G170" s="1085"/>
      <c r="H170" s="1085"/>
      <c r="I170" s="1085"/>
      <c r="J170" s="1085"/>
      <c r="K170" s="1088"/>
      <c r="L170" s="1088"/>
      <c r="M170" s="1088"/>
      <c r="N170" s="1088"/>
      <c r="O170" s="1075"/>
      <c r="P170" s="1068"/>
      <c r="Q170" s="1068"/>
      <c r="R170" s="1068"/>
      <c r="S170" s="1068"/>
      <c r="T170" s="1068"/>
      <c r="U170" s="1068"/>
      <c r="V170" s="1068"/>
      <c r="W170" s="761" t="s">
        <v>319</v>
      </c>
      <c r="X170" s="1068"/>
      <c r="Y170" s="1068"/>
      <c r="Z170" s="1068"/>
      <c r="AA170" s="1068"/>
      <c r="AB170" s="1068"/>
      <c r="AC170" s="1068"/>
      <c r="AD170" s="1068"/>
      <c r="AE170" s="1068"/>
      <c r="AF170" s="1068"/>
      <c r="AG170" s="1068"/>
      <c r="AH170" s="1075" t="s">
        <v>286</v>
      </c>
      <c r="AI170" s="1075" t="s">
        <v>323</v>
      </c>
      <c r="AJ170" s="1068"/>
      <c r="AK170" s="1068"/>
      <c r="AL170" s="1068"/>
      <c r="AM170" s="1068"/>
      <c r="AN170" s="1068"/>
      <c r="AO170" s="1068"/>
      <c r="AP170" s="1068"/>
      <c r="AQ170" s="1068"/>
      <c r="AR170" s="1068"/>
      <c r="AS170" s="1068"/>
      <c r="AT170" s="1068"/>
      <c r="AU170" s="1068"/>
      <c r="AV170" s="1068"/>
      <c r="AW170" s="1081"/>
      <c r="AX170" s="1081"/>
      <c r="AY170" s="1068"/>
      <c r="AZ170" s="1068"/>
      <c r="BA170" s="1068"/>
      <c r="BB170" s="1068"/>
      <c r="BC170" s="1068"/>
      <c r="BD170" s="1081"/>
      <c r="BE170" s="1068"/>
      <c r="BF170" s="1068"/>
      <c r="BG170" s="1068"/>
      <c r="BH170" s="1068"/>
      <c r="BI170" s="1068"/>
      <c r="BJ170" s="1068"/>
      <c r="BK170" s="1078"/>
      <c r="BL170" s="1078"/>
      <c r="BM170" s="761"/>
      <c r="BN170" s="761"/>
      <c r="BO170" s="1068"/>
      <c r="BP170" s="761"/>
      <c r="BQ170" s="761"/>
      <c r="BR170" s="1068"/>
      <c r="BS170" s="1068"/>
      <c r="BT170" s="1068"/>
      <c r="BU170" s="1068"/>
      <c r="BV170" s="1068"/>
      <c r="BW170" s="761"/>
      <c r="BX170" s="761"/>
      <c r="BY170" s="1068"/>
      <c r="BZ170" s="1068"/>
      <c r="CA170" s="1068"/>
      <c r="CB170" s="1068"/>
      <c r="CC170" s="1068"/>
      <c r="CD170" s="1068"/>
      <c r="CE170" s="1068"/>
      <c r="CF170" s="1068"/>
      <c r="CG170" s="1068"/>
      <c r="CH170" s="1068"/>
      <c r="CI170" s="1068"/>
      <c r="CJ170" s="1068"/>
      <c r="CK170" s="1068"/>
      <c r="CL170" s="1068"/>
      <c r="CM170" s="1068"/>
      <c r="CN170" s="1068"/>
      <c r="CO170" s="1068"/>
      <c r="CP170" s="1068"/>
      <c r="CQ170" s="1068"/>
      <c r="CR170" s="1068"/>
      <c r="CS170" s="1068"/>
      <c r="CT170" s="1068"/>
      <c r="CU170" s="1068"/>
      <c r="CV170" s="1068"/>
      <c r="CW170" s="1068"/>
      <c r="CX170" s="1068"/>
      <c r="CY170" s="1068"/>
      <c r="CZ170" s="1071"/>
      <c r="DA170" s="1071"/>
      <c r="DB170" s="506">
        <v>0</v>
      </c>
      <c r="DC170" s="980">
        <v>0</v>
      </c>
      <c r="DD170" s="1068"/>
      <c r="DE170" s="1068"/>
      <c r="DF170" s="1068"/>
      <c r="DG170" s="1068"/>
      <c r="DH170" s="1068"/>
      <c r="DI170" s="1068"/>
      <c r="DJ170" s="1071"/>
      <c r="DK170" s="1068"/>
      <c r="DL170" s="1068"/>
      <c r="DM170" s="1068"/>
      <c r="DN170" s="1071"/>
      <c r="DO170" s="1068"/>
      <c r="DP170" s="1068"/>
      <c r="DQ170" s="1068"/>
      <c r="DR170" s="1071"/>
      <c r="DS170" s="1071"/>
      <c r="DT170" s="1071"/>
      <c r="DU170" s="1071"/>
      <c r="DV170" s="972"/>
      <c r="DW170" s="972"/>
      <c r="DX170" s="137"/>
      <c r="DY170" s="954"/>
      <c r="EF170" s="655"/>
      <c r="EG170" s="655"/>
      <c r="EH170" s="655"/>
      <c r="EI170" s="655"/>
      <c r="EJ170" s="655"/>
      <c r="EK170" s="655"/>
      <c r="EL170" s="655"/>
      <c r="EM170" s="655"/>
      <c r="EN170" s="952"/>
      <c r="EO170" s="655"/>
      <c r="EP170" s="655"/>
      <c r="EQ170" s="655"/>
      <c r="ER170" s="655"/>
      <c r="ES170" s="655"/>
      <c r="ET170" s="655"/>
      <c r="EU170" s="655"/>
      <c r="EV170" s="655"/>
      <c r="EY170" s="655"/>
      <c r="EZ170" s="655"/>
      <c r="FA170" s="655"/>
      <c r="FB170" s="655"/>
      <c r="FC170" s="655"/>
      <c r="FD170" s="655"/>
      <c r="FE170" s="655"/>
      <c r="FF170" s="655"/>
      <c r="FG170" s="655"/>
      <c r="FH170" s="655"/>
      <c r="FI170" s="655"/>
      <c r="FJ170" s="655"/>
      <c r="FK170" s="655"/>
      <c r="FL170" s="655"/>
      <c r="FM170" s="655"/>
      <c r="FN170" s="655"/>
      <c r="FO170" s="655"/>
      <c r="FP170" s="655"/>
      <c r="FQ170" s="655"/>
      <c r="FR170" s="655"/>
      <c r="FS170" s="655"/>
      <c r="FT170" s="655"/>
      <c r="FU170" s="655"/>
      <c r="FV170" s="655"/>
      <c r="FW170" s="655"/>
      <c r="FX170" s="655"/>
      <c r="FY170" s="655"/>
      <c r="FZ170" s="655"/>
      <c r="GA170" s="655"/>
      <c r="GB170" s="655"/>
      <c r="GC170" s="655"/>
      <c r="GD170" s="655"/>
      <c r="GE170" s="655"/>
      <c r="GF170" s="655"/>
      <c r="GG170" s="655"/>
      <c r="GH170" s="655"/>
      <c r="GI170" s="655"/>
      <c r="GJ170" s="655"/>
      <c r="GK170" s="655"/>
      <c r="GL170" s="655"/>
      <c r="GM170" s="655"/>
      <c r="GN170" s="655"/>
      <c r="GO170" s="655"/>
      <c r="GP170" s="655"/>
      <c r="GQ170" s="655"/>
      <c r="GR170" s="655"/>
      <c r="GS170" s="655"/>
      <c r="GT170" s="655"/>
      <c r="GU170" s="655"/>
      <c r="GV170" s="655"/>
      <c r="GW170" s="655"/>
      <c r="GX170" s="655"/>
      <c r="GY170" s="655"/>
      <c r="GZ170" s="655"/>
      <c r="HA170" s="655"/>
      <c r="HB170" s="655"/>
      <c r="HC170" s="655"/>
      <c r="HD170" s="655"/>
      <c r="HE170" s="655"/>
      <c r="HF170" s="655"/>
      <c r="HG170" s="655"/>
      <c r="HH170" s="655"/>
      <c r="HI170" s="655"/>
      <c r="HJ170" s="655"/>
      <c r="HK170" s="655"/>
      <c r="HL170" s="655"/>
      <c r="HM170" s="655"/>
      <c r="HN170" s="655"/>
      <c r="HO170" s="655"/>
      <c r="HP170" s="655"/>
      <c r="HQ170" s="655"/>
      <c r="HR170" s="655"/>
      <c r="HS170" s="655"/>
      <c r="HT170" s="655"/>
      <c r="HU170" s="655"/>
      <c r="HV170" s="655"/>
      <c r="HW170" s="655"/>
      <c r="HX170" s="655"/>
      <c r="HY170" s="655"/>
      <c r="HZ170" s="655"/>
      <c r="IA170" s="655"/>
      <c r="IB170" s="655"/>
      <c r="IC170" s="655"/>
    </row>
    <row r="171" spans="1:237" ht="13.5" hidden="1" customHeight="1" thickBot="1" x14ac:dyDescent="0.4">
      <c r="A171" s="1072"/>
      <c r="B171" s="1069"/>
      <c r="C171" s="1086"/>
      <c r="D171" s="1086"/>
      <c r="E171" s="1086"/>
      <c r="F171" s="1086"/>
      <c r="G171" s="1086"/>
      <c r="H171" s="1086"/>
      <c r="I171" s="1086"/>
      <c r="J171" s="1086"/>
      <c r="K171" s="1089"/>
      <c r="L171" s="1089"/>
      <c r="M171" s="1089"/>
      <c r="N171" s="1089"/>
      <c r="O171" s="1076"/>
      <c r="P171" s="1069"/>
      <c r="Q171" s="1069"/>
      <c r="R171" s="1069"/>
      <c r="S171" s="1069"/>
      <c r="T171" s="1069"/>
      <c r="U171" s="1069"/>
      <c r="V171" s="1069"/>
      <c r="W171" s="762"/>
      <c r="X171" s="1069"/>
      <c r="Y171" s="1069"/>
      <c r="Z171" s="1069"/>
      <c r="AA171" s="1069"/>
      <c r="AB171" s="1069"/>
      <c r="AC171" s="1069"/>
      <c r="AD171" s="1069"/>
      <c r="AE171" s="1069"/>
      <c r="AF171" s="1069"/>
      <c r="AG171" s="1069"/>
      <c r="AH171" s="1076"/>
      <c r="AI171" s="1076"/>
      <c r="AJ171" s="1069"/>
      <c r="AK171" s="1069"/>
      <c r="AL171" s="1069"/>
      <c r="AM171" s="1069"/>
      <c r="AN171" s="1069"/>
      <c r="AO171" s="1069"/>
      <c r="AP171" s="1069"/>
      <c r="AQ171" s="1069"/>
      <c r="AR171" s="1069"/>
      <c r="AS171" s="1069"/>
      <c r="AT171" s="1069"/>
      <c r="AU171" s="1069"/>
      <c r="AV171" s="1069"/>
      <c r="AW171" s="764" t="s">
        <v>364</v>
      </c>
      <c r="AX171" s="764" t="s">
        <v>419</v>
      </c>
      <c r="AY171" s="1069"/>
      <c r="AZ171" s="1069"/>
      <c r="BA171" s="1069"/>
      <c r="BB171" s="1069"/>
      <c r="BC171" s="1069"/>
      <c r="BD171" s="1082"/>
      <c r="BE171" s="1069"/>
      <c r="BF171" s="1069"/>
      <c r="BG171" s="1069"/>
      <c r="BH171" s="1069"/>
      <c r="BI171" s="1069"/>
      <c r="BJ171" s="1069"/>
      <c r="BK171" s="1079"/>
      <c r="BL171" s="1079"/>
      <c r="BM171" s="762"/>
      <c r="BN171" s="762"/>
      <c r="BO171" s="1069"/>
      <c r="BP171" s="762"/>
      <c r="BQ171" s="762"/>
      <c r="BR171" s="1069"/>
      <c r="BS171" s="1069"/>
      <c r="BT171" s="1072"/>
      <c r="BU171" s="1069"/>
      <c r="BV171" s="1072"/>
      <c r="BW171" s="763"/>
      <c r="BX171" s="763"/>
      <c r="BY171" s="1072"/>
      <c r="BZ171" s="1072"/>
      <c r="CA171" s="1072"/>
      <c r="CB171" s="1072"/>
      <c r="CC171" s="1069"/>
      <c r="CD171" s="1069"/>
      <c r="CE171" s="1069"/>
      <c r="CF171" s="1069"/>
      <c r="CG171" s="1069"/>
      <c r="CH171" s="1069"/>
      <c r="CI171" s="1069"/>
      <c r="CJ171" s="1069"/>
      <c r="CK171" s="1069"/>
      <c r="CL171" s="1069"/>
      <c r="CM171" s="1069"/>
      <c r="CN171" s="1069"/>
      <c r="CO171" s="1069"/>
      <c r="CP171" s="1069"/>
      <c r="CQ171" s="1069"/>
      <c r="CR171" s="1069"/>
      <c r="CS171" s="1069"/>
      <c r="CT171" s="1069"/>
      <c r="CU171" s="1069"/>
      <c r="CV171" s="1069"/>
      <c r="CW171" s="1069"/>
      <c r="CX171" s="1069"/>
      <c r="CY171" s="1069"/>
      <c r="CZ171" s="1069"/>
      <c r="DA171" s="1069"/>
      <c r="DB171" s="507">
        <v>0</v>
      </c>
      <c r="DC171" s="507">
        <v>0</v>
      </c>
      <c r="DD171" s="1069"/>
      <c r="DE171" s="1069"/>
      <c r="DF171" s="1069"/>
      <c r="DG171" s="1069"/>
      <c r="DH171" s="1069"/>
      <c r="DI171" s="1069"/>
      <c r="DJ171" s="1069"/>
      <c r="DK171" s="1069"/>
      <c r="DL171" s="1069"/>
      <c r="DM171" s="1069"/>
      <c r="DN171" s="1069"/>
      <c r="DO171" s="1069"/>
      <c r="DP171" s="1069"/>
      <c r="DQ171" s="1069"/>
      <c r="DR171" s="1069"/>
      <c r="DS171" s="1069"/>
      <c r="DT171" s="1069"/>
      <c r="DU171" s="1069"/>
      <c r="DV171" s="972"/>
      <c r="DW171" s="972"/>
      <c r="DX171" s="137"/>
      <c r="DY171" s="953"/>
      <c r="EF171" s="655"/>
      <c r="EG171" s="655"/>
      <c r="EH171" s="655"/>
      <c r="EI171" s="655"/>
      <c r="EJ171" s="655"/>
      <c r="EK171" s="655"/>
      <c r="EL171" s="655"/>
      <c r="EM171" s="655"/>
      <c r="EN171" s="952"/>
      <c r="EO171" s="655"/>
      <c r="EP171" s="655"/>
      <c r="EQ171" s="655"/>
      <c r="ER171" s="655"/>
      <c r="ES171" s="655"/>
      <c r="ET171" s="655"/>
      <c r="EU171" s="655"/>
      <c r="EV171" s="655"/>
      <c r="EY171" s="655"/>
      <c r="EZ171" s="655"/>
      <c r="FA171" s="655"/>
      <c r="FB171" s="655"/>
      <c r="FC171" s="655"/>
      <c r="FD171" s="655"/>
      <c r="FE171" s="655"/>
      <c r="FF171" s="655"/>
      <c r="FG171" s="655"/>
      <c r="FH171" s="655"/>
      <c r="FI171" s="655"/>
      <c r="FJ171" s="655"/>
      <c r="FK171" s="655"/>
      <c r="FL171" s="655"/>
      <c r="FM171" s="655"/>
      <c r="FN171" s="655"/>
      <c r="FO171" s="655"/>
      <c r="FP171" s="655"/>
      <c r="FQ171" s="655"/>
      <c r="FR171" s="655"/>
      <c r="FS171" s="655"/>
      <c r="FT171" s="655"/>
      <c r="FU171" s="655"/>
      <c r="FV171" s="655"/>
      <c r="FW171" s="655"/>
      <c r="FX171" s="655"/>
      <c r="FY171" s="655"/>
      <c r="FZ171" s="655"/>
      <c r="GA171" s="655"/>
      <c r="GB171" s="655"/>
      <c r="GC171" s="655"/>
      <c r="GD171" s="655"/>
      <c r="GE171" s="655"/>
      <c r="GF171" s="655"/>
      <c r="GG171" s="655"/>
      <c r="GH171" s="655"/>
      <c r="GI171" s="655"/>
      <c r="GJ171" s="655"/>
      <c r="GK171" s="655"/>
      <c r="GL171" s="655"/>
      <c r="GM171" s="655"/>
      <c r="GN171" s="655"/>
      <c r="GO171" s="655"/>
      <c r="GP171" s="655"/>
      <c r="GQ171" s="655"/>
      <c r="GR171" s="655"/>
      <c r="GS171" s="655"/>
      <c r="GT171" s="655"/>
      <c r="GU171" s="655"/>
      <c r="GV171" s="655"/>
      <c r="GW171" s="655"/>
      <c r="GX171" s="655"/>
      <c r="GY171" s="655"/>
      <c r="GZ171" s="655"/>
      <c r="HA171" s="655"/>
      <c r="HB171" s="655"/>
      <c r="HC171" s="655"/>
      <c r="HD171" s="655"/>
      <c r="HE171" s="655"/>
      <c r="HF171" s="655"/>
      <c r="HG171" s="655"/>
      <c r="HH171" s="655"/>
      <c r="HI171" s="655"/>
      <c r="HJ171" s="655"/>
      <c r="HK171" s="655"/>
      <c r="HL171" s="655"/>
      <c r="HM171" s="655"/>
      <c r="HN171" s="655"/>
      <c r="HO171" s="655"/>
      <c r="HP171" s="655"/>
      <c r="HQ171" s="655"/>
      <c r="HR171" s="655"/>
      <c r="HS171" s="655"/>
      <c r="HT171" s="655"/>
      <c r="HU171" s="655"/>
      <c r="HV171" s="655"/>
      <c r="HW171" s="655"/>
      <c r="HX171" s="655"/>
      <c r="HY171" s="655"/>
      <c r="HZ171" s="655"/>
      <c r="IA171" s="655"/>
      <c r="IB171" s="655"/>
      <c r="IC171" s="655"/>
    </row>
    <row r="172" spans="1:237" ht="17.25" hidden="1" customHeight="1" thickBot="1" x14ac:dyDescent="0.4">
      <c r="A172" s="645">
        <v>1</v>
      </c>
      <c r="B172" s="816">
        <v>1</v>
      </c>
      <c r="C172" s="577" t="s">
        <v>151</v>
      </c>
      <c r="D172" s="750" t="s">
        <v>152</v>
      </c>
      <c r="E172" s="750" t="s">
        <v>153</v>
      </c>
      <c r="F172" s="750" t="s">
        <v>154</v>
      </c>
      <c r="G172" s="750" t="s">
        <v>155</v>
      </c>
      <c r="H172" s="750" t="s">
        <v>156</v>
      </c>
      <c r="I172" s="750" t="s">
        <v>157</v>
      </c>
      <c r="J172" s="577" t="s">
        <v>152</v>
      </c>
      <c r="K172" s="1073">
        <v>4</v>
      </c>
      <c r="L172" s="1073"/>
      <c r="M172" s="1073"/>
      <c r="N172" s="1073"/>
      <c r="O172" s="750">
        <v>5</v>
      </c>
      <c r="P172" s="750">
        <v>15</v>
      </c>
      <c r="Q172" s="750">
        <v>16</v>
      </c>
      <c r="R172" s="750">
        <v>17</v>
      </c>
      <c r="S172" s="750">
        <v>9</v>
      </c>
      <c r="T172" s="750">
        <v>10</v>
      </c>
      <c r="U172" s="750">
        <v>11</v>
      </c>
      <c r="V172" s="750">
        <v>12</v>
      </c>
      <c r="W172" s="750">
        <v>13</v>
      </c>
      <c r="X172" s="750">
        <v>14</v>
      </c>
      <c r="Y172" s="750"/>
      <c r="Z172" s="750"/>
      <c r="AA172" s="750">
        <v>12</v>
      </c>
      <c r="AB172" s="750">
        <v>9</v>
      </c>
      <c r="AC172" s="750">
        <v>10</v>
      </c>
      <c r="AD172" s="750">
        <v>10</v>
      </c>
      <c r="AE172" s="750">
        <v>11</v>
      </c>
      <c r="AF172" s="750">
        <v>12</v>
      </c>
      <c r="AG172" s="750">
        <v>11</v>
      </c>
      <c r="AH172" s="750">
        <v>14</v>
      </c>
      <c r="AI172" s="750">
        <v>15</v>
      </c>
      <c r="AJ172" s="750">
        <v>14</v>
      </c>
      <c r="AK172" s="750">
        <v>12</v>
      </c>
      <c r="AL172" s="750">
        <v>13</v>
      </c>
      <c r="AM172" s="750">
        <v>9</v>
      </c>
      <c r="AN172" s="750">
        <v>9</v>
      </c>
      <c r="AO172" s="578">
        <v>10</v>
      </c>
      <c r="AP172" s="750">
        <v>11</v>
      </c>
      <c r="AQ172" s="750">
        <v>12</v>
      </c>
      <c r="AR172" s="750">
        <v>9</v>
      </c>
      <c r="AS172" s="750">
        <v>13</v>
      </c>
      <c r="AT172" s="750">
        <v>14</v>
      </c>
      <c r="AU172" s="750">
        <v>12</v>
      </c>
      <c r="AV172" s="750">
        <v>10</v>
      </c>
      <c r="AW172" s="750">
        <v>15</v>
      </c>
      <c r="AX172" s="750">
        <v>16</v>
      </c>
      <c r="AY172" s="750">
        <v>12</v>
      </c>
      <c r="AZ172" s="750">
        <v>12</v>
      </c>
      <c r="BA172" s="750">
        <v>13</v>
      </c>
      <c r="BB172" s="750">
        <v>11</v>
      </c>
      <c r="BC172" s="750">
        <v>12</v>
      </c>
      <c r="BD172" s="750">
        <v>12</v>
      </c>
      <c r="BE172" s="750">
        <v>10</v>
      </c>
      <c r="BF172" s="750">
        <v>13</v>
      </c>
      <c r="BG172" s="750">
        <v>9</v>
      </c>
      <c r="BH172" s="750">
        <v>10</v>
      </c>
      <c r="BI172" s="750">
        <v>12</v>
      </c>
      <c r="BJ172" s="750">
        <v>11</v>
      </c>
      <c r="BK172" s="750">
        <v>10</v>
      </c>
      <c r="BL172" s="750">
        <v>11</v>
      </c>
      <c r="BM172" s="750">
        <v>13</v>
      </c>
      <c r="BN172" s="750">
        <v>14</v>
      </c>
      <c r="BO172" s="750">
        <v>12</v>
      </c>
      <c r="BP172" s="645">
        <v>15</v>
      </c>
      <c r="BQ172" s="645">
        <v>16</v>
      </c>
      <c r="BR172" s="750">
        <v>12</v>
      </c>
      <c r="BS172" s="750">
        <v>13</v>
      </c>
      <c r="BT172" s="750"/>
      <c r="BU172" s="750">
        <v>14</v>
      </c>
      <c r="BV172" s="750"/>
      <c r="BW172" s="750"/>
      <c r="BX172" s="750"/>
      <c r="BY172" s="750">
        <v>13</v>
      </c>
      <c r="BZ172" s="750">
        <v>14</v>
      </c>
      <c r="CA172" s="750">
        <v>15</v>
      </c>
      <c r="CB172" s="750">
        <v>16</v>
      </c>
      <c r="CC172" s="750">
        <v>17</v>
      </c>
      <c r="CD172" s="750">
        <v>16</v>
      </c>
      <c r="CE172" s="750">
        <v>6</v>
      </c>
      <c r="CF172" s="750">
        <v>7</v>
      </c>
      <c r="CG172" s="750">
        <v>8</v>
      </c>
      <c r="CH172" s="750">
        <v>9</v>
      </c>
      <c r="CI172" s="750">
        <v>10</v>
      </c>
      <c r="CJ172" s="750"/>
      <c r="CK172" s="750">
        <v>8</v>
      </c>
      <c r="CL172" s="750">
        <v>9</v>
      </c>
      <c r="CM172" s="750">
        <v>10</v>
      </c>
      <c r="CN172" s="750"/>
      <c r="CO172" s="750">
        <v>8</v>
      </c>
      <c r="CP172" s="750">
        <v>9</v>
      </c>
      <c r="CQ172" s="750">
        <v>10</v>
      </c>
      <c r="CR172" s="783"/>
      <c r="CS172" s="750">
        <v>8</v>
      </c>
      <c r="CT172" s="750">
        <v>9</v>
      </c>
      <c r="CU172" s="750"/>
      <c r="CV172" s="815"/>
      <c r="CW172" s="815">
        <v>8</v>
      </c>
      <c r="CX172" s="815">
        <v>9</v>
      </c>
      <c r="CY172" s="815"/>
      <c r="CZ172" s="1013"/>
      <c r="DA172" s="1013"/>
      <c r="DB172" s="977">
        <v>0</v>
      </c>
      <c r="DC172" s="977">
        <v>0</v>
      </c>
      <c r="DD172" s="968">
        <v>8</v>
      </c>
      <c r="DE172" s="968">
        <v>8</v>
      </c>
      <c r="DF172" s="750"/>
      <c r="DG172" s="831"/>
      <c r="DH172" s="832">
        <v>8</v>
      </c>
      <c r="DI172" s="831">
        <v>9</v>
      </c>
      <c r="DJ172" s="835"/>
      <c r="DK172" s="1008"/>
      <c r="DL172" s="1008">
        <v>8</v>
      </c>
      <c r="DM172" s="1008">
        <v>9</v>
      </c>
      <c r="DN172" s="1013"/>
      <c r="DO172" s="1011"/>
      <c r="DP172" s="1011">
        <v>8</v>
      </c>
      <c r="DQ172" s="1011">
        <v>9</v>
      </c>
      <c r="DR172" s="1011"/>
      <c r="DS172" s="1011"/>
      <c r="DT172" s="1011"/>
      <c r="DU172" s="1011"/>
      <c r="DV172" s="973"/>
      <c r="DW172" s="973"/>
      <c r="DX172" s="137"/>
      <c r="DY172" s="955"/>
      <c r="EF172" s="655"/>
      <c r="EG172" s="655"/>
      <c r="EH172" s="655"/>
      <c r="EI172" s="655"/>
      <c r="EJ172" s="655"/>
      <c r="EK172" s="655"/>
      <c r="EL172" s="655"/>
      <c r="EM172" s="655"/>
      <c r="EN172" s="952"/>
      <c r="EO172" s="655"/>
      <c r="EP172" s="655"/>
      <c r="EQ172" s="655"/>
      <c r="ER172" s="655"/>
      <c r="ES172" s="655"/>
      <c r="ET172" s="655"/>
      <c r="EU172" s="655"/>
      <c r="EV172" s="655"/>
      <c r="EY172" s="655"/>
      <c r="EZ172" s="655"/>
      <c r="FA172" s="655"/>
      <c r="FB172" s="655"/>
      <c r="FC172" s="655"/>
      <c r="FD172" s="655"/>
      <c r="FE172" s="655"/>
      <c r="FF172" s="655"/>
      <c r="FG172" s="655"/>
      <c r="FH172" s="655"/>
      <c r="FI172" s="655"/>
      <c r="FJ172" s="655"/>
      <c r="FK172" s="655"/>
      <c r="FL172" s="655"/>
      <c r="FM172" s="655"/>
      <c r="FN172" s="655"/>
      <c r="FO172" s="655"/>
      <c r="FP172" s="655"/>
      <c r="FQ172" s="655"/>
      <c r="FR172" s="655"/>
      <c r="FS172" s="655"/>
      <c r="FT172" s="655"/>
      <c r="FU172" s="655"/>
      <c r="FV172" s="655"/>
      <c r="FW172" s="655"/>
      <c r="FX172" s="655"/>
      <c r="FY172" s="655"/>
      <c r="FZ172" s="655"/>
      <c r="GA172" s="655"/>
      <c r="GB172" s="655"/>
      <c r="GC172" s="655"/>
      <c r="GD172" s="655"/>
      <c r="GE172" s="655"/>
      <c r="GF172" s="655"/>
      <c r="GG172" s="655"/>
      <c r="GH172" s="655"/>
      <c r="GI172" s="655"/>
      <c r="GJ172" s="655"/>
      <c r="GK172" s="655"/>
      <c r="GL172" s="655"/>
      <c r="GM172" s="655"/>
      <c r="GN172" s="655"/>
      <c r="GO172" s="655"/>
      <c r="GP172" s="655"/>
      <c r="GQ172" s="655"/>
      <c r="GR172" s="655"/>
      <c r="GS172" s="655"/>
      <c r="GT172" s="655"/>
      <c r="GU172" s="655"/>
      <c r="GV172" s="655"/>
      <c r="GW172" s="655"/>
      <c r="GX172" s="655"/>
      <c r="GY172" s="655"/>
      <c r="GZ172" s="655"/>
      <c r="HA172" s="655"/>
      <c r="HB172" s="655"/>
      <c r="HC172" s="655"/>
      <c r="HD172" s="655"/>
      <c r="HE172" s="655"/>
      <c r="HF172" s="655"/>
      <c r="HG172" s="655"/>
      <c r="HH172" s="655"/>
      <c r="HI172" s="655"/>
      <c r="HJ172" s="655"/>
      <c r="HK172" s="655"/>
      <c r="HL172" s="655"/>
      <c r="HM172" s="655"/>
      <c r="HN172" s="655"/>
      <c r="HO172" s="655"/>
      <c r="HP172" s="655"/>
      <c r="HQ172" s="655"/>
      <c r="HR172" s="655"/>
      <c r="HS172" s="655"/>
      <c r="HT172" s="655"/>
      <c r="HU172" s="655"/>
      <c r="HV172" s="655"/>
      <c r="HW172" s="655"/>
      <c r="HX172" s="655"/>
      <c r="HY172" s="655"/>
      <c r="HZ172" s="655"/>
      <c r="IA172" s="655"/>
      <c r="IB172" s="655"/>
      <c r="IC172" s="655"/>
    </row>
    <row r="173" spans="1:237" s="654" customFormat="1" ht="20.100000000000001" customHeight="1" x14ac:dyDescent="0.35">
      <c r="A173" s="657" t="s">
        <v>256</v>
      </c>
      <c r="B173" s="657" t="s">
        <v>507</v>
      </c>
      <c r="C173" s="594"/>
      <c r="D173" s="657"/>
      <c r="E173" s="657" t="s">
        <v>7</v>
      </c>
      <c r="F173" s="657"/>
      <c r="G173" s="657"/>
      <c r="H173" s="657"/>
      <c r="I173" s="657"/>
      <c r="J173" s="657" t="s">
        <v>185</v>
      </c>
      <c r="K173" s="679"/>
      <c r="L173" s="511" t="s">
        <v>492</v>
      </c>
      <c r="M173" s="511"/>
      <c r="N173" s="511"/>
      <c r="O173" s="754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614"/>
      <c r="AJ173" s="30"/>
      <c r="AK173" s="30"/>
      <c r="AL173" s="30"/>
      <c r="AM173" s="30"/>
      <c r="AN173" s="52">
        <f>AN175</f>
        <v>0</v>
      </c>
      <c r="AO173" s="52">
        <f>AO175</f>
        <v>0</v>
      </c>
      <c r="AP173" s="52">
        <f>AP175</f>
        <v>0</v>
      </c>
      <c r="AQ173" s="52">
        <f>AQ175</f>
        <v>0</v>
      </c>
      <c r="AR173" s="52">
        <v>0</v>
      </c>
      <c r="AS173" s="49"/>
      <c r="AT173" s="49"/>
      <c r="AU173" s="52">
        <f>AU175</f>
        <v>0</v>
      </c>
      <c r="AV173" s="52">
        <f>AV175</f>
        <v>0</v>
      </c>
      <c r="AW173" s="52">
        <f>AW175</f>
        <v>28500</v>
      </c>
      <c r="AX173" s="52">
        <f>AX175</f>
        <v>28500</v>
      </c>
      <c r="AY173" s="52">
        <f>AY175</f>
        <v>287996.48</v>
      </c>
      <c r="AZ173" s="30"/>
      <c r="BA173" s="30"/>
      <c r="BB173" s="52">
        <f t="shared" ref="BB173:BH173" si="515">BB175</f>
        <v>287996.48</v>
      </c>
      <c r="BC173" s="52">
        <f t="shared" si="515"/>
        <v>287996.48</v>
      </c>
      <c r="BD173" s="52">
        <f t="shared" si="515"/>
        <v>0</v>
      </c>
      <c r="BE173" s="52">
        <f t="shared" si="515"/>
        <v>117990.57</v>
      </c>
      <c r="BF173" s="52">
        <f t="shared" si="515"/>
        <v>291996.48</v>
      </c>
      <c r="BG173" s="52">
        <f t="shared" si="515"/>
        <v>166068.23000000001</v>
      </c>
      <c r="BH173" s="52">
        <f t="shared" si="515"/>
        <v>293200</v>
      </c>
      <c r="BI173" s="52">
        <f>BI175</f>
        <v>-27700</v>
      </c>
      <c r="BJ173" s="52">
        <f>BJ175+BJ205</f>
        <v>265500</v>
      </c>
      <c r="BK173" s="52">
        <f>BK175+BK205</f>
        <v>147366.83000000002</v>
      </c>
      <c r="BL173" s="52">
        <f t="shared" si="276"/>
        <v>55.505397363465171</v>
      </c>
      <c r="BM173" s="52"/>
      <c r="BN173" s="52"/>
      <c r="BO173" s="52">
        <f>BO175+BO205</f>
        <v>392990</v>
      </c>
      <c r="BP173" s="52"/>
      <c r="BQ173" s="52"/>
      <c r="BR173" s="52">
        <f t="shared" ref="BR173:BY173" si="516">BR175+BR205</f>
        <v>-49910</v>
      </c>
      <c r="BS173" s="52">
        <f t="shared" si="516"/>
        <v>343080</v>
      </c>
      <c r="BT173" s="52">
        <f>BT175+BT205</f>
        <v>258973.39</v>
      </c>
      <c r="BU173" s="52">
        <f t="shared" si="516"/>
        <v>-7085.7000000000044</v>
      </c>
      <c r="BV173" s="52">
        <f t="shared" si="516"/>
        <v>343080</v>
      </c>
      <c r="BW173" s="52"/>
      <c r="BX173" s="52"/>
      <c r="BY173" s="52">
        <f t="shared" si="516"/>
        <v>385904.3</v>
      </c>
      <c r="BZ173" s="52">
        <f>BZ175+BZ205</f>
        <v>279639.18</v>
      </c>
      <c r="CA173" s="52">
        <f t="shared" si="478"/>
        <v>168.38812577216004</v>
      </c>
      <c r="CB173" s="52">
        <f t="shared" si="479"/>
        <v>72.463349073850694</v>
      </c>
      <c r="CC173" s="52">
        <f>CC175+CC205</f>
        <v>242880</v>
      </c>
      <c r="CD173" s="52">
        <f>CD175+CD205</f>
        <v>242880</v>
      </c>
      <c r="CE173" s="52">
        <f>CE175+CE205</f>
        <v>343080</v>
      </c>
      <c r="CF173" s="52">
        <f>CF175+CF205</f>
        <v>119040.81</v>
      </c>
      <c r="CG173" s="52">
        <f t="shared" ref="CG173:CG208" si="517">IFERROR(CF173/CE173*100,)</f>
        <v>34.697682756208465</v>
      </c>
      <c r="CH173" s="52">
        <f>CH175+CH205</f>
        <v>-57673.850000000006</v>
      </c>
      <c r="CI173" s="52">
        <f>CI175+CI205</f>
        <v>285406.15000000002</v>
      </c>
      <c r="CJ173" s="52"/>
      <c r="CK173" s="52">
        <f t="shared" ref="CK173:CK188" si="518">IFERROR(CJ173/CI173*100,)</f>
        <v>0</v>
      </c>
      <c r="CL173" s="52">
        <f>CL175+CL205</f>
        <v>0</v>
      </c>
      <c r="CM173" s="52">
        <f>CM175+CM205</f>
        <v>285406.15000000002</v>
      </c>
      <c r="CN173" s="52"/>
      <c r="CO173" s="52">
        <f t="shared" ref="CO173:CO188" si="519">IFERROR(CN173/CM173*100,)</f>
        <v>0</v>
      </c>
      <c r="CP173" s="52">
        <f>CP175+CP205</f>
        <v>0</v>
      </c>
      <c r="CQ173" s="52">
        <f>CQ175+CQ205</f>
        <v>285406.15000000002</v>
      </c>
      <c r="CR173" s="52">
        <f>CR175+CR205</f>
        <v>226350.59999999998</v>
      </c>
      <c r="CS173" s="52">
        <f t="shared" ref="CS173:CS207" si="520">IFERROR(CR173/CQ173*100,)</f>
        <v>79.308241956243748</v>
      </c>
      <c r="CT173" s="52">
        <f>CT175+CT205</f>
        <v>202909.5</v>
      </c>
      <c r="CU173" s="52">
        <f>CU175+CU205</f>
        <v>488315.65</v>
      </c>
      <c r="CV173" s="52">
        <f>CV175+CV205</f>
        <v>226350.59999999998</v>
      </c>
      <c r="CW173" s="52">
        <f t="shared" ref="CW173:CW243" si="521">IFERROR(CV173/CU173*100,)</f>
        <v>46.353337231768009</v>
      </c>
      <c r="CX173" s="52">
        <f t="shared" ref="CX173:DG173" si="522">CX175+CX205</f>
        <v>-155445</v>
      </c>
      <c r="CY173" s="52">
        <f t="shared" si="522"/>
        <v>332870.65000000002</v>
      </c>
      <c r="CZ173" s="52">
        <f t="shared" si="522"/>
        <v>274632</v>
      </c>
      <c r="DA173" s="52">
        <f t="shared" si="522"/>
        <v>274632</v>
      </c>
      <c r="DB173" s="52">
        <f t="shared" ref="DB173" si="523">DB175+DB205</f>
        <v>166784.78999999998</v>
      </c>
      <c r="DC173" s="52">
        <f t="shared" ref="DC173" si="524">DC175+DC205</f>
        <v>72423.8</v>
      </c>
      <c r="DD173" s="52">
        <f t="shared" ref="DD173:DD204" si="525">IFERROR(DC173/DB173*100,)</f>
        <v>43.423504025756792</v>
      </c>
      <c r="DE173" s="52">
        <f t="shared" ref="DE173:DE204" si="526">IFERROR(DC173/DJ173*100,)</f>
        <v>25.691308974813765</v>
      </c>
      <c r="DF173" s="52">
        <f t="shared" si="522"/>
        <v>274632</v>
      </c>
      <c r="DG173" s="52">
        <f t="shared" si="522"/>
        <v>26800.31</v>
      </c>
      <c r="DH173" s="52">
        <f t="shared" ref="DH173:DH243" si="527">IFERROR(DG173/DF173*100,)</f>
        <v>9.7586260887296472</v>
      </c>
      <c r="DI173" s="52">
        <f>DI175+DI205</f>
        <v>7268</v>
      </c>
      <c r="DJ173" s="52">
        <f>DJ175+DJ205</f>
        <v>281900</v>
      </c>
      <c r="DK173" s="52">
        <f t="shared" ref="DK173" si="528">DK175+DK205</f>
        <v>0</v>
      </c>
      <c r="DL173" s="52">
        <f t="shared" ref="DL173:DL197" si="529">IFERROR(DK173/DJ173*100,)</f>
        <v>0</v>
      </c>
      <c r="DM173" s="52">
        <f>DM175+DM205</f>
        <v>50000</v>
      </c>
      <c r="DN173" s="52">
        <f>DN175+DN205</f>
        <v>331900</v>
      </c>
      <c r="DO173" s="52">
        <f t="shared" ref="DO173" si="530">DO175+DO205</f>
        <v>0</v>
      </c>
      <c r="DP173" s="52">
        <f t="shared" ref="DP173:DP197" si="531">IFERROR(DO173/DN173*100,)</f>
        <v>0</v>
      </c>
      <c r="DQ173" s="52">
        <f>DQ175+DQ205</f>
        <v>25950</v>
      </c>
      <c r="DR173" s="52">
        <f>DR175+DR205</f>
        <v>384062.74</v>
      </c>
      <c r="DS173" s="52">
        <f t="shared" ref="DS173:DU173" si="532">DS175+DS205</f>
        <v>278222</v>
      </c>
      <c r="DT173" s="52">
        <f t="shared" si="532"/>
        <v>89000</v>
      </c>
      <c r="DU173" s="52">
        <f t="shared" si="532"/>
        <v>89000</v>
      </c>
      <c r="DV173" s="137"/>
      <c r="DW173" s="137"/>
      <c r="DX173" s="137"/>
      <c r="DY173" s="137"/>
      <c r="DZ173" s="852"/>
      <c r="EA173" s="852"/>
      <c r="EE173" s="686"/>
      <c r="EF173" s="655"/>
      <c r="EG173" s="655"/>
      <c r="EH173" s="655"/>
      <c r="EI173" s="655"/>
      <c r="EJ173" s="655"/>
      <c r="EK173" s="655"/>
      <c r="EL173" s="655"/>
      <c r="EM173" s="655"/>
      <c r="EN173" s="952"/>
      <c r="EO173" s="655"/>
      <c r="EP173" s="655"/>
      <c r="EQ173" s="655"/>
      <c r="ER173" s="655"/>
      <c r="ES173" s="655"/>
      <c r="ET173" s="655"/>
      <c r="EU173" s="655"/>
      <c r="EV173" s="655"/>
      <c r="EX173" s="820"/>
      <c r="EY173" s="655"/>
      <c r="EZ173" s="655"/>
      <c r="FA173" s="655"/>
      <c r="FB173" s="655"/>
      <c r="FC173" s="655"/>
      <c r="FD173" s="655"/>
      <c r="FE173" s="655"/>
      <c r="FF173" s="655"/>
      <c r="FG173" s="655"/>
      <c r="FH173" s="655"/>
      <c r="FI173" s="655"/>
      <c r="FJ173" s="655"/>
      <c r="FK173" s="655"/>
      <c r="FL173" s="655"/>
      <c r="FM173" s="655"/>
      <c r="FN173" s="655"/>
      <c r="FO173" s="655"/>
      <c r="FP173" s="655"/>
      <c r="FQ173" s="655"/>
      <c r="FR173" s="655"/>
      <c r="FS173" s="655"/>
      <c r="FT173" s="655"/>
      <c r="FU173" s="655"/>
      <c r="FV173" s="655"/>
      <c r="FW173" s="655"/>
      <c r="FX173" s="655"/>
      <c r="FY173" s="655"/>
      <c r="FZ173" s="655"/>
      <c r="GA173" s="655"/>
      <c r="GB173" s="655"/>
      <c r="GC173" s="655"/>
      <c r="GD173" s="655"/>
      <c r="GE173" s="655"/>
      <c r="GF173" s="655"/>
      <c r="GG173" s="655"/>
      <c r="GH173" s="655"/>
      <c r="GI173" s="655"/>
      <c r="GJ173" s="655"/>
      <c r="GK173" s="655"/>
      <c r="GL173" s="655"/>
      <c r="GM173" s="655"/>
      <c r="GN173" s="655"/>
      <c r="GO173" s="655"/>
      <c r="GP173" s="655"/>
      <c r="GQ173" s="655"/>
      <c r="GR173" s="655"/>
      <c r="GS173" s="655"/>
      <c r="GT173" s="655"/>
      <c r="GU173" s="655"/>
      <c r="GV173" s="655"/>
      <c r="GW173" s="655"/>
      <c r="GX173" s="655"/>
      <c r="GY173" s="655"/>
      <c r="GZ173" s="655"/>
      <c r="HA173" s="655"/>
      <c r="HB173" s="655"/>
      <c r="HC173" s="655"/>
      <c r="HD173" s="655"/>
      <c r="HE173" s="655"/>
      <c r="HF173" s="655"/>
      <c r="HG173" s="655"/>
      <c r="HH173" s="655"/>
      <c r="HI173" s="655"/>
      <c r="HJ173" s="655"/>
      <c r="HK173" s="655"/>
      <c r="HL173" s="655"/>
      <c r="HM173" s="655"/>
      <c r="HN173" s="655"/>
      <c r="HO173" s="655"/>
      <c r="HP173" s="655"/>
      <c r="HQ173" s="655"/>
      <c r="HR173" s="655"/>
      <c r="HS173" s="655"/>
      <c r="HT173" s="655"/>
      <c r="HU173" s="655"/>
      <c r="HV173" s="655"/>
      <c r="HW173" s="655"/>
      <c r="HX173" s="655"/>
      <c r="HY173" s="655"/>
      <c r="HZ173" s="655"/>
      <c r="IA173" s="655"/>
      <c r="IB173" s="655"/>
      <c r="IC173" s="655"/>
    </row>
    <row r="174" spans="1:237" s="654" customFormat="1" ht="20.100000000000001" customHeight="1" x14ac:dyDescent="0.35">
      <c r="A174" s="661"/>
      <c r="B174" s="661"/>
      <c r="C174" s="667"/>
      <c r="D174" s="661"/>
      <c r="E174" s="661"/>
      <c r="F174" s="661"/>
      <c r="G174" s="661"/>
      <c r="H174" s="661"/>
      <c r="I174" s="661"/>
      <c r="J174" s="661"/>
      <c r="K174" s="681" t="s">
        <v>458</v>
      </c>
      <c r="L174" s="563" t="s">
        <v>493</v>
      </c>
      <c r="M174" s="563"/>
      <c r="N174" s="563"/>
      <c r="O174" s="774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614"/>
      <c r="AJ174" s="30"/>
      <c r="AK174" s="30"/>
      <c r="AL174" s="30"/>
      <c r="AM174" s="30"/>
      <c r="AN174" s="104">
        <v>0</v>
      </c>
      <c r="AO174" s="104">
        <v>0</v>
      </c>
      <c r="AP174" s="104">
        <v>0</v>
      </c>
      <c r="AQ174" s="104">
        <v>0</v>
      </c>
      <c r="AR174" s="104">
        <v>0</v>
      </c>
      <c r="AS174" s="49"/>
      <c r="AT174" s="49"/>
      <c r="AU174" s="104">
        <v>14500</v>
      </c>
      <c r="AV174" s="104">
        <v>0</v>
      </c>
      <c r="AW174" s="104">
        <v>14500</v>
      </c>
      <c r="AX174" s="104">
        <v>14500</v>
      </c>
      <c r="AY174" s="104">
        <f>(BB174-AV174)</f>
        <v>287996.48</v>
      </c>
      <c r="AZ174" s="30"/>
      <c r="BA174" s="30"/>
      <c r="BB174" s="104">
        <v>287996.48</v>
      </c>
      <c r="BC174" s="104">
        <v>287996.48</v>
      </c>
      <c r="BD174" s="104">
        <v>0</v>
      </c>
      <c r="BE174" s="104">
        <v>117990.57</v>
      </c>
      <c r="BF174" s="104">
        <v>291996.48</v>
      </c>
      <c r="BG174" s="104">
        <v>166068.23000000001</v>
      </c>
      <c r="BH174" s="104">
        <v>293200</v>
      </c>
      <c r="BI174" s="104">
        <f>(BJ174-BH174)</f>
        <v>-27700</v>
      </c>
      <c r="BJ174" s="104">
        <v>265500</v>
      </c>
      <c r="BK174" s="104">
        <v>147366.82999999999</v>
      </c>
      <c r="BL174" s="104">
        <f t="shared" si="276"/>
        <v>55.505397363465157</v>
      </c>
      <c r="BM174" s="104"/>
      <c r="BN174" s="104"/>
      <c r="BO174" s="104">
        <v>392990</v>
      </c>
      <c r="BP174" s="104"/>
      <c r="BQ174" s="104"/>
      <c r="BR174" s="104">
        <f>(BS174-BO174)</f>
        <v>-49910</v>
      </c>
      <c r="BS174" s="104">
        <f>BS175+BS205</f>
        <v>343080</v>
      </c>
      <c r="BT174" s="104">
        <f>BT175+BT205</f>
        <v>258973.39</v>
      </c>
      <c r="BU174" s="104">
        <f>(BY174-BO174)</f>
        <v>-7085.7000000000116</v>
      </c>
      <c r="BV174" s="104">
        <f>BV175+BV205</f>
        <v>343080</v>
      </c>
      <c r="BW174" s="104"/>
      <c r="BX174" s="104"/>
      <c r="BY174" s="104">
        <f>BY175+BY205</f>
        <v>385904.3</v>
      </c>
      <c r="BZ174" s="104">
        <f>BZ175+BZ205</f>
        <v>279639.18</v>
      </c>
      <c r="CA174" s="104">
        <f t="shared" si="478"/>
        <v>168.38812577216004</v>
      </c>
      <c r="CB174" s="104">
        <f t="shared" si="479"/>
        <v>72.463349073850694</v>
      </c>
      <c r="CC174" s="104">
        <f>CC175+CC205</f>
        <v>242880</v>
      </c>
      <c r="CD174" s="104">
        <f>CD175+CD205</f>
        <v>242880</v>
      </c>
      <c r="CE174" s="104">
        <f>CE175+CE205</f>
        <v>343080</v>
      </c>
      <c r="CF174" s="104">
        <f>CF175+CF205</f>
        <v>119040.81</v>
      </c>
      <c r="CG174" s="104">
        <f t="shared" si="517"/>
        <v>34.697682756208465</v>
      </c>
      <c r="CH174" s="104">
        <f>(CI174-CE174)</f>
        <v>-57673.849999999977</v>
      </c>
      <c r="CI174" s="104">
        <f>CI175+CI205</f>
        <v>285406.15000000002</v>
      </c>
      <c r="CJ174" s="104"/>
      <c r="CK174" s="104">
        <f t="shared" si="518"/>
        <v>0</v>
      </c>
      <c r="CL174" s="104">
        <f>(CM174-CI174)</f>
        <v>0</v>
      </c>
      <c r="CM174" s="104">
        <f>CM175+CM205</f>
        <v>285406.15000000002</v>
      </c>
      <c r="CN174" s="104"/>
      <c r="CO174" s="104">
        <f t="shared" si="519"/>
        <v>0</v>
      </c>
      <c r="CP174" s="104">
        <f>(CQ174-CM174)</f>
        <v>0</v>
      </c>
      <c r="CQ174" s="104">
        <f>CQ175+CQ205</f>
        <v>285406.15000000002</v>
      </c>
      <c r="CR174" s="104">
        <f>CR175+CR205</f>
        <v>226350.59999999998</v>
      </c>
      <c r="CS174" s="104">
        <f t="shared" si="520"/>
        <v>79.308241956243748</v>
      </c>
      <c r="CT174" s="104">
        <f>(CU174-CQ174)</f>
        <v>202909.5</v>
      </c>
      <c r="CU174" s="104">
        <f>CU175+CU205</f>
        <v>488315.65</v>
      </c>
      <c r="CV174" s="104">
        <f>CV175+CV205</f>
        <v>226350.59999999998</v>
      </c>
      <c r="CW174" s="104">
        <f t="shared" si="521"/>
        <v>46.353337231768009</v>
      </c>
      <c r="CX174" s="104">
        <f>(CY174-CU174)</f>
        <v>-155445</v>
      </c>
      <c r="CY174" s="104">
        <f t="shared" ref="CY174:DG174" si="533">CY175+CY205</f>
        <v>332870.65000000002</v>
      </c>
      <c r="CZ174" s="104">
        <f t="shared" si="533"/>
        <v>274632</v>
      </c>
      <c r="DA174" s="104">
        <f t="shared" si="533"/>
        <v>274632</v>
      </c>
      <c r="DB174" s="104">
        <f t="shared" si="533"/>
        <v>166784.78999999998</v>
      </c>
      <c r="DC174" s="104">
        <f>DC175+DC205</f>
        <v>72423.8</v>
      </c>
      <c r="DD174" s="104">
        <f t="shared" si="525"/>
        <v>43.423504025756792</v>
      </c>
      <c r="DE174" s="104">
        <f t="shared" si="526"/>
        <v>25.691308974813765</v>
      </c>
      <c r="DF174" s="104">
        <f t="shared" si="533"/>
        <v>274632</v>
      </c>
      <c r="DG174" s="104">
        <f t="shared" si="533"/>
        <v>26800.31</v>
      </c>
      <c r="DH174" s="104">
        <f t="shared" si="527"/>
        <v>9.7586260887296472</v>
      </c>
      <c r="DI174" s="104">
        <f>(DJ174-DF174)</f>
        <v>7268</v>
      </c>
      <c r="DJ174" s="104">
        <f>DJ175+DJ205</f>
        <v>281900</v>
      </c>
      <c r="DK174" s="104">
        <f t="shared" ref="DK174" si="534">DK175+DK205</f>
        <v>0</v>
      </c>
      <c r="DL174" s="104">
        <f t="shared" si="529"/>
        <v>0</v>
      </c>
      <c r="DM174" s="104">
        <f>(DN174-DJ174)</f>
        <v>50000</v>
      </c>
      <c r="DN174" s="104">
        <f>DN175+DN205</f>
        <v>331900</v>
      </c>
      <c r="DO174" s="104">
        <f t="shared" ref="DO174" si="535">DO175+DO205</f>
        <v>0</v>
      </c>
      <c r="DP174" s="104">
        <f t="shared" si="531"/>
        <v>0</v>
      </c>
      <c r="DQ174" s="104">
        <f>(DR174-DN174)</f>
        <v>52162.739999999991</v>
      </c>
      <c r="DR174" s="104">
        <f>DR175+DR205</f>
        <v>384062.74</v>
      </c>
      <c r="DS174" s="104">
        <f t="shared" ref="DS174:DU174" si="536">DS175+DS205</f>
        <v>278222</v>
      </c>
      <c r="DT174" s="104">
        <f t="shared" si="536"/>
        <v>89000</v>
      </c>
      <c r="DU174" s="104">
        <f t="shared" si="536"/>
        <v>89000</v>
      </c>
      <c r="DV174" s="116"/>
      <c r="DW174" s="116"/>
      <c r="DX174" s="137"/>
      <c r="DY174" s="116"/>
      <c r="DZ174" s="852"/>
      <c r="EA174" s="852"/>
      <c r="EE174" s="686"/>
      <c r="EF174" s="655"/>
      <c r="EG174" s="655"/>
      <c r="EH174" s="655"/>
      <c r="EI174" s="655"/>
      <c r="EJ174" s="655"/>
      <c r="EK174" s="655"/>
      <c r="EL174" s="655"/>
      <c r="EM174" s="655"/>
      <c r="EN174" s="952"/>
      <c r="EO174" s="655"/>
      <c r="EP174" s="655"/>
      <c r="EQ174" s="655"/>
      <c r="ER174" s="655"/>
      <c r="ES174" s="655"/>
      <c r="ET174" s="655"/>
      <c r="EU174" s="655"/>
      <c r="EV174" s="655"/>
      <c r="EX174" s="820"/>
      <c r="EY174" s="655"/>
      <c r="EZ174" s="655"/>
      <c r="FA174" s="655"/>
      <c r="FB174" s="655"/>
      <c r="FC174" s="655"/>
      <c r="FD174" s="655"/>
      <c r="FE174" s="655"/>
      <c r="FF174" s="655"/>
      <c r="FG174" s="655"/>
      <c r="FH174" s="655"/>
      <c r="FI174" s="655"/>
      <c r="FJ174" s="655"/>
      <c r="FK174" s="655"/>
      <c r="FL174" s="655"/>
      <c r="FM174" s="655"/>
      <c r="FN174" s="655"/>
      <c r="FO174" s="655"/>
      <c r="FP174" s="655"/>
      <c r="FQ174" s="655"/>
      <c r="FR174" s="655"/>
      <c r="FS174" s="655"/>
      <c r="FT174" s="655"/>
      <c r="FU174" s="655"/>
      <c r="FV174" s="655"/>
      <c r="FW174" s="655"/>
      <c r="FX174" s="655"/>
      <c r="FY174" s="655"/>
      <c r="FZ174" s="655"/>
      <c r="GA174" s="655"/>
      <c r="GB174" s="655"/>
      <c r="GC174" s="655"/>
      <c r="GD174" s="655"/>
      <c r="GE174" s="655"/>
      <c r="GF174" s="655"/>
      <c r="GG174" s="655"/>
      <c r="GH174" s="655"/>
      <c r="GI174" s="655"/>
      <c r="GJ174" s="655"/>
      <c r="GK174" s="655"/>
      <c r="GL174" s="655"/>
      <c r="GM174" s="655"/>
      <c r="GN174" s="655"/>
      <c r="GO174" s="655"/>
      <c r="GP174" s="655"/>
      <c r="GQ174" s="655"/>
      <c r="GR174" s="655"/>
      <c r="GS174" s="655"/>
      <c r="GT174" s="655"/>
      <c r="GU174" s="655"/>
      <c r="GV174" s="655"/>
      <c r="GW174" s="655"/>
      <c r="GX174" s="655"/>
      <c r="GY174" s="655"/>
      <c r="GZ174" s="655"/>
      <c r="HA174" s="655"/>
      <c r="HB174" s="655"/>
      <c r="HC174" s="655"/>
      <c r="HD174" s="655"/>
      <c r="HE174" s="655"/>
      <c r="HF174" s="655"/>
      <c r="HG174" s="655"/>
      <c r="HH174" s="655"/>
      <c r="HI174" s="655"/>
      <c r="HJ174" s="655"/>
      <c r="HK174" s="655"/>
      <c r="HL174" s="655"/>
      <c r="HM174" s="655"/>
      <c r="HN174" s="655"/>
      <c r="HO174" s="655"/>
      <c r="HP174" s="655"/>
      <c r="HQ174" s="655"/>
      <c r="HR174" s="655"/>
      <c r="HS174" s="655"/>
      <c r="HT174" s="655"/>
      <c r="HU174" s="655"/>
      <c r="HV174" s="655"/>
      <c r="HW174" s="655"/>
      <c r="HX174" s="655"/>
      <c r="HY174" s="655"/>
      <c r="HZ174" s="655"/>
      <c r="IA174" s="655"/>
      <c r="IB174" s="655"/>
      <c r="IC174" s="655"/>
    </row>
    <row r="175" spans="1:237" ht="20.100000000000001" customHeight="1" x14ac:dyDescent="0.35">
      <c r="A175" s="646"/>
      <c r="B175" s="646"/>
      <c r="C175" s="665"/>
      <c r="D175" s="646"/>
      <c r="E175" s="646"/>
      <c r="F175" s="646"/>
      <c r="G175" s="646"/>
      <c r="H175" s="646"/>
      <c r="I175" s="646"/>
      <c r="J175" s="646" t="s">
        <v>185</v>
      </c>
      <c r="K175" s="758">
        <v>3</v>
      </c>
      <c r="L175" s="769" t="s">
        <v>174</v>
      </c>
      <c r="M175" s="769"/>
      <c r="N175" s="769"/>
      <c r="O175" s="753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614"/>
      <c r="AJ175" s="30"/>
      <c r="AK175" s="30"/>
      <c r="AL175" s="30"/>
      <c r="AM175" s="30"/>
      <c r="AN175" s="49"/>
      <c r="AO175" s="49"/>
      <c r="AP175" s="49"/>
      <c r="AQ175" s="49"/>
      <c r="AR175" s="101">
        <v>0</v>
      </c>
      <c r="AS175" s="49"/>
      <c r="AT175" s="49"/>
      <c r="AU175" s="49"/>
      <c r="AV175" s="101">
        <f>AV176+AV185</f>
        <v>0</v>
      </c>
      <c r="AW175" s="101">
        <f>AW176+AW185</f>
        <v>28500</v>
      </c>
      <c r="AX175" s="101">
        <f>AX176+AX185</f>
        <v>28500</v>
      </c>
      <c r="AY175" s="101">
        <f>AY176+AY185</f>
        <v>287996.48</v>
      </c>
      <c r="AZ175" s="30"/>
      <c r="BA175" s="30"/>
      <c r="BB175" s="101">
        <f t="shared" ref="BB175:BK175" si="537">BB176+BB185</f>
        <v>287996.48</v>
      </c>
      <c r="BC175" s="101">
        <f t="shared" si="537"/>
        <v>287996.48</v>
      </c>
      <c r="BD175" s="101">
        <f t="shared" si="537"/>
        <v>0</v>
      </c>
      <c r="BE175" s="101">
        <f t="shared" si="537"/>
        <v>117990.57</v>
      </c>
      <c r="BF175" s="101">
        <f t="shared" si="537"/>
        <v>291996.48</v>
      </c>
      <c r="BG175" s="101">
        <f t="shared" si="537"/>
        <v>166068.23000000001</v>
      </c>
      <c r="BH175" s="101">
        <f t="shared" si="537"/>
        <v>293200</v>
      </c>
      <c r="BI175" s="101">
        <f>BI176+BI185</f>
        <v>-27700</v>
      </c>
      <c r="BJ175" s="101">
        <f>BJ176+BJ185</f>
        <v>265500</v>
      </c>
      <c r="BK175" s="101">
        <f t="shared" si="537"/>
        <v>147366.83000000002</v>
      </c>
      <c r="BL175" s="101">
        <f t="shared" si="276"/>
        <v>55.505397363465171</v>
      </c>
      <c r="BM175" s="101"/>
      <c r="BN175" s="101"/>
      <c r="BO175" s="101">
        <f>BO176+BO185</f>
        <v>296990</v>
      </c>
      <c r="BP175" s="101"/>
      <c r="BQ175" s="101"/>
      <c r="BR175" s="101">
        <f t="shared" ref="BR175:BY175" si="538">BR176+BR185</f>
        <v>-49910</v>
      </c>
      <c r="BS175" s="101">
        <f t="shared" si="538"/>
        <v>247080</v>
      </c>
      <c r="BT175" s="101">
        <f>BT176+BT185</f>
        <v>258973.39</v>
      </c>
      <c r="BU175" s="101">
        <f t="shared" si="538"/>
        <v>-7085.7000000000044</v>
      </c>
      <c r="BV175" s="101">
        <f t="shared" si="538"/>
        <v>247080</v>
      </c>
      <c r="BW175" s="101"/>
      <c r="BX175" s="101"/>
      <c r="BY175" s="101">
        <f t="shared" si="538"/>
        <v>289904.3</v>
      </c>
      <c r="BZ175" s="101">
        <f>BZ176+BZ185</f>
        <v>279639.18</v>
      </c>
      <c r="CA175" s="101">
        <f t="shared" si="478"/>
        <v>168.38812577216004</v>
      </c>
      <c r="CB175" s="101">
        <f t="shared" si="479"/>
        <v>96.459134962813593</v>
      </c>
      <c r="CC175" s="101">
        <f>CC176+CC185</f>
        <v>242880</v>
      </c>
      <c r="CD175" s="101">
        <f>CD176+CD185</f>
        <v>242880</v>
      </c>
      <c r="CE175" s="101">
        <f>CE176+CE185</f>
        <v>247080</v>
      </c>
      <c r="CF175" s="101">
        <f>CF176+CF185</f>
        <v>23214.66</v>
      </c>
      <c r="CG175" s="101">
        <f t="shared" si="517"/>
        <v>9.3956046624575027</v>
      </c>
      <c r="CH175" s="101">
        <f>CH176+CH185</f>
        <v>-57500</v>
      </c>
      <c r="CI175" s="101">
        <f>CI176+CI185</f>
        <v>189580</v>
      </c>
      <c r="CJ175" s="101"/>
      <c r="CK175" s="101">
        <f t="shared" si="518"/>
        <v>0</v>
      </c>
      <c r="CL175" s="101">
        <f>CL176+CL185</f>
        <v>0</v>
      </c>
      <c r="CM175" s="101">
        <f>CM176+CM185</f>
        <v>189580</v>
      </c>
      <c r="CN175" s="101"/>
      <c r="CO175" s="101">
        <f t="shared" si="519"/>
        <v>0</v>
      </c>
      <c r="CP175" s="101">
        <f>CP176+CP185</f>
        <v>0</v>
      </c>
      <c r="CQ175" s="101">
        <f>CQ176+CQ185</f>
        <v>189580</v>
      </c>
      <c r="CR175" s="101">
        <f>CR176+CR185</f>
        <v>128698.33</v>
      </c>
      <c r="CS175" s="101">
        <f t="shared" si="520"/>
        <v>67.886027007068265</v>
      </c>
      <c r="CT175" s="101">
        <f>CT176+CT185</f>
        <v>88572</v>
      </c>
      <c r="CU175" s="101">
        <f>CU176+CU185</f>
        <v>278152</v>
      </c>
      <c r="CV175" s="101">
        <f>CV176+CV185</f>
        <v>128698.33</v>
      </c>
      <c r="CW175" s="101">
        <f t="shared" si="521"/>
        <v>46.26906511547643</v>
      </c>
      <c r="CX175" s="101">
        <f t="shared" ref="CX175:DG175" si="539">CX176+CX185</f>
        <v>-97445</v>
      </c>
      <c r="CY175" s="101">
        <f t="shared" si="539"/>
        <v>180707</v>
      </c>
      <c r="CZ175" s="114">
        <f t="shared" si="539"/>
        <v>214632</v>
      </c>
      <c r="DA175" s="114">
        <f t="shared" si="539"/>
        <v>214632</v>
      </c>
      <c r="DB175" s="101">
        <f t="shared" ref="DB175" si="540">DB176+DB185</f>
        <v>69132.51999999999</v>
      </c>
      <c r="DC175" s="114">
        <f t="shared" ref="DC175" si="541">DC176+DC185</f>
        <v>70423.8</v>
      </c>
      <c r="DD175" s="101">
        <f t="shared" si="525"/>
        <v>101.86783296775528</v>
      </c>
      <c r="DE175" s="101">
        <f t="shared" si="526"/>
        <v>25.160342979635587</v>
      </c>
      <c r="DF175" s="101">
        <f t="shared" si="539"/>
        <v>214632</v>
      </c>
      <c r="DG175" s="101">
        <f t="shared" si="539"/>
        <v>26800.31</v>
      </c>
      <c r="DH175" s="101">
        <f t="shared" si="527"/>
        <v>12.486632934511164</v>
      </c>
      <c r="DI175" s="101">
        <f>DI176+DI185</f>
        <v>65268</v>
      </c>
      <c r="DJ175" s="114">
        <f>DJ176+DJ185</f>
        <v>279900</v>
      </c>
      <c r="DK175" s="101">
        <f t="shared" ref="DK175" si="542">DK176+DK185</f>
        <v>0</v>
      </c>
      <c r="DL175" s="101">
        <f t="shared" si="529"/>
        <v>0</v>
      </c>
      <c r="DM175" s="101">
        <f>DM176+DM185</f>
        <v>0</v>
      </c>
      <c r="DN175" s="114">
        <f>DN176+DN185</f>
        <v>279900</v>
      </c>
      <c r="DO175" s="101">
        <f t="shared" ref="DO175" si="543">DO176+DO185</f>
        <v>0</v>
      </c>
      <c r="DP175" s="101">
        <f t="shared" si="531"/>
        <v>0</v>
      </c>
      <c r="DQ175" s="101">
        <f>DQ176+DQ185</f>
        <v>2950</v>
      </c>
      <c r="DR175" s="114">
        <f>DR176+DR185</f>
        <v>289222</v>
      </c>
      <c r="DS175" s="114">
        <f t="shared" ref="DS175:DU175" si="544">DS176+DS185</f>
        <v>193222</v>
      </c>
      <c r="DT175" s="114">
        <f t="shared" si="544"/>
        <v>87000</v>
      </c>
      <c r="DU175" s="114">
        <f t="shared" si="544"/>
        <v>87000</v>
      </c>
      <c r="DV175" s="106"/>
      <c r="DW175" s="106"/>
      <c r="DX175" s="137"/>
      <c r="DY175" s="138"/>
      <c r="EF175" s="655"/>
      <c r="EG175" s="655"/>
      <c r="EH175" s="655"/>
      <c r="EI175" s="655"/>
      <c r="EJ175" s="655"/>
      <c r="EK175" s="655"/>
      <c r="EL175" s="655"/>
      <c r="EM175" s="655"/>
      <c r="EN175" s="952"/>
      <c r="EO175" s="655"/>
      <c r="EP175" s="655"/>
      <c r="EQ175" s="655"/>
      <c r="ER175" s="655"/>
      <c r="ES175" s="655"/>
      <c r="ET175" s="655"/>
      <c r="EU175" s="655"/>
      <c r="EV175" s="655"/>
      <c r="EY175" s="655"/>
      <c r="EZ175" s="655"/>
      <c r="FA175" s="655"/>
      <c r="FB175" s="655"/>
      <c r="FC175" s="655"/>
      <c r="FD175" s="655"/>
      <c r="FE175" s="655"/>
      <c r="FF175" s="655"/>
      <c r="FG175" s="655"/>
      <c r="FH175" s="655"/>
      <c r="FI175" s="655"/>
      <c r="FJ175" s="655"/>
      <c r="FK175" s="655"/>
      <c r="FL175" s="655"/>
      <c r="FM175" s="655"/>
      <c r="FN175" s="655"/>
      <c r="FO175" s="655"/>
      <c r="FP175" s="655"/>
      <c r="FQ175" s="655"/>
      <c r="FR175" s="655"/>
      <c r="FS175" s="655"/>
      <c r="FT175" s="655"/>
      <c r="FU175" s="655"/>
      <c r="FV175" s="655"/>
      <c r="FW175" s="655"/>
      <c r="FX175" s="655"/>
      <c r="FY175" s="655"/>
      <c r="FZ175" s="655"/>
      <c r="GA175" s="655"/>
      <c r="GB175" s="655"/>
      <c r="GC175" s="655"/>
      <c r="GD175" s="655"/>
      <c r="GE175" s="655"/>
      <c r="GF175" s="655"/>
      <c r="GG175" s="655"/>
      <c r="GH175" s="655"/>
      <c r="GI175" s="655"/>
      <c r="GJ175" s="655"/>
      <c r="GK175" s="655"/>
      <c r="GL175" s="655"/>
      <c r="GM175" s="655"/>
      <c r="GN175" s="655"/>
      <c r="GO175" s="655"/>
      <c r="GP175" s="655"/>
      <c r="GQ175" s="655"/>
      <c r="GR175" s="655"/>
      <c r="GS175" s="655"/>
      <c r="GT175" s="655"/>
      <c r="GU175" s="655"/>
      <c r="GV175" s="655"/>
      <c r="GW175" s="655"/>
      <c r="GX175" s="655"/>
      <c r="GY175" s="655"/>
      <c r="GZ175" s="655"/>
      <c r="HA175" s="655"/>
      <c r="HB175" s="655"/>
      <c r="HC175" s="655"/>
      <c r="HD175" s="655"/>
      <c r="HE175" s="655"/>
      <c r="HF175" s="655"/>
      <c r="HG175" s="655"/>
      <c r="HH175" s="655"/>
      <c r="HI175" s="655"/>
      <c r="HJ175" s="655"/>
      <c r="HK175" s="655"/>
      <c r="HL175" s="655"/>
      <c r="HM175" s="655"/>
      <c r="HN175" s="655"/>
      <c r="HO175" s="655"/>
      <c r="HP175" s="655"/>
      <c r="HQ175" s="655"/>
      <c r="HR175" s="655"/>
      <c r="HS175" s="655"/>
      <c r="HT175" s="655"/>
      <c r="HU175" s="655"/>
      <c r="HV175" s="655"/>
      <c r="HW175" s="655"/>
      <c r="HX175" s="655"/>
      <c r="HY175" s="655"/>
      <c r="HZ175" s="655"/>
      <c r="IA175" s="655"/>
      <c r="IB175" s="655"/>
      <c r="IC175" s="655"/>
    </row>
    <row r="176" spans="1:237" ht="20.100000000000001" customHeight="1" x14ac:dyDescent="0.35">
      <c r="A176" s="646"/>
      <c r="B176" s="646"/>
      <c r="C176" s="665"/>
      <c r="D176" s="646"/>
      <c r="E176" s="646"/>
      <c r="F176" s="646"/>
      <c r="G176" s="646"/>
      <c r="H176" s="646"/>
      <c r="I176" s="646"/>
      <c r="J176" s="580" t="s">
        <v>185</v>
      </c>
      <c r="K176" s="757"/>
      <c r="L176" s="775">
        <v>31</v>
      </c>
      <c r="M176" s="775" t="s">
        <v>240</v>
      </c>
      <c r="N176" s="775"/>
      <c r="O176" s="752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614"/>
      <c r="AJ176" s="30"/>
      <c r="AK176" s="30"/>
      <c r="AL176" s="30"/>
      <c r="AM176" s="30"/>
      <c r="AN176" s="101">
        <f>AN177+AN181</f>
        <v>0</v>
      </c>
      <c r="AO176" s="101">
        <f>AO177+AO181</f>
        <v>0</v>
      </c>
      <c r="AP176" s="101">
        <f>AP177+AP181</f>
        <v>0</v>
      </c>
      <c r="AQ176" s="101">
        <f>AQ177+AQ181</f>
        <v>0</v>
      </c>
      <c r="AR176" s="101">
        <v>0</v>
      </c>
      <c r="AS176" s="101">
        <f>AS177+AS181</f>
        <v>0</v>
      </c>
      <c r="AT176" s="101">
        <f>AT177+AT181</f>
        <v>0</v>
      </c>
      <c r="AU176" s="101">
        <f>AU177+AU181</f>
        <v>14000</v>
      </c>
      <c r="AV176" s="101">
        <f>AV177+AV181</f>
        <v>0</v>
      </c>
      <c r="AW176" s="101">
        <v>14000</v>
      </c>
      <c r="AX176" s="101">
        <v>14000</v>
      </c>
      <c r="AY176" s="101">
        <f>AY177+AY181</f>
        <v>50496.480000000003</v>
      </c>
      <c r="AZ176" s="30"/>
      <c r="BA176" s="30"/>
      <c r="BB176" s="101">
        <f t="shared" ref="BB176:BH176" si="545">BB177+BB181</f>
        <v>50496.480000000003</v>
      </c>
      <c r="BC176" s="101">
        <f t="shared" si="545"/>
        <v>50496.480000000003</v>
      </c>
      <c r="BD176" s="101">
        <f t="shared" si="545"/>
        <v>0</v>
      </c>
      <c r="BE176" s="101">
        <f t="shared" si="545"/>
        <v>0</v>
      </c>
      <c r="BF176" s="101">
        <f t="shared" si="545"/>
        <v>52200</v>
      </c>
      <c r="BG176" s="101">
        <f t="shared" si="545"/>
        <v>0</v>
      </c>
      <c r="BH176" s="101">
        <f t="shared" si="545"/>
        <v>52200</v>
      </c>
      <c r="BI176" s="101">
        <f>BI177+BI181</f>
        <v>300</v>
      </c>
      <c r="BJ176" s="101">
        <f>BJ177+BJ181+BJ179</f>
        <v>52500</v>
      </c>
      <c r="BK176" s="101">
        <f>BK177+BK181+BK179</f>
        <v>35160</v>
      </c>
      <c r="BL176" s="101">
        <f t="shared" si="276"/>
        <v>66.971428571428575</v>
      </c>
      <c r="BM176" s="101"/>
      <c r="BN176" s="101"/>
      <c r="BO176" s="101">
        <f>BO177+BO181+BO179</f>
        <v>54130</v>
      </c>
      <c r="BP176" s="101"/>
      <c r="BQ176" s="101"/>
      <c r="BR176" s="101">
        <f t="shared" ref="BR176:BY176" si="546">BR177+BR181+BR179</f>
        <v>3750</v>
      </c>
      <c r="BS176" s="101">
        <f t="shared" si="546"/>
        <v>57880</v>
      </c>
      <c r="BT176" s="101">
        <f>BT177+BT181+BT179</f>
        <v>35160</v>
      </c>
      <c r="BU176" s="101">
        <f t="shared" si="546"/>
        <v>0</v>
      </c>
      <c r="BV176" s="101">
        <f t="shared" si="546"/>
        <v>57880</v>
      </c>
      <c r="BW176" s="101"/>
      <c r="BX176" s="101"/>
      <c r="BY176" s="101">
        <f t="shared" si="546"/>
        <v>54130</v>
      </c>
      <c r="BZ176" s="101">
        <f>BZ177+BZ181+BZ179</f>
        <v>48130</v>
      </c>
      <c r="CA176" s="101">
        <f t="shared" si="478"/>
        <v>0</v>
      </c>
      <c r="CB176" s="101">
        <f t="shared" si="479"/>
        <v>88.915573619065214</v>
      </c>
      <c r="CC176" s="101">
        <v>57880</v>
      </c>
      <c r="CD176" s="101">
        <v>57880</v>
      </c>
      <c r="CE176" s="101">
        <f>CE177+CE181+CE179</f>
        <v>57880</v>
      </c>
      <c r="CF176" s="101">
        <f>CF177+CF181+CF179</f>
        <v>17580.02</v>
      </c>
      <c r="CG176" s="101">
        <f t="shared" si="517"/>
        <v>30.373220456116101</v>
      </c>
      <c r="CH176" s="101">
        <f>CH177+CH181+CH179</f>
        <v>-8500</v>
      </c>
      <c r="CI176" s="101">
        <f>CI177+CI181+CI179</f>
        <v>49380</v>
      </c>
      <c r="CJ176" s="101"/>
      <c r="CK176" s="101">
        <f t="shared" si="518"/>
        <v>0</v>
      </c>
      <c r="CL176" s="101">
        <f>CL177+CL181+CL179</f>
        <v>0</v>
      </c>
      <c r="CM176" s="101">
        <f>CM177+CM181+CM179</f>
        <v>49380</v>
      </c>
      <c r="CN176" s="101"/>
      <c r="CO176" s="101">
        <f t="shared" si="519"/>
        <v>0</v>
      </c>
      <c r="CP176" s="101">
        <f>CP177+CP181+CP179</f>
        <v>0</v>
      </c>
      <c r="CQ176" s="101">
        <f>CQ177+CQ181+CQ179</f>
        <v>49380</v>
      </c>
      <c r="CR176" s="101">
        <f>CR177+CR181+CR179</f>
        <v>36409.699999999997</v>
      </c>
      <c r="CS176" s="101">
        <f t="shared" si="520"/>
        <v>73.733697853381926</v>
      </c>
      <c r="CT176" s="101">
        <f>CT177+CT181+CT179</f>
        <v>0</v>
      </c>
      <c r="CU176" s="101">
        <f>CU177+CU181+CU179</f>
        <v>49380</v>
      </c>
      <c r="CV176" s="101">
        <f>CV177+CV181+CV179</f>
        <v>36409.699999999997</v>
      </c>
      <c r="CW176" s="101">
        <f t="shared" si="521"/>
        <v>73.733697853381926</v>
      </c>
      <c r="CX176" s="101">
        <f>CX177+CX181+CX179</f>
        <v>0</v>
      </c>
      <c r="CY176" s="101">
        <f>CY177+CY181+CY179</f>
        <v>49380</v>
      </c>
      <c r="CZ176" s="114">
        <v>49380</v>
      </c>
      <c r="DA176" s="114">
        <v>49380</v>
      </c>
      <c r="DB176" s="101">
        <f>DB177+DB181+DB179</f>
        <v>35159.699999999997</v>
      </c>
      <c r="DC176" s="114">
        <f>DC177+DC181+DC179</f>
        <v>36235.01</v>
      </c>
      <c r="DD176" s="101">
        <f t="shared" si="525"/>
        <v>103.0583594285503</v>
      </c>
      <c r="DE176" s="101">
        <f t="shared" si="526"/>
        <v>20.158559109874826</v>
      </c>
      <c r="DF176" s="101">
        <f>DF177+DF181+DF179</f>
        <v>49380</v>
      </c>
      <c r="DG176" s="101">
        <f>DG177+DG181+DG179</f>
        <v>17510.010000000002</v>
      </c>
      <c r="DH176" s="101">
        <f t="shared" si="527"/>
        <v>35.459720534629405</v>
      </c>
      <c r="DI176" s="101">
        <f>DI177+DI181+DI179</f>
        <v>130370</v>
      </c>
      <c r="DJ176" s="114">
        <f>DJ177+DJ181+DJ179</f>
        <v>179750</v>
      </c>
      <c r="DK176" s="101">
        <f>DK177+DK181+DK179</f>
        <v>0</v>
      </c>
      <c r="DL176" s="101">
        <f t="shared" si="529"/>
        <v>0</v>
      </c>
      <c r="DM176" s="101">
        <f>DM177+DM181+DM179</f>
        <v>0</v>
      </c>
      <c r="DN176" s="114">
        <f>DN177+DN181+DN179</f>
        <v>179750</v>
      </c>
      <c r="DO176" s="101">
        <f>DO177+DO181+DO179</f>
        <v>0</v>
      </c>
      <c r="DP176" s="101">
        <f t="shared" si="531"/>
        <v>0</v>
      </c>
      <c r="DQ176" s="101">
        <f>DQ177+DQ181+DQ179</f>
        <v>-99000</v>
      </c>
      <c r="DR176" s="114">
        <f>DR177+DR181+DR179</f>
        <v>80750</v>
      </c>
      <c r="DS176" s="114">
        <f>DS177+DS181+DS179</f>
        <v>106750</v>
      </c>
      <c r="DT176" s="114">
        <v>80000</v>
      </c>
      <c r="DU176" s="114">
        <v>80000</v>
      </c>
      <c r="DV176" s="106"/>
      <c r="DW176" s="106"/>
      <c r="DX176" s="137"/>
      <c r="DY176" s="138"/>
      <c r="EF176" s="655"/>
      <c r="EG176" s="655"/>
      <c r="EH176" s="655"/>
      <c r="EI176" s="655"/>
      <c r="EJ176" s="655"/>
      <c r="EK176" s="655"/>
      <c r="EL176" s="655"/>
      <c r="EM176" s="655"/>
      <c r="EN176" s="952"/>
      <c r="EO176" s="655"/>
      <c r="EP176" s="655"/>
      <c r="EQ176" s="655"/>
      <c r="ER176" s="655"/>
      <c r="ES176" s="655"/>
      <c r="ET176" s="655"/>
      <c r="EU176" s="655"/>
      <c r="EV176" s="655"/>
      <c r="EY176" s="655"/>
      <c r="EZ176" s="655"/>
      <c r="FA176" s="655"/>
      <c r="FB176" s="655"/>
      <c r="FC176" s="655"/>
      <c r="FD176" s="655"/>
      <c r="FE176" s="655"/>
      <c r="FF176" s="655"/>
      <c r="FG176" s="655"/>
      <c r="FH176" s="655"/>
      <c r="FI176" s="655"/>
      <c r="FJ176" s="655"/>
      <c r="FK176" s="655"/>
      <c r="FL176" s="655"/>
      <c r="FM176" s="655"/>
      <c r="FN176" s="655"/>
      <c r="FO176" s="655"/>
      <c r="FP176" s="655"/>
      <c r="FQ176" s="655"/>
      <c r="FR176" s="655"/>
      <c r="FS176" s="655"/>
      <c r="FT176" s="655"/>
      <c r="FU176" s="655"/>
      <c r="FV176" s="655"/>
      <c r="FW176" s="655"/>
      <c r="FX176" s="655"/>
      <c r="FY176" s="655"/>
      <c r="FZ176" s="655"/>
      <c r="GA176" s="655"/>
      <c r="GB176" s="655"/>
      <c r="GC176" s="655"/>
      <c r="GD176" s="655"/>
      <c r="GE176" s="655"/>
      <c r="GF176" s="655"/>
      <c r="GG176" s="655"/>
      <c r="GH176" s="655"/>
      <c r="GI176" s="655"/>
      <c r="GJ176" s="655"/>
      <c r="GK176" s="655"/>
      <c r="GL176" s="655"/>
      <c r="GM176" s="655"/>
      <c r="GN176" s="655"/>
      <c r="GO176" s="655"/>
      <c r="GP176" s="655"/>
      <c r="GQ176" s="655"/>
      <c r="GR176" s="655"/>
      <c r="GS176" s="655"/>
      <c r="GT176" s="655"/>
      <c r="GU176" s="655"/>
      <c r="GV176" s="655"/>
      <c r="GW176" s="655"/>
      <c r="GX176" s="655"/>
      <c r="GY176" s="655"/>
      <c r="GZ176" s="655"/>
      <c r="HA176" s="655"/>
      <c r="HB176" s="655"/>
      <c r="HC176" s="655"/>
      <c r="HD176" s="655"/>
      <c r="HE176" s="655"/>
      <c r="HF176" s="655"/>
      <c r="HG176" s="655"/>
      <c r="HH176" s="655"/>
      <c r="HI176" s="655"/>
      <c r="HJ176" s="655"/>
      <c r="HK176" s="655"/>
      <c r="HL176" s="655"/>
      <c r="HM176" s="655"/>
      <c r="HN176" s="655"/>
      <c r="HO176" s="655"/>
      <c r="HP176" s="655"/>
      <c r="HQ176" s="655"/>
      <c r="HR176" s="655"/>
      <c r="HS176" s="655"/>
      <c r="HT176" s="655"/>
      <c r="HU176" s="655"/>
      <c r="HV176" s="655"/>
      <c r="HW176" s="655"/>
      <c r="HX176" s="655"/>
      <c r="HY176" s="655"/>
      <c r="HZ176" s="655"/>
      <c r="IA176" s="655"/>
      <c r="IB176" s="655"/>
      <c r="IC176" s="655"/>
    </row>
    <row r="177" spans="1:237" ht="20.100000000000001" customHeight="1" x14ac:dyDescent="0.35">
      <c r="A177" s="646" t="s">
        <v>437</v>
      </c>
      <c r="B177" s="646" t="s">
        <v>520</v>
      </c>
      <c r="C177" s="665" t="s">
        <v>458</v>
      </c>
      <c r="D177" s="646"/>
      <c r="E177" s="646"/>
      <c r="F177" s="646"/>
      <c r="G177" s="646"/>
      <c r="H177" s="646"/>
      <c r="I177" s="646"/>
      <c r="J177" s="580" t="s">
        <v>185</v>
      </c>
      <c r="K177" s="757"/>
      <c r="L177" s="610"/>
      <c r="M177" s="769">
        <v>311</v>
      </c>
      <c r="N177" s="770" t="s">
        <v>14</v>
      </c>
      <c r="O177" s="759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614"/>
      <c r="AJ177" s="30"/>
      <c r="AK177" s="30"/>
      <c r="AL177" s="30"/>
      <c r="AM177" s="30"/>
      <c r="AN177" s="101">
        <f>SUM(AN178)</f>
        <v>0</v>
      </c>
      <c r="AO177" s="101">
        <f>SUM(AO178)</f>
        <v>0</v>
      </c>
      <c r="AP177" s="101">
        <f>SUM(AP178)</f>
        <v>0</v>
      </c>
      <c r="AQ177" s="101">
        <f>SUM(AQ178)</f>
        <v>0</v>
      </c>
      <c r="AR177" s="101">
        <v>0</v>
      </c>
      <c r="AS177" s="101">
        <f>SUM(AS178)</f>
        <v>0</v>
      </c>
      <c r="AT177" s="101">
        <f>SUM(AT178)</f>
        <v>0</v>
      </c>
      <c r="AU177" s="101">
        <f>SUM(AU178)</f>
        <v>8000</v>
      </c>
      <c r="AV177" s="101">
        <f>SUM(AV178)</f>
        <v>0</v>
      </c>
      <c r="AW177" s="101"/>
      <c r="AX177" s="101"/>
      <c r="AY177" s="101">
        <f>SUM(AY178)</f>
        <v>44317.36</v>
      </c>
      <c r="AZ177" s="30"/>
      <c r="BA177" s="30"/>
      <c r="BB177" s="101">
        <f t="shared" ref="BB177:BK177" si="547">SUM(BB178)</f>
        <v>44317.36</v>
      </c>
      <c r="BC177" s="101">
        <f t="shared" si="547"/>
        <v>44317.36</v>
      </c>
      <c r="BD177" s="101">
        <f t="shared" si="547"/>
        <v>0</v>
      </c>
      <c r="BE177" s="101">
        <f t="shared" si="547"/>
        <v>0</v>
      </c>
      <c r="BF177" s="101">
        <f t="shared" si="547"/>
        <v>46000</v>
      </c>
      <c r="BG177" s="101">
        <f t="shared" si="547"/>
        <v>0</v>
      </c>
      <c r="BH177" s="101">
        <f t="shared" si="547"/>
        <v>46000</v>
      </c>
      <c r="BI177" s="101">
        <f t="shared" si="547"/>
        <v>0</v>
      </c>
      <c r="BJ177" s="101">
        <f t="shared" si="547"/>
        <v>46000</v>
      </c>
      <c r="BK177" s="101">
        <f t="shared" si="547"/>
        <v>30000</v>
      </c>
      <c r="BL177" s="101">
        <f t="shared" si="276"/>
        <v>65.217391304347828</v>
      </c>
      <c r="BM177" s="101"/>
      <c r="BN177" s="101"/>
      <c r="BO177" s="101">
        <f>SUM(BO178)</f>
        <v>46000</v>
      </c>
      <c r="BP177" s="101"/>
      <c r="BQ177" s="101"/>
      <c r="BR177" s="101">
        <f>SUM(BR178)</f>
        <v>0</v>
      </c>
      <c r="BS177" s="101">
        <f>SUM(BS178)</f>
        <v>46000</v>
      </c>
      <c r="BT177" s="101">
        <f>SUM(BT178)</f>
        <v>30000</v>
      </c>
      <c r="BU177" s="101">
        <f>SUM(BU178)</f>
        <v>0</v>
      </c>
      <c r="BV177" s="101">
        <f>SUM(BV178)</f>
        <v>46000</v>
      </c>
      <c r="BW177" s="101"/>
      <c r="BX177" s="101"/>
      <c r="BY177" s="101">
        <f>SUM(BY178)</f>
        <v>46000</v>
      </c>
      <c r="BZ177" s="101">
        <f>SUM(BZ178)</f>
        <v>40000</v>
      </c>
      <c r="CA177" s="101">
        <f t="shared" si="478"/>
        <v>0</v>
      </c>
      <c r="CB177" s="101">
        <f t="shared" si="479"/>
        <v>86.956521739130437</v>
      </c>
      <c r="CC177" s="101">
        <f>SUM(CC178)</f>
        <v>0</v>
      </c>
      <c r="CD177" s="101">
        <f>SUM(CD178)</f>
        <v>0</v>
      </c>
      <c r="CE177" s="101">
        <f>SUM(CE178)</f>
        <v>46000</v>
      </c>
      <c r="CF177" s="101">
        <f>SUM(CF178)</f>
        <v>15000</v>
      </c>
      <c r="CG177" s="101">
        <f t="shared" si="517"/>
        <v>32.608695652173914</v>
      </c>
      <c r="CH177" s="101">
        <f>SUM(CH178)</f>
        <v>-6000</v>
      </c>
      <c r="CI177" s="101">
        <f>SUM(CI178)</f>
        <v>40000</v>
      </c>
      <c r="CJ177" s="101"/>
      <c r="CK177" s="101">
        <f t="shared" si="518"/>
        <v>0</v>
      </c>
      <c r="CL177" s="101">
        <f>SUM(CL178)</f>
        <v>0</v>
      </c>
      <c r="CM177" s="101">
        <f>SUM(CM178)</f>
        <v>40000</v>
      </c>
      <c r="CN177" s="101"/>
      <c r="CO177" s="101">
        <f t="shared" si="519"/>
        <v>0</v>
      </c>
      <c r="CP177" s="101">
        <f>SUM(CP178)</f>
        <v>0</v>
      </c>
      <c r="CQ177" s="101">
        <f>SUM(CQ178)</f>
        <v>40000</v>
      </c>
      <c r="CR177" s="101">
        <f>SUM(CR178)</f>
        <v>29999.7</v>
      </c>
      <c r="CS177" s="101">
        <f t="shared" si="520"/>
        <v>74.999250000000004</v>
      </c>
      <c r="CT177" s="101">
        <f>SUM(CT178)</f>
        <v>0</v>
      </c>
      <c r="CU177" s="101">
        <f>SUM(CU178)</f>
        <v>40000</v>
      </c>
      <c r="CV177" s="101">
        <f>SUM(CV178)</f>
        <v>29999.7</v>
      </c>
      <c r="CW177" s="101">
        <f t="shared" si="521"/>
        <v>74.999250000000004</v>
      </c>
      <c r="CX177" s="101">
        <f t="shared" ref="CX177:DG177" si="548">SUM(CX178)</f>
        <v>0</v>
      </c>
      <c r="CY177" s="101">
        <f t="shared" si="548"/>
        <v>40000</v>
      </c>
      <c r="CZ177" s="114">
        <f t="shared" si="548"/>
        <v>0</v>
      </c>
      <c r="DA177" s="114">
        <f t="shared" si="548"/>
        <v>0</v>
      </c>
      <c r="DB177" s="101">
        <f t="shared" si="548"/>
        <v>29999.7</v>
      </c>
      <c r="DC177" s="114">
        <f t="shared" ref="DC177" si="549">SUM(DC178)</f>
        <v>30000</v>
      </c>
      <c r="DD177" s="101">
        <f t="shared" si="525"/>
        <v>100.0010000100001</v>
      </c>
      <c r="DE177" s="101">
        <f t="shared" si="526"/>
        <v>19.867549668874172</v>
      </c>
      <c r="DF177" s="101">
        <f t="shared" si="548"/>
        <v>40000</v>
      </c>
      <c r="DG177" s="101">
        <f t="shared" si="548"/>
        <v>15000</v>
      </c>
      <c r="DH177" s="101">
        <f t="shared" si="527"/>
        <v>37.5</v>
      </c>
      <c r="DI177" s="101">
        <f>SUM(DI178)</f>
        <v>111000</v>
      </c>
      <c r="DJ177" s="114">
        <f>SUM(DJ178)</f>
        <v>151000</v>
      </c>
      <c r="DK177" s="101">
        <f t="shared" ref="DK177" si="550">SUM(DK178)</f>
        <v>0</v>
      </c>
      <c r="DL177" s="101">
        <f t="shared" si="529"/>
        <v>0</v>
      </c>
      <c r="DM177" s="101">
        <f>SUM(DM178)</f>
        <v>0</v>
      </c>
      <c r="DN177" s="114">
        <f>SUM(DN178)</f>
        <v>151000</v>
      </c>
      <c r="DO177" s="101">
        <f t="shared" ref="DO177" si="551">SUM(DO178)</f>
        <v>0</v>
      </c>
      <c r="DP177" s="101">
        <f t="shared" si="531"/>
        <v>0</v>
      </c>
      <c r="DQ177" s="101">
        <f>SUM(DQ178)</f>
        <v>-85000</v>
      </c>
      <c r="DR177" s="114">
        <f>SUM(DR178)</f>
        <v>66000</v>
      </c>
      <c r="DS177" s="114">
        <f t="shared" ref="DS177:DU177" si="552">SUM(DS178)</f>
        <v>88000</v>
      </c>
      <c r="DT177" s="114">
        <f t="shared" si="552"/>
        <v>0</v>
      </c>
      <c r="DU177" s="114">
        <f t="shared" si="552"/>
        <v>0</v>
      </c>
      <c r="DV177" s="106"/>
      <c r="DW177" s="106"/>
      <c r="DX177" s="137"/>
      <c r="DY177" s="138"/>
      <c r="EF177" s="655"/>
      <c r="EG177" s="655"/>
      <c r="EH177" s="655"/>
      <c r="EI177" s="655"/>
      <c r="EJ177" s="655"/>
      <c r="EK177" s="655"/>
      <c r="EL177" s="655"/>
      <c r="EM177" s="655"/>
      <c r="EN177" s="952"/>
      <c r="EO177" s="655"/>
      <c r="EP177" s="655"/>
      <c r="EQ177" s="655"/>
      <c r="ER177" s="655"/>
      <c r="ES177" s="655"/>
      <c r="ET177" s="655"/>
      <c r="EU177" s="655"/>
      <c r="EV177" s="655"/>
      <c r="EY177" s="655"/>
      <c r="EZ177" s="655"/>
      <c r="FA177" s="655"/>
      <c r="FB177" s="655"/>
      <c r="FC177" s="655"/>
      <c r="FD177" s="655"/>
      <c r="FE177" s="655"/>
      <c r="FF177" s="655"/>
      <c r="FG177" s="655"/>
      <c r="FH177" s="655"/>
      <c r="FI177" s="655"/>
      <c r="FJ177" s="655"/>
      <c r="FK177" s="655"/>
      <c r="FL177" s="655"/>
      <c r="FM177" s="655"/>
      <c r="FN177" s="655"/>
      <c r="FO177" s="655"/>
      <c r="FP177" s="655"/>
      <c r="FQ177" s="655"/>
      <c r="FR177" s="655"/>
      <c r="FS177" s="655"/>
      <c r="FT177" s="655"/>
      <c r="FU177" s="655"/>
      <c r="FV177" s="655"/>
      <c r="FW177" s="655"/>
      <c r="FX177" s="655"/>
      <c r="FY177" s="655"/>
      <c r="FZ177" s="655"/>
      <c r="GA177" s="655"/>
      <c r="GB177" s="655"/>
      <c r="GC177" s="655"/>
      <c r="GD177" s="655"/>
      <c r="GE177" s="655"/>
      <c r="GF177" s="655"/>
      <c r="GG177" s="655"/>
      <c r="GH177" s="655"/>
      <c r="GI177" s="655"/>
      <c r="GJ177" s="655"/>
      <c r="GK177" s="655"/>
      <c r="GL177" s="655"/>
      <c r="GM177" s="655"/>
      <c r="GN177" s="655"/>
      <c r="GO177" s="655"/>
      <c r="GP177" s="655"/>
      <c r="GQ177" s="655"/>
      <c r="GR177" s="655"/>
      <c r="GS177" s="655"/>
      <c r="GT177" s="655"/>
      <c r="GU177" s="655"/>
      <c r="GV177" s="655"/>
      <c r="GW177" s="655"/>
      <c r="GX177" s="655"/>
      <c r="GY177" s="655"/>
      <c r="GZ177" s="655"/>
      <c r="HA177" s="655"/>
      <c r="HB177" s="655"/>
      <c r="HC177" s="655"/>
      <c r="HD177" s="655"/>
      <c r="HE177" s="655"/>
      <c r="HF177" s="655"/>
      <c r="HG177" s="655"/>
      <c r="HH177" s="655"/>
      <c r="HI177" s="655"/>
      <c r="HJ177" s="655"/>
      <c r="HK177" s="655"/>
      <c r="HL177" s="655"/>
      <c r="HM177" s="655"/>
      <c r="HN177" s="655"/>
      <c r="HO177" s="655"/>
      <c r="HP177" s="655"/>
      <c r="HQ177" s="655"/>
      <c r="HR177" s="655"/>
      <c r="HS177" s="655"/>
      <c r="HT177" s="655"/>
      <c r="HU177" s="655"/>
      <c r="HV177" s="655"/>
      <c r="HW177" s="655"/>
      <c r="HX177" s="655"/>
      <c r="HY177" s="655"/>
      <c r="HZ177" s="655"/>
      <c r="IA177" s="655"/>
      <c r="IB177" s="655"/>
      <c r="IC177" s="655"/>
    </row>
    <row r="178" spans="1:237" ht="20.100000000000001" customHeight="1" x14ac:dyDescent="0.35">
      <c r="A178" s="646"/>
      <c r="B178" s="646"/>
      <c r="C178" s="665"/>
      <c r="D178" s="646"/>
      <c r="E178" s="646"/>
      <c r="F178" s="646"/>
      <c r="G178" s="646"/>
      <c r="H178" s="646"/>
      <c r="I178" s="646"/>
      <c r="J178" s="580" t="s">
        <v>185</v>
      </c>
      <c r="K178" s="757"/>
      <c r="L178" s="610"/>
      <c r="M178" s="610"/>
      <c r="N178" s="573">
        <v>3111</v>
      </c>
      <c r="O178" s="541" t="s">
        <v>407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614"/>
      <c r="AJ178" s="30"/>
      <c r="AK178" s="30"/>
      <c r="AL178" s="30"/>
      <c r="AM178" s="30"/>
      <c r="AN178" s="49">
        <v>0</v>
      </c>
      <c r="AO178" s="49">
        <v>0</v>
      </c>
      <c r="AP178" s="49">
        <v>0</v>
      </c>
      <c r="AQ178" s="49">
        <v>0</v>
      </c>
      <c r="AR178" s="49">
        <v>0</v>
      </c>
      <c r="AS178" s="49"/>
      <c r="AT178" s="49"/>
      <c r="AU178" s="49">
        <v>8000</v>
      </c>
      <c r="AV178" s="49">
        <v>0</v>
      </c>
      <c r="AW178" s="49"/>
      <c r="AX178" s="49"/>
      <c r="AY178" s="49">
        <f>(BB178-AV178)</f>
        <v>44317.36</v>
      </c>
      <c r="AZ178" s="30"/>
      <c r="BA178" s="30"/>
      <c r="BB178" s="49">
        <v>44317.36</v>
      </c>
      <c r="BC178" s="49">
        <v>44317.36</v>
      </c>
      <c r="BD178" s="49">
        <v>0</v>
      </c>
      <c r="BE178" s="49">
        <v>0</v>
      </c>
      <c r="BF178" s="49">
        <v>46000</v>
      </c>
      <c r="BG178" s="49">
        <v>0</v>
      </c>
      <c r="BH178" s="49">
        <v>46000</v>
      </c>
      <c r="BI178" s="49">
        <f>BJ178-BH178</f>
        <v>0</v>
      </c>
      <c r="BJ178" s="49">
        <v>46000</v>
      </c>
      <c r="BK178" s="49">
        <v>30000</v>
      </c>
      <c r="BL178" s="49">
        <f t="shared" si="276"/>
        <v>65.217391304347828</v>
      </c>
      <c r="BM178" s="49"/>
      <c r="BN178" s="49"/>
      <c r="BO178" s="49">
        <v>46000</v>
      </c>
      <c r="BP178" s="49"/>
      <c r="BQ178" s="49"/>
      <c r="BR178" s="49">
        <f>BS178-BO178</f>
        <v>0</v>
      </c>
      <c r="BS178" s="49">
        <v>46000</v>
      </c>
      <c r="BT178" s="49">
        <v>30000</v>
      </c>
      <c r="BU178" s="49">
        <f>BY178-BO178</f>
        <v>0</v>
      </c>
      <c r="BV178" s="49">
        <v>46000</v>
      </c>
      <c r="BW178" s="49"/>
      <c r="BX178" s="49"/>
      <c r="BY178" s="49">
        <v>46000</v>
      </c>
      <c r="BZ178" s="49">
        <v>40000</v>
      </c>
      <c r="CA178" s="49">
        <f t="shared" si="478"/>
        <v>0</v>
      </c>
      <c r="CB178" s="49">
        <f t="shared" si="479"/>
        <v>86.956521739130437</v>
      </c>
      <c r="CC178" s="49"/>
      <c r="CD178" s="49"/>
      <c r="CE178" s="49">
        <v>46000</v>
      </c>
      <c r="CF178" s="49">
        <v>15000</v>
      </c>
      <c r="CG178" s="49">
        <f t="shared" si="517"/>
        <v>32.608695652173914</v>
      </c>
      <c r="CH178" s="49">
        <f>CI178-CE178</f>
        <v>-6000</v>
      </c>
      <c r="CI178" s="49">
        <v>40000</v>
      </c>
      <c r="CJ178" s="49"/>
      <c r="CK178" s="49">
        <f t="shared" si="518"/>
        <v>0</v>
      </c>
      <c r="CL178" s="49">
        <f>CM178-CI178</f>
        <v>0</v>
      </c>
      <c r="CM178" s="49">
        <v>40000</v>
      </c>
      <c r="CN178" s="49"/>
      <c r="CO178" s="49">
        <f t="shared" si="519"/>
        <v>0</v>
      </c>
      <c r="CP178" s="49">
        <f>CQ178-CM178</f>
        <v>0</v>
      </c>
      <c r="CQ178" s="49">
        <v>40000</v>
      </c>
      <c r="CR178" s="49">
        <v>29999.7</v>
      </c>
      <c r="CS178" s="49">
        <f t="shared" si="520"/>
        <v>74.999250000000004</v>
      </c>
      <c r="CT178" s="49">
        <f>CU178-CQ178</f>
        <v>0</v>
      </c>
      <c r="CU178" s="49">
        <v>40000</v>
      </c>
      <c r="CV178" s="49">
        <v>29999.7</v>
      </c>
      <c r="CW178" s="49">
        <f t="shared" ref="CW178" si="553">IFERROR(CV178/CU178*100,)</f>
        <v>74.999250000000004</v>
      </c>
      <c r="CX178" s="49">
        <f>CY178-CU178</f>
        <v>0</v>
      </c>
      <c r="CY178" s="49">
        <v>40000</v>
      </c>
      <c r="CZ178" s="851"/>
      <c r="DA178" s="851"/>
      <c r="DB178" s="851">
        <v>29999.7</v>
      </c>
      <c r="DC178" s="851">
        <v>30000</v>
      </c>
      <c r="DD178" s="49">
        <f t="shared" si="525"/>
        <v>100.0010000100001</v>
      </c>
      <c r="DE178" s="49">
        <f t="shared" si="526"/>
        <v>19.867549668874172</v>
      </c>
      <c r="DF178" s="49">
        <v>40000</v>
      </c>
      <c r="DG178" s="49">
        <v>15000</v>
      </c>
      <c r="DH178" s="49">
        <f t="shared" si="527"/>
        <v>37.5</v>
      </c>
      <c r="DI178" s="49">
        <f>DJ178-DF178</f>
        <v>111000</v>
      </c>
      <c r="DJ178" s="851">
        <v>151000</v>
      </c>
      <c r="DK178" s="49"/>
      <c r="DL178" s="49">
        <f t="shared" si="529"/>
        <v>0</v>
      </c>
      <c r="DM178" s="49">
        <f>DN178-DJ178</f>
        <v>0</v>
      </c>
      <c r="DN178" s="851">
        <v>151000</v>
      </c>
      <c r="DO178" s="49"/>
      <c r="DP178" s="49">
        <f t="shared" si="531"/>
        <v>0</v>
      </c>
      <c r="DQ178" s="49">
        <f>DR178-DN178</f>
        <v>-85000</v>
      </c>
      <c r="DR178" s="851">
        <v>66000</v>
      </c>
      <c r="DS178" s="851">
        <v>88000</v>
      </c>
      <c r="DT178" s="851"/>
      <c r="DU178" s="851"/>
      <c r="DV178" s="49"/>
      <c r="DW178" s="49"/>
      <c r="DX178" s="137"/>
      <c r="DY178" s="851"/>
      <c r="EF178" s="655"/>
      <c r="EG178" s="655"/>
      <c r="EH178" s="655"/>
      <c r="EI178" s="655"/>
      <c r="EJ178" s="655"/>
      <c r="EK178" s="655"/>
      <c r="EL178" s="655"/>
      <c r="EM178" s="655"/>
      <c r="EN178" s="952"/>
      <c r="EO178" s="655"/>
      <c r="EP178" s="655"/>
      <c r="EQ178" s="655"/>
      <c r="ER178" s="655"/>
      <c r="ES178" s="655"/>
      <c r="ET178" s="655"/>
      <c r="EU178" s="655"/>
      <c r="EV178" s="655"/>
      <c r="EY178" s="655"/>
      <c r="EZ178" s="655"/>
      <c r="FA178" s="655"/>
      <c r="FB178" s="655"/>
      <c r="FC178" s="655"/>
      <c r="FD178" s="655"/>
      <c r="FE178" s="655"/>
      <c r="FF178" s="655"/>
      <c r="FG178" s="655"/>
      <c r="FH178" s="655"/>
      <c r="FI178" s="655"/>
      <c r="FJ178" s="655"/>
      <c r="FK178" s="655"/>
      <c r="FL178" s="655"/>
      <c r="FM178" s="655"/>
      <c r="FN178" s="655"/>
      <c r="FO178" s="655"/>
      <c r="FP178" s="655"/>
      <c r="FQ178" s="655"/>
      <c r="FR178" s="655"/>
      <c r="FS178" s="655"/>
      <c r="FT178" s="655"/>
      <c r="FU178" s="655"/>
      <c r="FV178" s="655"/>
      <c r="FW178" s="655"/>
      <c r="FX178" s="655"/>
      <c r="FY178" s="655"/>
      <c r="FZ178" s="655"/>
      <c r="GA178" s="655"/>
      <c r="GB178" s="655"/>
      <c r="GC178" s="655"/>
      <c r="GD178" s="655"/>
      <c r="GE178" s="655"/>
      <c r="GF178" s="655"/>
      <c r="GG178" s="655"/>
      <c r="GH178" s="655"/>
      <c r="GI178" s="655"/>
      <c r="GJ178" s="655"/>
      <c r="GK178" s="655"/>
      <c r="GL178" s="655"/>
      <c r="GM178" s="655"/>
      <c r="GN178" s="655"/>
      <c r="GO178" s="655"/>
      <c r="GP178" s="655"/>
      <c r="GQ178" s="655"/>
      <c r="GR178" s="655"/>
      <c r="GS178" s="655"/>
      <c r="GT178" s="655"/>
      <c r="GU178" s="655"/>
      <c r="GV178" s="655"/>
      <c r="GW178" s="655"/>
      <c r="GX178" s="655"/>
      <c r="GY178" s="655"/>
      <c r="GZ178" s="655"/>
      <c r="HA178" s="655"/>
      <c r="HB178" s="655"/>
      <c r="HC178" s="655"/>
      <c r="HD178" s="655"/>
      <c r="HE178" s="655"/>
      <c r="HF178" s="655"/>
      <c r="HG178" s="655"/>
      <c r="HH178" s="655"/>
      <c r="HI178" s="655"/>
      <c r="HJ178" s="655"/>
      <c r="HK178" s="655"/>
      <c r="HL178" s="655"/>
      <c r="HM178" s="655"/>
      <c r="HN178" s="655"/>
      <c r="HO178" s="655"/>
      <c r="HP178" s="655"/>
      <c r="HQ178" s="655"/>
      <c r="HR178" s="655"/>
      <c r="HS178" s="655"/>
      <c r="HT178" s="655"/>
      <c r="HU178" s="655"/>
      <c r="HV178" s="655"/>
      <c r="HW178" s="655"/>
      <c r="HX178" s="655"/>
      <c r="HY178" s="655"/>
      <c r="HZ178" s="655"/>
      <c r="IA178" s="655"/>
      <c r="IB178" s="655"/>
      <c r="IC178" s="655"/>
    </row>
    <row r="179" spans="1:237" ht="20.100000000000001" customHeight="1" x14ac:dyDescent="0.35">
      <c r="A179" s="646"/>
      <c r="B179" s="646" t="s">
        <v>633</v>
      </c>
      <c r="C179" s="665" t="s">
        <v>458</v>
      </c>
      <c r="D179" s="646"/>
      <c r="E179" s="646"/>
      <c r="F179" s="646"/>
      <c r="G179" s="646"/>
      <c r="H179" s="646"/>
      <c r="I179" s="646"/>
      <c r="J179" s="580" t="s">
        <v>185</v>
      </c>
      <c r="K179" s="757"/>
      <c r="L179" s="610"/>
      <c r="M179" s="775">
        <v>312</v>
      </c>
      <c r="N179" s="566" t="s">
        <v>500</v>
      </c>
      <c r="O179" s="759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614"/>
      <c r="AJ179" s="30"/>
      <c r="AK179" s="30"/>
      <c r="AL179" s="30"/>
      <c r="AM179" s="30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30"/>
      <c r="BA179" s="30"/>
      <c r="BB179" s="49"/>
      <c r="BC179" s="49"/>
      <c r="BD179" s="49"/>
      <c r="BE179" s="49"/>
      <c r="BF179" s="49"/>
      <c r="BG179" s="101">
        <f>SUM(BG180)</f>
        <v>0</v>
      </c>
      <c r="BH179" s="101">
        <f>SUM(BH180)</f>
        <v>0</v>
      </c>
      <c r="BI179" s="49"/>
      <c r="BJ179" s="101">
        <f>SUM(BJ180)</f>
        <v>0</v>
      </c>
      <c r="BK179" s="101">
        <f>SUM(BK180)</f>
        <v>0</v>
      </c>
      <c r="BL179" s="101">
        <f t="shared" si="276"/>
        <v>0</v>
      </c>
      <c r="BM179" s="101"/>
      <c r="BN179" s="101"/>
      <c r="BO179" s="101">
        <f>SUM(BO180)</f>
        <v>1250</v>
      </c>
      <c r="BP179" s="101"/>
      <c r="BQ179" s="101"/>
      <c r="BR179" s="101">
        <f>SUM(BR180)</f>
        <v>3750</v>
      </c>
      <c r="BS179" s="101">
        <f>SUM(BS180)</f>
        <v>5000</v>
      </c>
      <c r="BT179" s="101">
        <f>SUM(BT180)</f>
        <v>0</v>
      </c>
      <c r="BU179" s="101">
        <f>SUM(BU180)</f>
        <v>0</v>
      </c>
      <c r="BV179" s="101">
        <f>SUM(BV180)</f>
        <v>5000</v>
      </c>
      <c r="BW179" s="101"/>
      <c r="BX179" s="101"/>
      <c r="BY179" s="101">
        <f>SUM(BY180)</f>
        <v>1250</v>
      </c>
      <c r="BZ179" s="101">
        <f>SUM(BZ180)</f>
        <v>1250</v>
      </c>
      <c r="CA179" s="101">
        <f t="shared" si="478"/>
        <v>0</v>
      </c>
      <c r="CB179" s="101">
        <f t="shared" si="479"/>
        <v>100</v>
      </c>
      <c r="CC179" s="101">
        <f>SUM(CC180)</f>
        <v>0</v>
      </c>
      <c r="CD179" s="101">
        <f>SUM(CD180)</f>
        <v>0</v>
      </c>
      <c r="CE179" s="101">
        <f>SUM(CE180)</f>
        <v>5000</v>
      </c>
      <c r="CF179" s="101">
        <f>SUM(CF180)</f>
        <v>0</v>
      </c>
      <c r="CG179" s="101">
        <f t="shared" si="517"/>
        <v>0</v>
      </c>
      <c r="CH179" s="101">
        <f>SUM(CH180)</f>
        <v>-2500</v>
      </c>
      <c r="CI179" s="101">
        <f>SUM(CI180)</f>
        <v>2500</v>
      </c>
      <c r="CJ179" s="101"/>
      <c r="CK179" s="101">
        <f t="shared" si="518"/>
        <v>0</v>
      </c>
      <c r="CL179" s="101">
        <f>SUM(CL180)</f>
        <v>0</v>
      </c>
      <c r="CM179" s="101">
        <f>SUM(CM180)</f>
        <v>2500</v>
      </c>
      <c r="CN179" s="101"/>
      <c r="CO179" s="101">
        <f t="shared" si="519"/>
        <v>0</v>
      </c>
      <c r="CP179" s="101">
        <f>SUM(CP180)</f>
        <v>0</v>
      </c>
      <c r="CQ179" s="101">
        <f>SUM(CQ180)</f>
        <v>2500</v>
      </c>
      <c r="CR179" s="101">
        <f>SUM(CR180)</f>
        <v>1250</v>
      </c>
      <c r="CS179" s="101">
        <f t="shared" si="520"/>
        <v>50</v>
      </c>
      <c r="CT179" s="101">
        <f>SUM(CT180)</f>
        <v>0</v>
      </c>
      <c r="CU179" s="101">
        <f>SUM(CU180)</f>
        <v>2500</v>
      </c>
      <c r="CV179" s="101">
        <f>SUM(CV180)</f>
        <v>1250</v>
      </c>
      <c r="CW179" s="101">
        <f t="shared" si="521"/>
        <v>50</v>
      </c>
      <c r="CX179" s="101">
        <f t="shared" ref="CX179:DG179" si="554">SUM(CX180)</f>
        <v>0</v>
      </c>
      <c r="CY179" s="101">
        <f t="shared" si="554"/>
        <v>2500</v>
      </c>
      <c r="CZ179" s="114">
        <f t="shared" si="554"/>
        <v>0</v>
      </c>
      <c r="DA179" s="114">
        <f t="shared" si="554"/>
        <v>0</v>
      </c>
      <c r="DB179" s="114">
        <v>0</v>
      </c>
      <c r="DC179" s="114">
        <f t="shared" ref="DC179" si="555">SUM(DC180)</f>
        <v>1250</v>
      </c>
      <c r="DD179" s="101">
        <f t="shared" si="525"/>
        <v>0</v>
      </c>
      <c r="DE179" s="101">
        <f t="shared" si="526"/>
        <v>33.333333333333329</v>
      </c>
      <c r="DF179" s="101">
        <f t="shared" si="554"/>
        <v>2500</v>
      </c>
      <c r="DG179" s="101">
        <f t="shared" si="554"/>
        <v>0</v>
      </c>
      <c r="DH179" s="101">
        <f t="shared" si="527"/>
        <v>0</v>
      </c>
      <c r="DI179" s="101">
        <f>SUM(DI180)</f>
        <v>1250</v>
      </c>
      <c r="DJ179" s="114">
        <f>SUM(DJ180)</f>
        <v>3750</v>
      </c>
      <c r="DK179" s="101">
        <f t="shared" ref="DK179" si="556">SUM(DK180)</f>
        <v>0</v>
      </c>
      <c r="DL179" s="101">
        <f t="shared" si="529"/>
        <v>0</v>
      </c>
      <c r="DM179" s="101">
        <f>SUM(DM180)</f>
        <v>0</v>
      </c>
      <c r="DN179" s="114">
        <f>SUM(DN180)</f>
        <v>3750</v>
      </c>
      <c r="DO179" s="101">
        <f t="shared" ref="DO179" si="557">SUM(DO180)</f>
        <v>0</v>
      </c>
      <c r="DP179" s="101">
        <f t="shared" si="531"/>
        <v>0</v>
      </c>
      <c r="DQ179" s="101">
        <f>SUM(DQ180)</f>
        <v>0</v>
      </c>
      <c r="DR179" s="114">
        <f>SUM(DR180)</f>
        <v>3750</v>
      </c>
      <c r="DS179" s="114">
        <f t="shared" ref="DS179:DU179" si="558">SUM(DS180)</f>
        <v>3750</v>
      </c>
      <c r="DT179" s="114">
        <f t="shared" si="558"/>
        <v>0</v>
      </c>
      <c r="DU179" s="114">
        <f t="shared" si="558"/>
        <v>0</v>
      </c>
      <c r="DV179" s="106"/>
      <c r="DW179" s="106"/>
      <c r="DX179" s="137"/>
      <c r="DY179" s="138"/>
      <c r="EF179" s="655"/>
      <c r="EG179" s="655"/>
      <c r="EH179" s="655"/>
      <c r="EI179" s="655"/>
      <c r="EJ179" s="655"/>
      <c r="EK179" s="655"/>
      <c r="EL179" s="655"/>
      <c r="EM179" s="655"/>
      <c r="EN179" s="952"/>
      <c r="EO179" s="655"/>
      <c r="EP179" s="655"/>
      <c r="EQ179" s="655"/>
      <c r="ER179" s="655"/>
      <c r="ES179" s="655"/>
      <c r="ET179" s="655"/>
      <c r="EU179" s="655"/>
      <c r="EV179" s="655"/>
      <c r="EY179" s="655"/>
      <c r="EZ179" s="655"/>
      <c r="FA179" s="655"/>
      <c r="FB179" s="655"/>
      <c r="FC179" s="655"/>
      <c r="FD179" s="655"/>
      <c r="FE179" s="655"/>
      <c r="FF179" s="655"/>
      <c r="FG179" s="655"/>
      <c r="FH179" s="655"/>
      <c r="FI179" s="655"/>
      <c r="FJ179" s="655"/>
      <c r="FK179" s="655"/>
      <c r="FL179" s="655"/>
      <c r="FM179" s="655"/>
      <c r="FN179" s="655"/>
      <c r="FO179" s="655"/>
      <c r="FP179" s="655"/>
      <c r="FQ179" s="655"/>
      <c r="FR179" s="655"/>
      <c r="FS179" s="655"/>
      <c r="FT179" s="655"/>
      <c r="FU179" s="655"/>
      <c r="FV179" s="655"/>
      <c r="FW179" s="655"/>
      <c r="FX179" s="655"/>
      <c r="FY179" s="655"/>
      <c r="FZ179" s="655"/>
      <c r="GA179" s="655"/>
      <c r="GB179" s="655"/>
      <c r="GC179" s="655"/>
      <c r="GD179" s="655"/>
      <c r="GE179" s="655"/>
      <c r="GF179" s="655"/>
      <c r="GG179" s="655"/>
      <c r="GH179" s="655"/>
      <c r="GI179" s="655"/>
      <c r="GJ179" s="655"/>
      <c r="GK179" s="655"/>
      <c r="GL179" s="655"/>
      <c r="GM179" s="655"/>
      <c r="GN179" s="655"/>
      <c r="GO179" s="655"/>
      <c r="GP179" s="655"/>
      <c r="GQ179" s="655"/>
      <c r="GR179" s="655"/>
      <c r="GS179" s="655"/>
      <c r="GT179" s="655"/>
      <c r="GU179" s="655"/>
      <c r="GV179" s="655"/>
      <c r="GW179" s="655"/>
      <c r="GX179" s="655"/>
      <c r="GY179" s="655"/>
      <c r="GZ179" s="655"/>
      <c r="HA179" s="655"/>
      <c r="HB179" s="655"/>
      <c r="HC179" s="655"/>
      <c r="HD179" s="655"/>
      <c r="HE179" s="655"/>
      <c r="HF179" s="655"/>
      <c r="HG179" s="655"/>
      <c r="HH179" s="655"/>
      <c r="HI179" s="655"/>
      <c r="HJ179" s="655"/>
      <c r="HK179" s="655"/>
      <c r="HL179" s="655"/>
      <c r="HM179" s="655"/>
      <c r="HN179" s="655"/>
      <c r="HO179" s="655"/>
      <c r="HP179" s="655"/>
      <c r="HQ179" s="655"/>
      <c r="HR179" s="655"/>
      <c r="HS179" s="655"/>
      <c r="HT179" s="655"/>
      <c r="HU179" s="655"/>
      <c r="HV179" s="655"/>
      <c r="HW179" s="655"/>
      <c r="HX179" s="655"/>
      <c r="HY179" s="655"/>
      <c r="HZ179" s="655"/>
      <c r="IA179" s="655"/>
      <c r="IB179" s="655"/>
      <c r="IC179" s="655"/>
    </row>
    <row r="180" spans="1:237" ht="20.100000000000001" customHeight="1" x14ac:dyDescent="0.35">
      <c r="A180" s="646"/>
      <c r="B180" s="646"/>
      <c r="C180" s="665"/>
      <c r="D180" s="646"/>
      <c r="E180" s="646"/>
      <c r="F180" s="646"/>
      <c r="G180" s="646"/>
      <c r="H180" s="646"/>
      <c r="I180" s="646"/>
      <c r="J180" s="580" t="s">
        <v>185</v>
      </c>
      <c r="K180" s="757"/>
      <c r="L180" s="610"/>
      <c r="M180" s="610"/>
      <c r="N180" s="573">
        <v>3121</v>
      </c>
      <c r="O180" s="541" t="s">
        <v>632</v>
      </c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614"/>
      <c r="AJ180" s="30"/>
      <c r="AK180" s="30"/>
      <c r="AL180" s="30"/>
      <c r="AM180" s="30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30"/>
      <c r="BA180" s="30"/>
      <c r="BB180" s="49"/>
      <c r="BC180" s="49"/>
      <c r="BD180" s="49"/>
      <c r="BE180" s="49"/>
      <c r="BF180" s="49"/>
      <c r="BG180" s="49">
        <v>0</v>
      </c>
      <c r="BH180" s="49">
        <v>0</v>
      </c>
      <c r="BI180" s="49"/>
      <c r="BJ180" s="49">
        <v>0</v>
      </c>
      <c r="BK180" s="49">
        <v>0</v>
      </c>
      <c r="BL180" s="49">
        <f t="shared" si="276"/>
        <v>0</v>
      </c>
      <c r="BM180" s="49"/>
      <c r="BN180" s="49"/>
      <c r="BO180" s="49">
        <v>1250</v>
      </c>
      <c r="BP180" s="49"/>
      <c r="BQ180" s="49"/>
      <c r="BR180" s="49">
        <f>BS180-BO180</f>
        <v>3750</v>
      </c>
      <c r="BS180" s="49">
        <v>5000</v>
      </c>
      <c r="BT180" s="49">
        <v>0</v>
      </c>
      <c r="BU180" s="49">
        <f>BY180-BO180</f>
        <v>0</v>
      </c>
      <c r="BV180" s="49">
        <v>5000</v>
      </c>
      <c r="BW180" s="49"/>
      <c r="BX180" s="49"/>
      <c r="BY180" s="49">
        <v>1250</v>
      </c>
      <c r="BZ180" s="49">
        <v>1250</v>
      </c>
      <c r="CA180" s="49">
        <f t="shared" si="478"/>
        <v>0</v>
      </c>
      <c r="CB180" s="49">
        <f t="shared" si="479"/>
        <v>100</v>
      </c>
      <c r="CC180" s="49"/>
      <c r="CD180" s="49"/>
      <c r="CE180" s="49">
        <v>5000</v>
      </c>
      <c r="CF180" s="49">
        <v>0</v>
      </c>
      <c r="CG180" s="49">
        <f t="shared" si="517"/>
        <v>0</v>
      </c>
      <c r="CH180" s="49">
        <f>CI180-CE180</f>
        <v>-2500</v>
      </c>
      <c r="CI180" s="49">
        <v>2500</v>
      </c>
      <c r="CJ180" s="49"/>
      <c r="CK180" s="49">
        <f t="shared" si="518"/>
        <v>0</v>
      </c>
      <c r="CL180" s="49">
        <f>CM180-CI180</f>
        <v>0</v>
      </c>
      <c r="CM180" s="49">
        <v>2500</v>
      </c>
      <c r="CN180" s="49"/>
      <c r="CO180" s="49">
        <f t="shared" si="519"/>
        <v>0</v>
      </c>
      <c r="CP180" s="49">
        <f>CQ180-CM180</f>
        <v>0</v>
      </c>
      <c r="CQ180" s="49">
        <v>2500</v>
      </c>
      <c r="CR180" s="49">
        <v>1250</v>
      </c>
      <c r="CS180" s="49">
        <f t="shared" si="520"/>
        <v>50</v>
      </c>
      <c r="CT180" s="49">
        <f>CU180-CQ180</f>
        <v>0</v>
      </c>
      <c r="CU180" s="49">
        <v>2500</v>
      </c>
      <c r="CV180" s="49">
        <v>1250</v>
      </c>
      <c r="CW180" s="49">
        <f t="shared" ref="CW180" si="559">IFERROR(CV180/CU180*100,)</f>
        <v>50</v>
      </c>
      <c r="CX180" s="49">
        <f>CY180-CU180</f>
        <v>0</v>
      </c>
      <c r="CY180" s="49">
        <v>2500</v>
      </c>
      <c r="CZ180" s="851"/>
      <c r="DA180" s="851"/>
      <c r="DB180" s="851">
        <v>0</v>
      </c>
      <c r="DC180" s="851">
        <v>1250</v>
      </c>
      <c r="DD180" s="49">
        <f t="shared" si="525"/>
        <v>0</v>
      </c>
      <c r="DE180" s="49">
        <f t="shared" si="526"/>
        <v>33.333333333333329</v>
      </c>
      <c r="DF180" s="49">
        <v>2500</v>
      </c>
      <c r="DG180" s="49"/>
      <c r="DH180" s="49">
        <f t="shared" si="527"/>
        <v>0</v>
      </c>
      <c r="DI180" s="49">
        <f>DJ180-DF180</f>
        <v>1250</v>
      </c>
      <c r="DJ180" s="851">
        <v>3750</v>
      </c>
      <c r="DK180" s="49"/>
      <c r="DL180" s="49">
        <f t="shared" si="529"/>
        <v>0</v>
      </c>
      <c r="DM180" s="49">
        <f>DN180-DJ180</f>
        <v>0</v>
      </c>
      <c r="DN180" s="851">
        <v>3750</v>
      </c>
      <c r="DO180" s="49"/>
      <c r="DP180" s="49">
        <f t="shared" si="531"/>
        <v>0</v>
      </c>
      <c r="DQ180" s="49">
        <f>DR180-DN180</f>
        <v>0</v>
      </c>
      <c r="DR180" s="851">
        <v>3750</v>
      </c>
      <c r="DS180" s="851">
        <v>3750</v>
      </c>
      <c r="DT180" s="851"/>
      <c r="DU180" s="851"/>
      <c r="DV180" s="49"/>
      <c r="DW180" s="49"/>
      <c r="DX180" s="137"/>
      <c r="DY180" s="851"/>
      <c r="EF180" s="655"/>
      <c r="EG180" s="655"/>
      <c r="EH180" s="655"/>
      <c r="EI180" s="655"/>
      <c r="EJ180" s="655"/>
      <c r="EK180" s="655"/>
      <c r="EL180" s="655"/>
      <c r="EM180" s="655"/>
      <c r="EN180" s="952"/>
      <c r="EO180" s="655"/>
      <c r="EP180" s="655"/>
      <c r="EQ180" s="655"/>
      <c r="ER180" s="655"/>
      <c r="ES180" s="655"/>
      <c r="ET180" s="655"/>
      <c r="EU180" s="655"/>
      <c r="EV180" s="655"/>
      <c r="EY180" s="655"/>
      <c r="EZ180" s="655"/>
      <c r="FA180" s="655"/>
      <c r="FB180" s="655"/>
      <c r="FC180" s="655"/>
      <c r="FD180" s="655"/>
      <c r="FE180" s="655"/>
      <c r="FF180" s="655"/>
      <c r="FG180" s="655"/>
      <c r="FH180" s="655"/>
      <c r="FI180" s="655"/>
      <c r="FJ180" s="655"/>
      <c r="FK180" s="655"/>
      <c r="FL180" s="655"/>
      <c r="FM180" s="655"/>
      <c r="FN180" s="655"/>
      <c r="FO180" s="655"/>
      <c r="FP180" s="655"/>
      <c r="FQ180" s="655"/>
      <c r="FR180" s="655"/>
      <c r="FS180" s="655"/>
      <c r="FT180" s="655"/>
      <c r="FU180" s="655"/>
      <c r="FV180" s="655"/>
      <c r="FW180" s="655"/>
      <c r="FX180" s="655"/>
      <c r="FY180" s="655"/>
      <c r="FZ180" s="655"/>
      <c r="GA180" s="655"/>
      <c r="GB180" s="655"/>
      <c r="GC180" s="655"/>
      <c r="GD180" s="655"/>
      <c r="GE180" s="655"/>
      <c r="GF180" s="655"/>
      <c r="GG180" s="655"/>
      <c r="GH180" s="655"/>
      <c r="GI180" s="655"/>
      <c r="GJ180" s="655"/>
      <c r="GK180" s="655"/>
      <c r="GL180" s="655"/>
      <c r="GM180" s="655"/>
      <c r="GN180" s="655"/>
      <c r="GO180" s="655"/>
      <c r="GP180" s="655"/>
      <c r="GQ180" s="655"/>
      <c r="GR180" s="655"/>
      <c r="GS180" s="655"/>
      <c r="GT180" s="655"/>
      <c r="GU180" s="655"/>
      <c r="GV180" s="655"/>
      <c r="GW180" s="655"/>
      <c r="GX180" s="655"/>
      <c r="GY180" s="655"/>
      <c r="GZ180" s="655"/>
      <c r="HA180" s="655"/>
      <c r="HB180" s="655"/>
      <c r="HC180" s="655"/>
      <c r="HD180" s="655"/>
      <c r="HE180" s="655"/>
      <c r="HF180" s="655"/>
      <c r="HG180" s="655"/>
      <c r="HH180" s="655"/>
      <c r="HI180" s="655"/>
      <c r="HJ180" s="655"/>
      <c r="HK180" s="655"/>
      <c r="HL180" s="655"/>
      <c r="HM180" s="655"/>
      <c r="HN180" s="655"/>
      <c r="HO180" s="655"/>
      <c r="HP180" s="655"/>
      <c r="HQ180" s="655"/>
      <c r="HR180" s="655"/>
      <c r="HS180" s="655"/>
      <c r="HT180" s="655"/>
      <c r="HU180" s="655"/>
      <c r="HV180" s="655"/>
      <c r="HW180" s="655"/>
      <c r="HX180" s="655"/>
      <c r="HY180" s="655"/>
      <c r="HZ180" s="655"/>
      <c r="IA180" s="655"/>
      <c r="IB180" s="655"/>
      <c r="IC180" s="655"/>
    </row>
    <row r="181" spans="1:237" ht="20.100000000000001" customHeight="1" x14ac:dyDescent="0.35">
      <c r="A181" s="646" t="s">
        <v>438</v>
      </c>
      <c r="B181" s="646" t="s">
        <v>522</v>
      </c>
      <c r="C181" s="665" t="s">
        <v>458</v>
      </c>
      <c r="D181" s="646"/>
      <c r="E181" s="646"/>
      <c r="F181" s="646"/>
      <c r="G181" s="646"/>
      <c r="H181" s="646"/>
      <c r="I181" s="646"/>
      <c r="J181" s="580" t="s">
        <v>185</v>
      </c>
      <c r="K181" s="757"/>
      <c r="L181" s="610"/>
      <c r="M181" s="767">
        <v>313</v>
      </c>
      <c r="N181" s="767" t="s">
        <v>17</v>
      </c>
      <c r="O181" s="749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614"/>
      <c r="AJ181" s="30"/>
      <c r="AK181" s="30"/>
      <c r="AL181" s="30"/>
      <c r="AM181" s="30"/>
      <c r="AN181" s="101">
        <f>SUM(AN182)</f>
        <v>0</v>
      </c>
      <c r="AO181" s="101">
        <f>SUM(AO182)</f>
        <v>0</v>
      </c>
      <c r="AP181" s="101">
        <f>SUM(AP182)</f>
        <v>0</v>
      </c>
      <c r="AQ181" s="101">
        <f>SUM(AQ182)</f>
        <v>0</v>
      </c>
      <c r="AR181" s="101">
        <v>0</v>
      </c>
      <c r="AS181" s="101">
        <f>SUM(AS182)</f>
        <v>0</v>
      </c>
      <c r="AT181" s="101">
        <f>SUM(AT182)</f>
        <v>0</v>
      </c>
      <c r="AU181" s="101">
        <f>SUM(AU182)</f>
        <v>6000</v>
      </c>
      <c r="AV181" s="101">
        <f>SUM(AV182)</f>
        <v>0</v>
      </c>
      <c r="AW181" s="101"/>
      <c r="AX181" s="101"/>
      <c r="AY181" s="101">
        <f>SUM(AY182)</f>
        <v>6179.12</v>
      </c>
      <c r="AZ181" s="30"/>
      <c r="BA181" s="30"/>
      <c r="BB181" s="101">
        <f t="shared" ref="BB181:BH181" si="560">SUM(BB182)</f>
        <v>6179.12</v>
      </c>
      <c r="BC181" s="101">
        <f t="shared" si="560"/>
        <v>6179.12</v>
      </c>
      <c r="BD181" s="101">
        <f t="shared" si="560"/>
        <v>0</v>
      </c>
      <c r="BE181" s="101">
        <f t="shared" si="560"/>
        <v>0</v>
      </c>
      <c r="BF181" s="101">
        <f t="shared" si="560"/>
        <v>6200</v>
      </c>
      <c r="BG181" s="101">
        <f t="shared" si="560"/>
        <v>0</v>
      </c>
      <c r="BH181" s="101">
        <f t="shared" si="560"/>
        <v>6200</v>
      </c>
      <c r="BI181" s="101">
        <f>SUM(BI182)</f>
        <v>300</v>
      </c>
      <c r="BJ181" s="101">
        <f>SUM(BJ182:BJ184)</f>
        <v>6500</v>
      </c>
      <c r="BK181" s="101">
        <f>SUM(BK182:BK184)</f>
        <v>5160</v>
      </c>
      <c r="BL181" s="101">
        <f t="shared" si="276"/>
        <v>79.384615384615387</v>
      </c>
      <c r="BM181" s="101"/>
      <c r="BN181" s="101"/>
      <c r="BO181" s="101">
        <f>SUM(BO182:BO184)</f>
        <v>6880</v>
      </c>
      <c r="BP181" s="101"/>
      <c r="BQ181" s="101"/>
      <c r="BR181" s="101">
        <f t="shared" ref="BR181:BY181" si="561">SUM(BR182:BR184)</f>
        <v>0</v>
      </c>
      <c r="BS181" s="101">
        <f t="shared" si="561"/>
        <v>6880</v>
      </c>
      <c r="BT181" s="101">
        <f>SUM(BT182:BT184)</f>
        <v>5160</v>
      </c>
      <c r="BU181" s="101">
        <f t="shared" si="561"/>
        <v>0</v>
      </c>
      <c r="BV181" s="101">
        <f t="shared" si="561"/>
        <v>6880</v>
      </c>
      <c r="BW181" s="101"/>
      <c r="BX181" s="101"/>
      <c r="BY181" s="101">
        <f t="shared" si="561"/>
        <v>6880</v>
      </c>
      <c r="BZ181" s="101">
        <f>SUM(BZ182:BZ184)</f>
        <v>6880</v>
      </c>
      <c r="CA181" s="101">
        <f t="shared" si="478"/>
        <v>0</v>
      </c>
      <c r="CB181" s="101">
        <f t="shared" si="479"/>
        <v>100</v>
      </c>
      <c r="CC181" s="101">
        <f>SUM(CC182:CC184)</f>
        <v>0</v>
      </c>
      <c r="CD181" s="101">
        <f>SUM(CD182:CD184)</f>
        <v>0</v>
      </c>
      <c r="CE181" s="101">
        <f>SUM(CE182:CE184)</f>
        <v>6880</v>
      </c>
      <c r="CF181" s="101">
        <f>SUM(CF182:CF184)</f>
        <v>2580.02</v>
      </c>
      <c r="CG181" s="101">
        <f t="shared" si="517"/>
        <v>37.500290697674423</v>
      </c>
      <c r="CH181" s="101">
        <f>SUM(CH182:CH184)</f>
        <v>0</v>
      </c>
      <c r="CI181" s="101">
        <f>SUM(CI182:CI184)</f>
        <v>6880</v>
      </c>
      <c r="CJ181" s="101"/>
      <c r="CK181" s="101">
        <f t="shared" si="518"/>
        <v>0</v>
      </c>
      <c r="CL181" s="101">
        <f>SUM(CL182:CL184)</f>
        <v>0</v>
      </c>
      <c r="CM181" s="101">
        <f>SUM(CM182:CM184)</f>
        <v>6880</v>
      </c>
      <c r="CN181" s="101"/>
      <c r="CO181" s="101">
        <f t="shared" si="519"/>
        <v>0</v>
      </c>
      <c r="CP181" s="101">
        <f>SUM(CP182:CP184)</f>
        <v>0</v>
      </c>
      <c r="CQ181" s="101">
        <f>SUM(CQ182:CQ184)</f>
        <v>6880</v>
      </c>
      <c r="CR181" s="101">
        <f>SUM(CR182:CR184)</f>
        <v>5160</v>
      </c>
      <c r="CS181" s="101">
        <f t="shared" si="520"/>
        <v>75</v>
      </c>
      <c r="CT181" s="101">
        <f>SUM(CT182:CT184)</f>
        <v>0</v>
      </c>
      <c r="CU181" s="101">
        <f>SUM(CU182:CU184)</f>
        <v>6880</v>
      </c>
      <c r="CV181" s="101">
        <f>SUM(CV182:CV184)</f>
        <v>5160</v>
      </c>
      <c r="CW181" s="101">
        <f t="shared" si="521"/>
        <v>75</v>
      </c>
      <c r="CX181" s="101">
        <f t="shared" ref="CX181:DG181" si="562">SUM(CX182:CX184)</f>
        <v>0</v>
      </c>
      <c r="CY181" s="101">
        <f t="shared" si="562"/>
        <v>6880</v>
      </c>
      <c r="CZ181" s="114">
        <f t="shared" si="562"/>
        <v>0</v>
      </c>
      <c r="DA181" s="114">
        <f t="shared" si="562"/>
        <v>0</v>
      </c>
      <c r="DB181" s="114">
        <v>5160</v>
      </c>
      <c r="DC181" s="114">
        <f t="shared" ref="DC181" si="563">SUM(DC182:DC184)</f>
        <v>4985.01</v>
      </c>
      <c r="DD181" s="101">
        <f t="shared" si="525"/>
        <v>96.608720930232565</v>
      </c>
      <c r="DE181" s="101">
        <f t="shared" si="526"/>
        <v>19.94004</v>
      </c>
      <c r="DF181" s="101">
        <f t="shared" si="562"/>
        <v>6880</v>
      </c>
      <c r="DG181" s="101">
        <f t="shared" si="562"/>
        <v>2510.0100000000002</v>
      </c>
      <c r="DH181" s="101">
        <f t="shared" si="527"/>
        <v>36.482703488372096</v>
      </c>
      <c r="DI181" s="101">
        <f>SUM(DI182:DI184)</f>
        <v>18120</v>
      </c>
      <c r="DJ181" s="114">
        <f>SUM(DJ182:DJ184)</f>
        <v>25000</v>
      </c>
      <c r="DK181" s="101">
        <f t="shared" ref="DK181" si="564">SUM(DK182:DK184)</f>
        <v>0</v>
      </c>
      <c r="DL181" s="101">
        <f t="shared" si="529"/>
        <v>0</v>
      </c>
      <c r="DM181" s="101">
        <f>SUM(DM182:DM184)</f>
        <v>0</v>
      </c>
      <c r="DN181" s="114">
        <f>SUM(DN182:DN184)</f>
        <v>25000</v>
      </c>
      <c r="DO181" s="101">
        <f t="shared" ref="DO181" si="565">SUM(DO182:DO184)</f>
        <v>0</v>
      </c>
      <c r="DP181" s="101">
        <f t="shared" si="531"/>
        <v>0</v>
      </c>
      <c r="DQ181" s="101">
        <f>SUM(DQ182:DQ184)</f>
        <v>-14000</v>
      </c>
      <c r="DR181" s="114">
        <f>SUM(DR182:DR184)</f>
        <v>11000</v>
      </c>
      <c r="DS181" s="114">
        <f t="shared" ref="DS181:DU181" si="566">SUM(DS182:DS184)</f>
        <v>15000</v>
      </c>
      <c r="DT181" s="114">
        <f t="shared" si="566"/>
        <v>0</v>
      </c>
      <c r="DU181" s="114">
        <f t="shared" si="566"/>
        <v>0</v>
      </c>
      <c r="DV181" s="106"/>
      <c r="DW181" s="106"/>
      <c r="DX181" s="137"/>
      <c r="DY181" s="138"/>
      <c r="EF181" s="655"/>
      <c r="EG181" s="655"/>
      <c r="EH181" s="655"/>
      <c r="EI181" s="655"/>
      <c r="EJ181" s="655"/>
      <c r="EK181" s="655"/>
      <c r="EL181" s="655"/>
      <c r="EM181" s="655"/>
      <c r="EN181" s="952"/>
      <c r="EO181" s="655"/>
      <c r="EP181" s="655"/>
      <c r="EQ181" s="655"/>
      <c r="ER181" s="655"/>
      <c r="ES181" s="655"/>
      <c r="ET181" s="655"/>
      <c r="EU181" s="655"/>
      <c r="EV181" s="655"/>
      <c r="EY181" s="655"/>
      <c r="EZ181" s="655"/>
      <c r="FA181" s="655"/>
      <c r="FB181" s="655"/>
      <c r="FC181" s="655"/>
      <c r="FD181" s="655"/>
      <c r="FE181" s="655"/>
      <c r="FF181" s="655"/>
      <c r="FG181" s="655"/>
      <c r="FH181" s="655"/>
      <c r="FI181" s="655"/>
      <c r="FJ181" s="655"/>
      <c r="FK181" s="655"/>
      <c r="FL181" s="655"/>
      <c r="FM181" s="655"/>
      <c r="FN181" s="655"/>
      <c r="FO181" s="655"/>
      <c r="FP181" s="655"/>
      <c r="FQ181" s="655"/>
      <c r="FR181" s="655"/>
      <c r="FS181" s="655"/>
      <c r="FT181" s="655"/>
      <c r="FU181" s="655"/>
      <c r="FV181" s="655"/>
      <c r="FW181" s="655"/>
      <c r="FX181" s="655"/>
      <c r="FY181" s="655"/>
      <c r="FZ181" s="655"/>
      <c r="GA181" s="655"/>
      <c r="GB181" s="655"/>
      <c r="GC181" s="655"/>
      <c r="GD181" s="655"/>
      <c r="GE181" s="655"/>
      <c r="GF181" s="655"/>
      <c r="GG181" s="655"/>
      <c r="GH181" s="655"/>
      <c r="GI181" s="655"/>
      <c r="GJ181" s="655"/>
      <c r="GK181" s="655"/>
      <c r="GL181" s="655"/>
      <c r="GM181" s="655"/>
      <c r="GN181" s="655"/>
      <c r="GO181" s="655"/>
      <c r="GP181" s="655"/>
      <c r="GQ181" s="655"/>
      <c r="GR181" s="655"/>
      <c r="GS181" s="655"/>
      <c r="GT181" s="655"/>
      <c r="GU181" s="655"/>
      <c r="GV181" s="655"/>
      <c r="GW181" s="655"/>
      <c r="GX181" s="655"/>
      <c r="GY181" s="655"/>
      <c r="GZ181" s="655"/>
      <c r="HA181" s="655"/>
      <c r="HB181" s="655"/>
      <c r="HC181" s="655"/>
      <c r="HD181" s="655"/>
      <c r="HE181" s="655"/>
      <c r="HF181" s="655"/>
      <c r="HG181" s="655"/>
      <c r="HH181" s="655"/>
      <c r="HI181" s="655"/>
      <c r="HJ181" s="655"/>
      <c r="HK181" s="655"/>
      <c r="HL181" s="655"/>
      <c r="HM181" s="655"/>
      <c r="HN181" s="655"/>
      <c r="HO181" s="655"/>
      <c r="HP181" s="655"/>
      <c r="HQ181" s="655"/>
      <c r="HR181" s="655"/>
      <c r="HS181" s="655"/>
      <c r="HT181" s="655"/>
      <c r="HU181" s="655"/>
      <c r="HV181" s="655"/>
      <c r="HW181" s="655"/>
      <c r="HX181" s="655"/>
      <c r="HY181" s="655"/>
      <c r="HZ181" s="655"/>
      <c r="IA181" s="655"/>
      <c r="IB181" s="655"/>
      <c r="IC181" s="655"/>
    </row>
    <row r="182" spans="1:237" ht="20.100000000000001" hidden="1" customHeight="1" x14ac:dyDescent="0.35">
      <c r="A182" s="646"/>
      <c r="B182" s="646"/>
      <c r="C182" s="665"/>
      <c r="D182" s="646"/>
      <c r="E182" s="646"/>
      <c r="F182" s="646"/>
      <c r="G182" s="646"/>
      <c r="H182" s="646"/>
      <c r="I182" s="646"/>
      <c r="J182" s="580" t="s">
        <v>185</v>
      </c>
      <c r="K182" s="757"/>
      <c r="L182" s="610"/>
      <c r="M182" s="564"/>
      <c r="N182" s="573">
        <v>3131</v>
      </c>
      <c r="O182" s="541" t="s">
        <v>409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614"/>
      <c r="AJ182" s="30"/>
      <c r="AK182" s="30"/>
      <c r="AL182" s="30"/>
      <c r="AM182" s="30"/>
      <c r="AN182" s="49">
        <v>0</v>
      </c>
      <c r="AO182" s="49">
        <v>0</v>
      </c>
      <c r="AP182" s="49">
        <v>0</v>
      </c>
      <c r="AQ182" s="49">
        <v>0</v>
      </c>
      <c r="AR182" s="49">
        <v>0</v>
      </c>
      <c r="AS182" s="49"/>
      <c r="AT182" s="49"/>
      <c r="AU182" s="49">
        <v>6000</v>
      </c>
      <c r="AV182" s="49">
        <v>0</v>
      </c>
      <c r="AW182" s="49"/>
      <c r="AX182" s="49"/>
      <c r="AY182" s="49">
        <f>(BB182-AV182)</f>
        <v>6179.12</v>
      </c>
      <c r="AZ182" s="30"/>
      <c r="BA182" s="30"/>
      <c r="BB182" s="49">
        <v>6179.12</v>
      </c>
      <c r="BC182" s="49">
        <v>6179.12</v>
      </c>
      <c r="BD182" s="49">
        <v>0</v>
      </c>
      <c r="BE182" s="49">
        <v>0</v>
      </c>
      <c r="BF182" s="49">
        <v>6200</v>
      </c>
      <c r="BG182" s="49">
        <v>0</v>
      </c>
      <c r="BH182" s="49">
        <v>6200</v>
      </c>
      <c r="BI182" s="49">
        <f>BJ182-BH182</f>
        <v>300</v>
      </c>
      <c r="BJ182" s="49">
        <v>6500</v>
      </c>
      <c r="BK182" s="49">
        <v>0</v>
      </c>
      <c r="BL182" s="49">
        <f t="shared" si="276"/>
        <v>0</v>
      </c>
      <c r="BM182" s="49"/>
      <c r="BN182" s="49"/>
      <c r="BO182" s="49">
        <v>0</v>
      </c>
      <c r="BP182" s="49"/>
      <c r="BQ182" s="49"/>
      <c r="BR182" s="49">
        <f>BS182-BO182</f>
        <v>0</v>
      </c>
      <c r="BS182" s="49">
        <v>0</v>
      </c>
      <c r="BT182" s="49">
        <v>0</v>
      </c>
      <c r="BU182" s="49">
        <f>BY182-BO182</f>
        <v>0</v>
      </c>
      <c r="BV182" s="49">
        <v>0</v>
      </c>
      <c r="BW182" s="49"/>
      <c r="BX182" s="49"/>
      <c r="BY182" s="49">
        <v>0</v>
      </c>
      <c r="BZ182" s="49">
        <v>0</v>
      </c>
      <c r="CA182" s="49">
        <f t="shared" si="478"/>
        <v>0</v>
      </c>
      <c r="CB182" s="49">
        <f t="shared" si="479"/>
        <v>0</v>
      </c>
      <c r="CC182" s="49"/>
      <c r="CD182" s="49"/>
      <c r="CE182" s="49">
        <v>0</v>
      </c>
      <c r="CF182" s="49"/>
      <c r="CG182" s="49">
        <f t="shared" si="517"/>
        <v>0</v>
      </c>
      <c r="CH182" s="49">
        <f>CI182-CE182</f>
        <v>0</v>
      </c>
      <c r="CI182" s="49">
        <v>0</v>
      </c>
      <c r="CJ182" s="49"/>
      <c r="CK182" s="49">
        <f t="shared" si="518"/>
        <v>0</v>
      </c>
      <c r="CL182" s="49">
        <f>CM182-CI182</f>
        <v>0</v>
      </c>
      <c r="CM182" s="49">
        <v>0</v>
      </c>
      <c r="CN182" s="49"/>
      <c r="CO182" s="49">
        <f t="shared" si="519"/>
        <v>0</v>
      </c>
      <c r="CP182" s="49">
        <f>CQ182-CM182</f>
        <v>0</v>
      </c>
      <c r="CQ182" s="49">
        <v>0</v>
      </c>
      <c r="CR182" s="49"/>
      <c r="CS182" s="49">
        <f t="shared" si="520"/>
        <v>0</v>
      </c>
      <c r="CT182" s="49">
        <f>CU182-CQ182</f>
        <v>0</v>
      </c>
      <c r="CU182" s="49"/>
      <c r="CV182" s="49"/>
      <c r="CW182" s="49">
        <f t="shared" si="521"/>
        <v>0</v>
      </c>
      <c r="CX182" s="49">
        <f>CY182-CU182</f>
        <v>0</v>
      </c>
      <c r="CY182" s="49"/>
      <c r="CZ182" s="851"/>
      <c r="DA182" s="851"/>
      <c r="DB182" s="851">
        <v>0</v>
      </c>
      <c r="DC182" s="851">
        <v>0</v>
      </c>
      <c r="DD182" s="49">
        <f t="shared" si="525"/>
        <v>0</v>
      </c>
      <c r="DE182" s="49">
        <f t="shared" si="526"/>
        <v>0</v>
      </c>
      <c r="DF182" s="49"/>
      <c r="DG182" s="49"/>
      <c r="DH182" s="49">
        <f t="shared" si="527"/>
        <v>0</v>
      </c>
      <c r="DI182" s="49">
        <f>DJ182-DF182</f>
        <v>0</v>
      </c>
      <c r="DJ182" s="851"/>
      <c r="DK182" s="49"/>
      <c r="DL182" s="49">
        <f t="shared" si="529"/>
        <v>0</v>
      </c>
      <c r="DM182" s="49">
        <f>DN182-DJ182</f>
        <v>0</v>
      </c>
      <c r="DN182" s="851"/>
      <c r="DO182" s="49"/>
      <c r="DP182" s="49">
        <f t="shared" si="531"/>
        <v>0</v>
      </c>
      <c r="DQ182" s="49">
        <f>DR182-DN182</f>
        <v>0</v>
      </c>
      <c r="DR182" s="851"/>
      <c r="DS182" s="851"/>
      <c r="DT182" s="851"/>
      <c r="DU182" s="851"/>
      <c r="DV182" s="49"/>
      <c r="DW182" s="49"/>
      <c r="DX182" s="137"/>
      <c r="DY182" s="851"/>
      <c r="EF182" s="655"/>
      <c r="EG182" s="655"/>
      <c r="EH182" s="655"/>
      <c r="EI182" s="655"/>
      <c r="EJ182" s="655"/>
      <c r="EK182" s="655"/>
      <c r="EL182" s="655"/>
      <c r="EM182" s="655"/>
      <c r="EN182" s="952"/>
      <c r="EO182" s="655"/>
      <c r="EP182" s="655"/>
      <c r="EQ182" s="655"/>
      <c r="ER182" s="655"/>
      <c r="ES182" s="655"/>
      <c r="ET182" s="655"/>
      <c r="EU182" s="655"/>
      <c r="EV182" s="655"/>
      <c r="EY182" s="655"/>
      <c r="EZ182" s="655"/>
      <c r="FA182" s="655"/>
      <c r="FB182" s="655"/>
      <c r="FC182" s="655"/>
      <c r="FD182" s="655"/>
      <c r="FE182" s="655"/>
      <c r="FF182" s="655"/>
      <c r="FG182" s="655"/>
      <c r="FH182" s="655"/>
      <c r="FI182" s="655"/>
      <c r="FJ182" s="655"/>
      <c r="FK182" s="655"/>
      <c r="FL182" s="655"/>
      <c r="FM182" s="655"/>
      <c r="FN182" s="655"/>
      <c r="FO182" s="655"/>
      <c r="FP182" s="655"/>
      <c r="FQ182" s="655"/>
      <c r="FR182" s="655"/>
      <c r="FS182" s="655"/>
      <c r="FT182" s="655"/>
      <c r="FU182" s="655"/>
      <c r="FV182" s="655"/>
      <c r="FW182" s="655"/>
      <c r="FX182" s="655"/>
      <c r="FY182" s="655"/>
      <c r="FZ182" s="655"/>
      <c r="GA182" s="655"/>
      <c r="GB182" s="655"/>
      <c r="GC182" s="655"/>
      <c r="GD182" s="655"/>
      <c r="GE182" s="655"/>
      <c r="GF182" s="655"/>
      <c r="GG182" s="655"/>
      <c r="GH182" s="655"/>
      <c r="GI182" s="655"/>
      <c r="GJ182" s="655"/>
      <c r="GK182" s="655"/>
      <c r="GL182" s="655"/>
      <c r="GM182" s="655"/>
      <c r="GN182" s="655"/>
      <c r="GO182" s="655"/>
      <c r="GP182" s="655"/>
      <c r="GQ182" s="655"/>
      <c r="GR182" s="655"/>
      <c r="GS182" s="655"/>
      <c r="GT182" s="655"/>
      <c r="GU182" s="655"/>
      <c r="GV182" s="655"/>
      <c r="GW182" s="655"/>
      <c r="GX182" s="655"/>
      <c r="GY182" s="655"/>
      <c r="GZ182" s="655"/>
      <c r="HA182" s="655"/>
      <c r="HB182" s="655"/>
      <c r="HC182" s="655"/>
      <c r="HD182" s="655"/>
      <c r="HE182" s="655"/>
      <c r="HF182" s="655"/>
      <c r="HG182" s="655"/>
      <c r="HH182" s="655"/>
      <c r="HI182" s="655"/>
      <c r="HJ182" s="655"/>
      <c r="HK182" s="655"/>
      <c r="HL182" s="655"/>
      <c r="HM182" s="655"/>
      <c r="HN182" s="655"/>
      <c r="HO182" s="655"/>
      <c r="HP182" s="655"/>
      <c r="HQ182" s="655"/>
      <c r="HR182" s="655"/>
      <c r="HS182" s="655"/>
      <c r="HT182" s="655"/>
      <c r="HU182" s="655"/>
      <c r="HV182" s="655"/>
      <c r="HW182" s="655"/>
      <c r="HX182" s="655"/>
      <c r="HY182" s="655"/>
      <c r="HZ182" s="655"/>
      <c r="IA182" s="655"/>
      <c r="IB182" s="655"/>
      <c r="IC182" s="655"/>
    </row>
    <row r="183" spans="1:237" ht="20.100000000000001" customHeight="1" x14ac:dyDescent="0.35">
      <c r="A183" s="646"/>
      <c r="B183" s="646"/>
      <c r="C183" s="665"/>
      <c r="D183" s="646"/>
      <c r="E183" s="646"/>
      <c r="F183" s="646"/>
      <c r="G183" s="646"/>
      <c r="H183" s="646"/>
      <c r="I183" s="646"/>
      <c r="J183" s="580" t="s">
        <v>185</v>
      </c>
      <c r="K183" s="757"/>
      <c r="L183" s="610"/>
      <c r="M183" s="610"/>
      <c r="N183" s="611">
        <v>3132</v>
      </c>
      <c r="O183" s="666" t="s">
        <v>353</v>
      </c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614"/>
      <c r="AJ183" s="30"/>
      <c r="AK183" s="30"/>
      <c r="AL183" s="30"/>
      <c r="AM183" s="30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30"/>
      <c r="BA183" s="30"/>
      <c r="BB183" s="49"/>
      <c r="BC183" s="49"/>
      <c r="BD183" s="49"/>
      <c r="BE183" s="49"/>
      <c r="BF183" s="49"/>
      <c r="BG183" s="49">
        <v>0</v>
      </c>
      <c r="BH183" s="49">
        <v>0</v>
      </c>
      <c r="BI183" s="49">
        <f>BJ183-BH183</f>
        <v>0</v>
      </c>
      <c r="BJ183" s="49">
        <v>0</v>
      </c>
      <c r="BK183" s="49">
        <v>4650</v>
      </c>
      <c r="BL183" s="49">
        <f t="shared" si="276"/>
        <v>0</v>
      </c>
      <c r="BM183" s="49"/>
      <c r="BN183" s="49"/>
      <c r="BO183" s="49">
        <v>6200</v>
      </c>
      <c r="BP183" s="49"/>
      <c r="BQ183" s="49"/>
      <c r="BR183" s="49">
        <f>BS183-BO183</f>
        <v>0</v>
      </c>
      <c r="BS183" s="49">
        <v>6200</v>
      </c>
      <c r="BT183" s="49">
        <v>4650</v>
      </c>
      <c r="BU183" s="49">
        <f>BY183-BO183</f>
        <v>0</v>
      </c>
      <c r="BV183" s="49">
        <v>6200</v>
      </c>
      <c r="BW183" s="49"/>
      <c r="BX183" s="49"/>
      <c r="BY183" s="49">
        <v>6200</v>
      </c>
      <c r="BZ183" s="49">
        <v>6200</v>
      </c>
      <c r="CA183" s="49">
        <f t="shared" si="478"/>
        <v>0</v>
      </c>
      <c r="CB183" s="49">
        <f t="shared" si="479"/>
        <v>100</v>
      </c>
      <c r="CC183" s="49"/>
      <c r="CD183" s="49"/>
      <c r="CE183" s="49">
        <v>6200</v>
      </c>
      <c r="CF183" s="49">
        <v>2325.02</v>
      </c>
      <c r="CG183" s="49">
        <f t="shared" si="517"/>
        <v>37.500322580645161</v>
      </c>
      <c r="CH183" s="49">
        <f>CI183-CE183</f>
        <v>0</v>
      </c>
      <c r="CI183" s="49">
        <v>6200</v>
      </c>
      <c r="CJ183" s="49"/>
      <c r="CK183" s="49">
        <f t="shared" si="518"/>
        <v>0</v>
      </c>
      <c r="CL183" s="49">
        <f>CM183-CI183</f>
        <v>0</v>
      </c>
      <c r="CM183" s="49">
        <v>6200</v>
      </c>
      <c r="CN183" s="49"/>
      <c r="CO183" s="49">
        <f t="shared" si="519"/>
        <v>0</v>
      </c>
      <c r="CP183" s="49">
        <f>CQ183-CM183</f>
        <v>0</v>
      </c>
      <c r="CQ183" s="49">
        <v>6200</v>
      </c>
      <c r="CR183" s="49">
        <v>4649.99</v>
      </c>
      <c r="CS183" s="49">
        <f t="shared" si="520"/>
        <v>74.99983870967742</v>
      </c>
      <c r="CT183" s="49">
        <f>CU183-CQ183</f>
        <v>0</v>
      </c>
      <c r="CU183" s="49">
        <v>6200</v>
      </c>
      <c r="CV183" s="49">
        <v>4649.99</v>
      </c>
      <c r="CW183" s="49">
        <f t="shared" ref="CW183:CW184" si="567">IFERROR(CV183/CU183*100,)</f>
        <v>74.99983870967742</v>
      </c>
      <c r="CX183" s="49">
        <f t="shared" ref="CX183:CX184" si="568">CY183-CU183</f>
        <v>0</v>
      </c>
      <c r="CY183" s="49">
        <v>6200</v>
      </c>
      <c r="CZ183" s="851"/>
      <c r="DA183" s="851"/>
      <c r="DB183" s="851">
        <v>4649.99</v>
      </c>
      <c r="DC183" s="851">
        <v>4900.01</v>
      </c>
      <c r="DD183" s="49">
        <f t="shared" si="525"/>
        <v>105.37678575652851</v>
      </c>
      <c r="DE183" s="49">
        <f t="shared" si="526"/>
        <v>19.600040000000003</v>
      </c>
      <c r="DF183" s="49">
        <v>6200</v>
      </c>
      <c r="DG183" s="49">
        <v>2425.0100000000002</v>
      </c>
      <c r="DH183" s="49">
        <f t="shared" si="527"/>
        <v>39.113064516129036</v>
      </c>
      <c r="DI183" s="49">
        <f>DJ183-DF183</f>
        <v>18800</v>
      </c>
      <c r="DJ183" s="851">
        <v>25000</v>
      </c>
      <c r="DK183" s="49"/>
      <c r="DL183" s="49">
        <f t="shared" si="529"/>
        <v>0</v>
      </c>
      <c r="DM183" s="49">
        <f>DN183-DJ183</f>
        <v>0</v>
      </c>
      <c r="DN183" s="851">
        <v>25000</v>
      </c>
      <c r="DO183" s="49"/>
      <c r="DP183" s="49">
        <f t="shared" si="531"/>
        <v>0</v>
      </c>
      <c r="DQ183" s="49">
        <f>DR183-DN183</f>
        <v>-14000</v>
      </c>
      <c r="DR183" s="851">
        <v>11000</v>
      </c>
      <c r="DS183" s="851">
        <v>15000</v>
      </c>
      <c r="DT183" s="851"/>
      <c r="DU183" s="851"/>
      <c r="DV183" s="49"/>
      <c r="DW183" s="49"/>
      <c r="DX183" s="137"/>
      <c r="DY183" s="851"/>
      <c r="EF183" s="655"/>
      <c r="EG183" s="655"/>
      <c r="EH183" s="655"/>
      <c r="EI183" s="655"/>
      <c r="EJ183" s="655"/>
      <c r="EK183" s="655"/>
      <c r="EL183" s="655"/>
      <c r="EM183" s="655"/>
      <c r="EN183" s="952"/>
      <c r="EO183" s="655"/>
      <c r="EP183" s="655"/>
      <c r="EQ183" s="655"/>
      <c r="ER183" s="655"/>
      <c r="ES183" s="655"/>
      <c r="ET183" s="655"/>
      <c r="EU183" s="655"/>
      <c r="EV183" s="655"/>
      <c r="EY183" s="655"/>
      <c r="EZ183" s="655"/>
      <c r="FA183" s="655"/>
      <c r="FB183" s="655"/>
      <c r="FC183" s="655"/>
      <c r="FD183" s="655"/>
      <c r="FE183" s="655"/>
      <c r="FF183" s="655"/>
      <c r="FG183" s="655"/>
      <c r="FH183" s="655"/>
      <c r="FI183" s="655"/>
      <c r="FJ183" s="655"/>
      <c r="FK183" s="655"/>
      <c r="FL183" s="655"/>
      <c r="FM183" s="655"/>
      <c r="FN183" s="655"/>
      <c r="FO183" s="655"/>
      <c r="FP183" s="655"/>
      <c r="FQ183" s="655"/>
      <c r="FR183" s="655"/>
      <c r="FS183" s="655"/>
      <c r="FT183" s="655"/>
      <c r="FU183" s="655"/>
      <c r="FV183" s="655"/>
      <c r="FW183" s="655"/>
      <c r="FX183" s="655"/>
      <c r="FY183" s="655"/>
      <c r="FZ183" s="655"/>
      <c r="GA183" s="655"/>
      <c r="GB183" s="655"/>
      <c r="GC183" s="655"/>
      <c r="GD183" s="655"/>
      <c r="GE183" s="655"/>
      <c r="GF183" s="655"/>
      <c r="GG183" s="655"/>
      <c r="GH183" s="655"/>
      <c r="GI183" s="655"/>
      <c r="GJ183" s="655"/>
      <c r="GK183" s="655"/>
      <c r="GL183" s="655"/>
      <c r="GM183" s="655"/>
      <c r="GN183" s="655"/>
      <c r="GO183" s="655"/>
      <c r="GP183" s="655"/>
      <c r="GQ183" s="655"/>
      <c r="GR183" s="655"/>
      <c r="GS183" s="655"/>
      <c r="GT183" s="655"/>
      <c r="GU183" s="655"/>
      <c r="GV183" s="655"/>
      <c r="GW183" s="655"/>
      <c r="GX183" s="655"/>
      <c r="GY183" s="655"/>
      <c r="GZ183" s="655"/>
      <c r="HA183" s="655"/>
      <c r="HB183" s="655"/>
      <c r="HC183" s="655"/>
      <c r="HD183" s="655"/>
      <c r="HE183" s="655"/>
      <c r="HF183" s="655"/>
      <c r="HG183" s="655"/>
      <c r="HH183" s="655"/>
      <c r="HI183" s="655"/>
      <c r="HJ183" s="655"/>
      <c r="HK183" s="655"/>
      <c r="HL183" s="655"/>
      <c r="HM183" s="655"/>
      <c r="HN183" s="655"/>
      <c r="HO183" s="655"/>
      <c r="HP183" s="655"/>
      <c r="HQ183" s="655"/>
      <c r="HR183" s="655"/>
      <c r="HS183" s="655"/>
      <c r="HT183" s="655"/>
      <c r="HU183" s="655"/>
      <c r="HV183" s="655"/>
      <c r="HW183" s="655"/>
      <c r="HX183" s="655"/>
      <c r="HY183" s="655"/>
      <c r="HZ183" s="655"/>
      <c r="IA183" s="655"/>
      <c r="IB183" s="655"/>
      <c r="IC183" s="655"/>
    </row>
    <row r="184" spans="1:237" ht="20.100000000000001" customHeight="1" x14ac:dyDescent="0.35">
      <c r="A184" s="646"/>
      <c r="B184" s="646"/>
      <c r="C184" s="665"/>
      <c r="D184" s="646"/>
      <c r="E184" s="646"/>
      <c r="F184" s="646"/>
      <c r="G184" s="646"/>
      <c r="H184" s="646"/>
      <c r="I184" s="646"/>
      <c r="J184" s="580" t="s">
        <v>185</v>
      </c>
      <c r="K184" s="757"/>
      <c r="L184" s="610"/>
      <c r="M184" s="610"/>
      <c r="N184" s="611">
        <v>3133</v>
      </c>
      <c r="O184" s="666" t="s">
        <v>622</v>
      </c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614"/>
      <c r="AJ184" s="30"/>
      <c r="AK184" s="30"/>
      <c r="AL184" s="30"/>
      <c r="AM184" s="30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30"/>
      <c r="BA184" s="30"/>
      <c r="BB184" s="49"/>
      <c r="BC184" s="49"/>
      <c r="BD184" s="49"/>
      <c r="BE184" s="49"/>
      <c r="BF184" s="49"/>
      <c r="BG184" s="49">
        <v>0</v>
      </c>
      <c r="BH184" s="49">
        <v>0</v>
      </c>
      <c r="BI184" s="49">
        <f>BJ184-BH184</f>
        <v>0</v>
      </c>
      <c r="BJ184" s="49">
        <v>0</v>
      </c>
      <c r="BK184" s="49">
        <v>510</v>
      </c>
      <c r="BL184" s="49">
        <f t="shared" si="276"/>
        <v>0</v>
      </c>
      <c r="BM184" s="49"/>
      <c r="BN184" s="49"/>
      <c r="BO184" s="49">
        <v>680</v>
      </c>
      <c r="BP184" s="49"/>
      <c r="BQ184" s="49"/>
      <c r="BR184" s="49">
        <f>BS184-BO184</f>
        <v>0</v>
      </c>
      <c r="BS184" s="49">
        <v>680</v>
      </c>
      <c r="BT184" s="49">
        <v>510</v>
      </c>
      <c r="BU184" s="49">
        <f>BY184-BO184</f>
        <v>0</v>
      </c>
      <c r="BV184" s="49">
        <v>680</v>
      </c>
      <c r="BW184" s="49"/>
      <c r="BX184" s="49"/>
      <c r="BY184" s="49">
        <v>680</v>
      </c>
      <c r="BZ184" s="49">
        <v>680</v>
      </c>
      <c r="CA184" s="49">
        <f t="shared" si="478"/>
        <v>0</v>
      </c>
      <c r="CB184" s="49">
        <f t="shared" si="479"/>
        <v>100</v>
      </c>
      <c r="CC184" s="49"/>
      <c r="CD184" s="49"/>
      <c r="CE184" s="49">
        <v>680</v>
      </c>
      <c r="CF184" s="49">
        <v>255</v>
      </c>
      <c r="CG184" s="49">
        <f t="shared" si="517"/>
        <v>37.5</v>
      </c>
      <c r="CH184" s="49">
        <f>CI184-CE184</f>
        <v>0</v>
      </c>
      <c r="CI184" s="49">
        <v>680</v>
      </c>
      <c r="CJ184" s="49"/>
      <c r="CK184" s="49">
        <f t="shared" si="518"/>
        <v>0</v>
      </c>
      <c r="CL184" s="49">
        <f>CM184-CI184</f>
        <v>0</v>
      </c>
      <c r="CM184" s="49">
        <v>680</v>
      </c>
      <c r="CN184" s="49"/>
      <c r="CO184" s="49">
        <f t="shared" si="519"/>
        <v>0</v>
      </c>
      <c r="CP184" s="49">
        <f>CQ184-CM184</f>
        <v>0</v>
      </c>
      <c r="CQ184" s="49">
        <v>680</v>
      </c>
      <c r="CR184" s="49">
        <v>510.01</v>
      </c>
      <c r="CS184" s="49">
        <f t="shared" si="520"/>
        <v>75.001470588235293</v>
      </c>
      <c r="CT184" s="49">
        <f>CU184-CQ184</f>
        <v>0</v>
      </c>
      <c r="CU184" s="49">
        <v>680</v>
      </c>
      <c r="CV184" s="49">
        <v>510.01</v>
      </c>
      <c r="CW184" s="49">
        <f t="shared" si="567"/>
        <v>75.001470588235293</v>
      </c>
      <c r="CX184" s="49">
        <f t="shared" si="568"/>
        <v>0</v>
      </c>
      <c r="CY184" s="49">
        <v>680</v>
      </c>
      <c r="CZ184" s="851"/>
      <c r="DA184" s="851"/>
      <c r="DB184" s="851">
        <v>510.01</v>
      </c>
      <c r="DC184" s="851">
        <v>85</v>
      </c>
      <c r="DD184" s="49">
        <f t="shared" si="525"/>
        <v>16.666339875688713</v>
      </c>
      <c r="DE184" s="49">
        <f t="shared" si="526"/>
        <v>0</v>
      </c>
      <c r="DF184" s="49">
        <v>680</v>
      </c>
      <c r="DG184" s="49">
        <v>85</v>
      </c>
      <c r="DH184" s="49">
        <f t="shared" si="527"/>
        <v>12.5</v>
      </c>
      <c r="DI184" s="49">
        <f>DJ184-DF184</f>
        <v>-680</v>
      </c>
      <c r="DJ184" s="851">
        <v>0</v>
      </c>
      <c r="DK184" s="49"/>
      <c r="DL184" s="49">
        <f t="shared" si="529"/>
        <v>0</v>
      </c>
      <c r="DM184" s="49">
        <f>DN184-DJ184</f>
        <v>0</v>
      </c>
      <c r="DN184" s="851">
        <v>0</v>
      </c>
      <c r="DO184" s="49"/>
      <c r="DP184" s="49">
        <f t="shared" si="531"/>
        <v>0</v>
      </c>
      <c r="DQ184" s="49">
        <f>DR184-DN184</f>
        <v>0</v>
      </c>
      <c r="DR184" s="851">
        <v>0</v>
      </c>
      <c r="DS184" s="851">
        <v>0</v>
      </c>
      <c r="DT184" s="851"/>
      <c r="DU184" s="851"/>
      <c r="DV184" s="49"/>
      <c r="DW184" s="49"/>
      <c r="DX184" s="137"/>
      <c r="DY184" s="851"/>
      <c r="EF184" s="655"/>
      <c r="EG184" s="655"/>
      <c r="EH184" s="655"/>
      <c r="EI184" s="655"/>
      <c r="EJ184" s="655"/>
      <c r="EK184" s="655"/>
      <c r="EL184" s="655"/>
      <c r="EM184" s="655"/>
      <c r="EN184" s="952"/>
      <c r="EO184" s="655"/>
      <c r="EP184" s="655"/>
      <c r="EQ184" s="655"/>
      <c r="ER184" s="655"/>
      <c r="ES184" s="655"/>
      <c r="ET184" s="655"/>
      <c r="EU184" s="655"/>
      <c r="EV184" s="655"/>
      <c r="EY184" s="655"/>
      <c r="EZ184" s="655"/>
      <c r="FA184" s="655"/>
      <c r="FB184" s="655"/>
      <c r="FC184" s="655"/>
      <c r="FD184" s="655"/>
      <c r="FE184" s="655"/>
      <c r="FF184" s="655"/>
      <c r="FG184" s="655"/>
      <c r="FH184" s="655"/>
      <c r="FI184" s="655"/>
      <c r="FJ184" s="655"/>
      <c r="FK184" s="655"/>
      <c r="FL184" s="655"/>
      <c r="FM184" s="655"/>
      <c r="FN184" s="655"/>
      <c r="FO184" s="655"/>
      <c r="FP184" s="655"/>
      <c r="FQ184" s="655"/>
      <c r="FR184" s="655"/>
      <c r="FS184" s="655"/>
      <c r="FT184" s="655"/>
      <c r="FU184" s="655"/>
      <c r="FV184" s="655"/>
      <c r="FW184" s="655"/>
      <c r="FX184" s="655"/>
      <c r="FY184" s="655"/>
      <c r="FZ184" s="655"/>
      <c r="GA184" s="655"/>
      <c r="GB184" s="655"/>
      <c r="GC184" s="655"/>
      <c r="GD184" s="655"/>
      <c r="GE184" s="655"/>
      <c r="GF184" s="655"/>
      <c r="GG184" s="655"/>
      <c r="GH184" s="655"/>
      <c r="GI184" s="655"/>
      <c r="GJ184" s="655"/>
      <c r="GK184" s="655"/>
      <c r="GL184" s="655"/>
      <c r="GM184" s="655"/>
      <c r="GN184" s="655"/>
      <c r="GO184" s="655"/>
      <c r="GP184" s="655"/>
      <c r="GQ184" s="655"/>
      <c r="GR184" s="655"/>
      <c r="GS184" s="655"/>
      <c r="GT184" s="655"/>
      <c r="GU184" s="655"/>
      <c r="GV184" s="655"/>
      <c r="GW184" s="655"/>
      <c r="GX184" s="655"/>
      <c r="GY184" s="655"/>
      <c r="GZ184" s="655"/>
      <c r="HA184" s="655"/>
      <c r="HB184" s="655"/>
      <c r="HC184" s="655"/>
      <c r="HD184" s="655"/>
      <c r="HE184" s="655"/>
      <c r="HF184" s="655"/>
      <c r="HG184" s="655"/>
      <c r="HH184" s="655"/>
      <c r="HI184" s="655"/>
      <c r="HJ184" s="655"/>
      <c r="HK184" s="655"/>
      <c r="HL184" s="655"/>
      <c r="HM184" s="655"/>
      <c r="HN184" s="655"/>
      <c r="HO184" s="655"/>
      <c r="HP184" s="655"/>
      <c r="HQ184" s="655"/>
      <c r="HR184" s="655"/>
      <c r="HS184" s="655"/>
      <c r="HT184" s="655"/>
      <c r="HU184" s="655"/>
      <c r="HV184" s="655"/>
      <c r="HW184" s="655"/>
      <c r="HX184" s="655"/>
      <c r="HY184" s="655"/>
      <c r="HZ184" s="655"/>
      <c r="IA184" s="655"/>
      <c r="IB184" s="655"/>
      <c r="IC184" s="655"/>
    </row>
    <row r="185" spans="1:237" ht="20.100000000000001" customHeight="1" x14ac:dyDescent="0.35">
      <c r="A185" s="646"/>
      <c r="B185" s="646"/>
      <c r="C185" s="665"/>
      <c r="D185" s="646"/>
      <c r="E185" s="646"/>
      <c r="F185" s="646"/>
      <c r="G185" s="646"/>
      <c r="H185" s="646"/>
      <c r="I185" s="646"/>
      <c r="J185" s="646" t="s">
        <v>185</v>
      </c>
      <c r="K185" s="757"/>
      <c r="L185" s="775">
        <v>32</v>
      </c>
      <c r="M185" s="775" t="s">
        <v>202</v>
      </c>
      <c r="N185" s="775"/>
      <c r="O185" s="752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614"/>
      <c r="AJ185" s="30"/>
      <c r="AK185" s="30"/>
      <c r="AL185" s="30"/>
      <c r="AM185" s="30"/>
      <c r="AN185" s="49"/>
      <c r="AO185" s="49"/>
      <c r="AP185" s="49"/>
      <c r="AQ185" s="49"/>
      <c r="AR185" s="613">
        <v>0</v>
      </c>
      <c r="AS185" s="49"/>
      <c r="AT185" s="49"/>
      <c r="AU185" s="49"/>
      <c r="AV185" s="613">
        <f>AV186+AV190+AV196+AV201</f>
        <v>0</v>
      </c>
      <c r="AW185" s="613">
        <v>14500</v>
      </c>
      <c r="AX185" s="613">
        <v>14500</v>
      </c>
      <c r="AY185" s="613">
        <f>AY186+AY190+AY196+AY201</f>
        <v>237500</v>
      </c>
      <c r="AZ185" s="30"/>
      <c r="BA185" s="30"/>
      <c r="BB185" s="613">
        <f t="shared" ref="BB185:BK185" si="569">BB186+BB190+BB196+BB201</f>
        <v>237500</v>
      </c>
      <c r="BC185" s="613">
        <f t="shared" si="569"/>
        <v>237500</v>
      </c>
      <c r="BD185" s="613">
        <f t="shared" si="569"/>
        <v>0</v>
      </c>
      <c r="BE185" s="613">
        <f t="shared" si="569"/>
        <v>117990.57</v>
      </c>
      <c r="BF185" s="613">
        <f t="shared" si="569"/>
        <v>239796.48000000001</v>
      </c>
      <c r="BG185" s="613">
        <f t="shared" si="569"/>
        <v>166068.23000000001</v>
      </c>
      <c r="BH185" s="613">
        <f t="shared" si="569"/>
        <v>241000</v>
      </c>
      <c r="BI185" s="613">
        <f>BI186+BI190+BI196+BI201</f>
        <v>-28000</v>
      </c>
      <c r="BJ185" s="613">
        <f>BJ186+BJ190+BJ196+BJ201</f>
        <v>213000</v>
      </c>
      <c r="BK185" s="613">
        <f t="shared" si="569"/>
        <v>112206.83</v>
      </c>
      <c r="BL185" s="613">
        <f t="shared" si="276"/>
        <v>52.679262910798116</v>
      </c>
      <c r="BM185" s="613"/>
      <c r="BN185" s="613"/>
      <c r="BO185" s="613">
        <f>BO186+BO190+BO196+BO201</f>
        <v>242860</v>
      </c>
      <c r="BP185" s="613"/>
      <c r="BQ185" s="613"/>
      <c r="BR185" s="613">
        <f t="shared" ref="BR185:BY185" si="570">BR186+BR190+BR196+BR201</f>
        <v>-53660</v>
      </c>
      <c r="BS185" s="613">
        <f t="shared" si="570"/>
        <v>189200</v>
      </c>
      <c r="BT185" s="613">
        <f>BT186+BT190+BT196+BT201</f>
        <v>223813.39</v>
      </c>
      <c r="BU185" s="613">
        <f t="shared" si="570"/>
        <v>-7085.7000000000044</v>
      </c>
      <c r="BV185" s="613">
        <f t="shared" si="570"/>
        <v>189200</v>
      </c>
      <c r="BW185" s="613"/>
      <c r="BX185" s="613"/>
      <c r="BY185" s="613">
        <f t="shared" si="570"/>
        <v>235774.3</v>
      </c>
      <c r="BZ185" s="613">
        <f>BZ186+BZ190+BZ196+BZ201</f>
        <v>231509.18</v>
      </c>
      <c r="CA185" s="613">
        <f t="shared" si="478"/>
        <v>139.40606219503871</v>
      </c>
      <c r="CB185" s="613">
        <f t="shared" si="479"/>
        <v>98.191015729873868</v>
      </c>
      <c r="CC185" s="613">
        <v>185000</v>
      </c>
      <c r="CD185" s="613">
        <v>185000</v>
      </c>
      <c r="CE185" s="613">
        <f>CE186+CE190+CE196+CE201</f>
        <v>189200</v>
      </c>
      <c r="CF185" s="613">
        <f>CF186+CF190+CF196+CF201</f>
        <v>5634.6399999999994</v>
      </c>
      <c r="CG185" s="613">
        <f t="shared" si="517"/>
        <v>2.978139534883721</v>
      </c>
      <c r="CH185" s="613">
        <f>CH186+CH190+CH196+CH201</f>
        <v>-49000</v>
      </c>
      <c r="CI185" s="613">
        <f>CI186+CI190+CI196+CI201</f>
        <v>140200</v>
      </c>
      <c r="CJ185" s="613"/>
      <c r="CK185" s="613">
        <f t="shared" si="518"/>
        <v>0</v>
      </c>
      <c r="CL185" s="613">
        <f>CL186+CL190+CL196+CL201</f>
        <v>0</v>
      </c>
      <c r="CM185" s="613">
        <f>CM186+CM190+CM196+CM201</f>
        <v>140200</v>
      </c>
      <c r="CN185" s="613"/>
      <c r="CO185" s="613">
        <f t="shared" si="519"/>
        <v>0</v>
      </c>
      <c r="CP185" s="613">
        <f>CP186+CP190+CP196+CP201</f>
        <v>0</v>
      </c>
      <c r="CQ185" s="613">
        <f>CQ186+CQ190+CQ196+CQ201</f>
        <v>140200</v>
      </c>
      <c r="CR185" s="613">
        <f>CR186+CR190+CR196+CR201</f>
        <v>92288.63</v>
      </c>
      <c r="CS185" s="613">
        <f t="shared" si="520"/>
        <v>65.826412268188307</v>
      </c>
      <c r="CT185" s="613">
        <f>CT186+CT190+CT196+CT201</f>
        <v>88572</v>
      </c>
      <c r="CU185" s="613">
        <f>CU186+CU190+CU196+CU201</f>
        <v>228772</v>
      </c>
      <c r="CV185" s="796">
        <f>CV186+CV190+CV196+CV201</f>
        <v>92288.63</v>
      </c>
      <c r="CW185" s="796">
        <f t="shared" si="521"/>
        <v>40.340876505866099</v>
      </c>
      <c r="CX185" s="796">
        <f>CX186+CX190+CX196+CX201</f>
        <v>-97445</v>
      </c>
      <c r="CY185" s="796">
        <f>CY186+CY190+CY196+CY201</f>
        <v>131327</v>
      </c>
      <c r="CZ185" s="858">
        <v>165252</v>
      </c>
      <c r="DA185" s="858">
        <v>165252</v>
      </c>
      <c r="DB185" s="796">
        <f>DB186+DB190+DB196+DB201</f>
        <v>33972.82</v>
      </c>
      <c r="DC185" s="858">
        <f>DC186+DC190+DC196+DC201</f>
        <v>34188.79</v>
      </c>
      <c r="DD185" s="796">
        <f t="shared" si="525"/>
        <v>100.63571407966722</v>
      </c>
      <c r="DE185" s="796">
        <f t="shared" si="526"/>
        <v>34.137583624563156</v>
      </c>
      <c r="DF185" s="613">
        <f>DF186+DF190+DF196+DF201</f>
        <v>165252</v>
      </c>
      <c r="DG185" s="796">
        <f>DG186+DG190+DG196+DG201</f>
        <v>9290.2999999999993</v>
      </c>
      <c r="DH185" s="796">
        <f t="shared" si="527"/>
        <v>5.6218986759615612</v>
      </c>
      <c r="DI185" s="796">
        <f>DI186+DI190+DI196+DI201</f>
        <v>-65102</v>
      </c>
      <c r="DJ185" s="858">
        <f>DJ186+DJ190+DJ196+DJ201</f>
        <v>100150</v>
      </c>
      <c r="DK185" s="796">
        <f>DK186+DK190+DK196+DK201</f>
        <v>0</v>
      </c>
      <c r="DL185" s="796">
        <f t="shared" si="529"/>
        <v>0</v>
      </c>
      <c r="DM185" s="796">
        <f>DM186+DM190+DM196+DM201</f>
        <v>0</v>
      </c>
      <c r="DN185" s="858">
        <f>DN186+DN190+DN196+DN201</f>
        <v>100150</v>
      </c>
      <c r="DO185" s="796">
        <f>DO186+DO190+DO196+DO201</f>
        <v>0</v>
      </c>
      <c r="DP185" s="796">
        <f t="shared" si="531"/>
        <v>0</v>
      </c>
      <c r="DQ185" s="796">
        <f>DQ186+DQ190+DQ196+DQ201</f>
        <v>101950</v>
      </c>
      <c r="DR185" s="858">
        <f>DR186+DR190+DR196+DR201</f>
        <v>208472</v>
      </c>
      <c r="DS185" s="858">
        <f t="shared" ref="DS185" si="571">DS186+DS190+DS196+DS201</f>
        <v>86472</v>
      </c>
      <c r="DT185" s="858">
        <v>7000</v>
      </c>
      <c r="DU185" s="858">
        <v>7000</v>
      </c>
      <c r="DV185" s="795"/>
      <c r="DW185" s="795"/>
      <c r="DX185" s="137"/>
      <c r="DY185" s="960"/>
      <c r="EF185" s="655"/>
      <c r="EG185" s="655"/>
      <c r="EH185" s="655"/>
      <c r="EI185" s="655"/>
      <c r="EJ185" s="655"/>
      <c r="EK185" s="655"/>
      <c r="EL185" s="655"/>
      <c r="EM185" s="655"/>
      <c r="EN185" s="952"/>
      <c r="EO185" s="655"/>
      <c r="EP185" s="655"/>
      <c r="EQ185" s="655"/>
      <c r="ER185" s="655"/>
      <c r="ES185" s="655"/>
      <c r="ET185" s="655"/>
      <c r="EU185" s="655"/>
      <c r="EV185" s="655"/>
      <c r="EY185" s="655"/>
      <c r="EZ185" s="655"/>
      <c r="FA185" s="655"/>
      <c r="FB185" s="655"/>
      <c r="FC185" s="655"/>
      <c r="FD185" s="655"/>
      <c r="FE185" s="655"/>
      <c r="FF185" s="655"/>
      <c r="FG185" s="655"/>
      <c r="FH185" s="655"/>
      <c r="FI185" s="655"/>
      <c r="FJ185" s="655"/>
      <c r="FK185" s="655"/>
      <c r="FL185" s="655"/>
      <c r="FM185" s="655"/>
      <c r="FN185" s="655"/>
      <c r="FO185" s="655"/>
      <c r="FP185" s="655"/>
      <c r="FQ185" s="655"/>
      <c r="FR185" s="655"/>
      <c r="FS185" s="655"/>
      <c r="FT185" s="655"/>
      <c r="FU185" s="655"/>
      <c r="FV185" s="655"/>
      <c r="FW185" s="655"/>
      <c r="FX185" s="655"/>
      <c r="FY185" s="655"/>
      <c r="FZ185" s="655"/>
      <c r="GA185" s="655"/>
      <c r="GB185" s="655"/>
      <c r="GC185" s="655"/>
      <c r="GD185" s="655"/>
      <c r="GE185" s="655"/>
      <c r="GF185" s="655"/>
      <c r="GG185" s="655"/>
      <c r="GH185" s="655"/>
      <c r="GI185" s="655"/>
      <c r="GJ185" s="655"/>
      <c r="GK185" s="655"/>
      <c r="GL185" s="655"/>
      <c r="GM185" s="655"/>
      <c r="GN185" s="655"/>
      <c r="GO185" s="655"/>
      <c r="GP185" s="655"/>
      <c r="GQ185" s="655"/>
      <c r="GR185" s="655"/>
      <c r="GS185" s="655"/>
      <c r="GT185" s="655"/>
      <c r="GU185" s="655"/>
      <c r="GV185" s="655"/>
      <c r="GW185" s="655"/>
      <c r="GX185" s="655"/>
      <c r="GY185" s="655"/>
      <c r="GZ185" s="655"/>
      <c r="HA185" s="655"/>
      <c r="HB185" s="655"/>
      <c r="HC185" s="655"/>
      <c r="HD185" s="655"/>
      <c r="HE185" s="655"/>
      <c r="HF185" s="655"/>
      <c r="HG185" s="655"/>
      <c r="HH185" s="655"/>
      <c r="HI185" s="655"/>
      <c r="HJ185" s="655"/>
      <c r="HK185" s="655"/>
      <c r="HL185" s="655"/>
      <c r="HM185" s="655"/>
      <c r="HN185" s="655"/>
      <c r="HO185" s="655"/>
      <c r="HP185" s="655"/>
      <c r="HQ185" s="655"/>
      <c r="HR185" s="655"/>
      <c r="HS185" s="655"/>
      <c r="HT185" s="655"/>
      <c r="HU185" s="655"/>
      <c r="HV185" s="655"/>
      <c r="HW185" s="655"/>
      <c r="HX185" s="655"/>
      <c r="HY185" s="655"/>
      <c r="HZ185" s="655"/>
      <c r="IA185" s="655"/>
      <c r="IB185" s="655"/>
      <c r="IC185" s="655"/>
    </row>
    <row r="186" spans="1:237" x14ac:dyDescent="0.35">
      <c r="A186" s="646"/>
      <c r="B186" s="646" t="s">
        <v>521</v>
      </c>
      <c r="C186" s="665" t="s">
        <v>458</v>
      </c>
      <c r="D186" s="646"/>
      <c r="E186" s="646"/>
      <c r="F186" s="646"/>
      <c r="G186" s="646"/>
      <c r="H186" s="646"/>
      <c r="I186" s="646"/>
      <c r="J186" s="646" t="s">
        <v>185</v>
      </c>
      <c r="K186" s="757"/>
      <c r="L186" s="610"/>
      <c r="M186" s="767">
        <v>321</v>
      </c>
      <c r="N186" s="767" t="s">
        <v>21</v>
      </c>
      <c r="O186" s="749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596"/>
      <c r="AJ186" s="34"/>
      <c r="AK186" s="34"/>
      <c r="AL186" s="34"/>
      <c r="AM186" s="34"/>
      <c r="AN186" s="37"/>
      <c r="AO186" s="37"/>
      <c r="AP186" s="37"/>
      <c r="AQ186" s="37"/>
      <c r="AR186" s="101">
        <v>0</v>
      </c>
      <c r="AS186" s="37"/>
      <c r="AT186" s="37"/>
      <c r="AU186" s="37"/>
      <c r="AV186" s="101">
        <f>SUM(AV188)</f>
        <v>0</v>
      </c>
      <c r="AW186" s="101"/>
      <c r="AX186" s="101"/>
      <c r="AY186" s="101">
        <f>SUM(AY188)</f>
        <v>5000</v>
      </c>
      <c r="AZ186" s="34"/>
      <c r="BA186" s="34"/>
      <c r="BB186" s="101">
        <f t="shared" ref="BB186:BK186" si="572">SUM(BB188)</f>
        <v>5000</v>
      </c>
      <c r="BC186" s="101">
        <f t="shared" si="572"/>
        <v>5000</v>
      </c>
      <c r="BD186" s="101">
        <f t="shared" si="572"/>
        <v>0</v>
      </c>
      <c r="BE186" s="101">
        <f t="shared" si="572"/>
        <v>0</v>
      </c>
      <c r="BF186" s="101">
        <f t="shared" si="572"/>
        <v>8500</v>
      </c>
      <c r="BG186" s="101">
        <f t="shared" si="572"/>
        <v>0</v>
      </c>
      <c r="BH186" s="101">
        <f t="shared" si="572"/>
        <v>8500</v>
      </c>
      <c r="BI186" s="101">
        <f>SUM(BI188)</f>
        <v>0</v>
      </c>
      <c r="BJ186" s="101">
        <f>SUM(BJ188)</f>
        <v>8500</v>
      </c>
      <c r="BK186" s="101">
        <f t="shared" si="572"/>
        <v>7654</v>
      </c>
      <c r="BL186" s="101">
        <f t="shared" si="276"/>
        <v>90.047058823529412</v>
      </c>
      <c r="BM186" s="101"/>
      <c r="BN186" s="101"/>
      <c r="BO186" s="101">
        <f>SUM(BO188)</f>
        <v>9860</v>
      </c>
      <c r="BP186" s="101"/>
      <c r="BQ186" s="101"/>
      <c r="BR186" s="101">
        <f>SUM(BR188)</f>
        <v>-860</v>
      </c>
      <c r="BS186" s="101">
        <f>SUM(BS188)</f>
        <v>9000</v>
      </c>
      <c r="BT186" s="101">
        <f>SUM(BT187:BT188)</f>
        <v>7654</v>
      </c>
      <c r="BU186" s="101">
        <f>SUM(BU188)</f>
        <v>0</v>
      </c>
      <c r="BV186" s="101">
        <f>SUM(BV188)</f>
        <v>9000</v>
      </c>
      <c r="BW186" s="101"/>
      <c r="BX186" s="101"/>
      <c r="BY186" s="101">
        <f>SUM(BY187:BY188)</f>
        <v>9860</v>
      </c>
      <c r="BZ186" s="101">
        <f>SUM(BZ187:BZ188)</f>
        <v>9752</v>
      </c>
      <c r="CA186" s="101">
        <f t="shared" si="478"/>
        <v>0</v>
      </c>
      <c r="CB186" s="101">
        <f t="shared" si="479"/>
        <v>98.904665314401612</v>
      </c>
      <c r="CC186" s="101">
        <f>SUM(CC188)</f>
        <v>0</v>
      </c>
      <c r="CD186" s="101">
        <f>SUM(CD188)</f>
        <v>0</v>
      </c>
      <c r="CE186" s="101">
        <f>SUM(CE187:CE189)</f>
        <v>9000</v>
      </c>
      <c r="CF186" s="101">
        <f>SUM(CF187:CF189)</f>
        <v>3733</v>
      </c>
      <c r="CG186" s="101">
        <f t="shared" si="517"/>
        <v>41.477777777777781</v>
      </c>
      <c r="CH186" s="101">
        <f>SUM(CH187:CH189)</f>
        <v>1200</v>
      </c>
      <c r="CI186" s="101">
        <f>SUM(CI187:CI189)</f>
        <v>10200</v>
      </c>
      <c r="CJ186" s="101"/>
      <c r="CK186" s="101">
        <f t="shared" si="518"/>
        <v>0</v>
      </c>
      <c r="CL186" s="101">
        <f>SUM(CL187:CL189)</f>
        <v>0</v>
      </c>
      <c r="CM186" s="101">
        <f>SUM(CM187:CM189)</f>
        <v>10200</v>
      </c>
      <c r="CN186" s="101"/>
      <c r="CO186" s="101">
        <f t="shared" si="519"/>
        <v>0</v>
      </c>
      <c r="CP186" s="101">
        <f>SUM(CP187:CP189)</f>
        <v>0</v>
      </c>
      <c r="CQ186" s="101">
        <f>SUM(CQ187:CQ189)</f>
        <v>10200</v>
      </c>
      <c r="CR186" s="101">
        <f>SUM(CR187:CR189)</f>
        <v>9166</v>
      </c>
      <c r="CS186" s="101">
        <f t="shared" si="520"/>
        <v>89.862745098039227</v>
      </c>
      <c r="CT186" s="101">
        <f>SUM(CT187:CT189)</f>
        <v>1072</v>
      </c>
      <c r="CU186" s="101">
        <f>SUM(CU187:CU189)</f>
        <v>11272</v>
      </c>
      <c r="CV186" s="101">
        <f>SUM(CV187:CV189)</f>
        <v>9166</v>
      </c>
      <c r="CW186" s="101">
        <f t="shared" si="521"/>
        <v>81.316536550745212</v>
      </c>
      <c r="CX186" s="101">
        <f t="shared" ref="CX186:DG186" si="573">SUM(CX187:CX189)</f>
        <v>1900</v>
      </c>
      <c r="CY186" s="101">
        <f t="shared" si="573"/>
        <v>13172</v>
      </c>
      <c r="CZ186" s="114">
        <f t="shared" si="573"/>
        <v>0</v>
      </c>
      <c r="DA186" s="114">
        <f t="shared" si="573"/>
        <v>0</v>
      </c>
      <c r="DB186" s="101">
        <f t="shared" ref="DB186" si="574">SUM(DB187:DB189)</f>
        <v>8826</v>
      </c>
      <c r="DC186" s="114">
        <f t="shared" ref="DC186" si="575">SUM(DC187:DC189)</f>
        <v>4539.2</v>
      </c>
      <c r="DD186" s="101">
        <f t="shared" si="525"/>
        <v>51.429866304101509</v>
      </c>
      <c r="DE186" s="101">
        <f t="shared" si="526"/>
        <v>26.701176470588234</v>
      </c>
      <c r="DF186" s="101">
        <f t="shared" si="573"/>
        <v>9752</v>
      </c>
      <c r="DG186" s="101">
        <f t="shared" si="573"/>
        <v>2562.1999999999998</v>
      </c>
      <c r="DH186" s="101">
        <f t="shared" si="527"/>
        <v>26.273584905660375</v>
      </c>
      <c r="DI186" s="101">
        <f>SUM(DI187:DI189)</f>
        <v>7248</v>
      </c>
      <c r="DJ186" s="114">
        <f>SUM(DJ187:DJ189)</f>
        <v>17000</v>
      </c>
      <c r="DK186" s="101">
        <f t="shared" ref="DK186" si="576">SUM(DK187:DK189)</f>
        <v>0</v>
      </c>
      <c r="DL186" s="101">
        <f t="shared" si="529"/>
        <v>0</v>
      </c>
      <c r="DM186" s="101">
        <f>SUM(DM187:DM189)</f>
        <v>0</v>
      </c>
      <c r="DN186" s="114">
        <f>SUM(DN187:DN189)</f>
        <v>17000</v>
      </c>
      <c r="DO186" s="101">
        <f t="shared" ref="DO186" si="577">SUM(DO187:DO189)</f>
        <v>0</v>
      </c>
      <c r="DP186" s="101">
        <f t="shared" si="531"/>
        <v>0</v>
      </c>
      <c r="DQ186" s="101">
        <f>SUM(DQ187:DQ189)</f>
        <v>141500</v>
      </c>
      <c r="DR186" s="114">
        <f>SUM(DR187:DR189)</f>
        <v>158500</v>
      </c>
      <c r="DS186" s="114">
        <f t="shared" ref="DS186:DU186" si="578">SUM(DS187:DS189)</f>
        <v>42000</v>
      </c>
      <c r="DT186" s="114">
        <f t="shared" si="578"/>
        <v>0</v>
      </c>
      <c r="DU186" s="114">
        <f t="shared" si="578"/>
        <v>0</v>
      </c>
      <c r="DV186" s="106"/>
      <c r="DW186" s="106"/>
      <c r="DX186" s="137"/>
      <c r="DY186" s="138"/>
      <c r="EF186" s="655"/>
      <c r="EG186" s="655"/>
      <c r="EH186" s="655"/>
      <c r="EI186" s="655"/>
      <c r="EJ186" s="655"/>
      <c r="EK186" s="655"/>
      <c r="EL186" s="655"/>
      <c r="EM186" s="655"/>
      <c r="EN186" s="952"/>
      <c r="EO186" s="655"/>
      <c r="EP186" s="655"/>
      <c r="EQ186" s="655"/>
      <c r="ER186" s="655"/>
      <c r="ES186" s="655"/>
      <c r="ET186" s="655"/>
      <c r="EU186" s="655"/>
      <c r="EV186" s="655"/>
      <c r="EY186" s="655"/>
      <c r="EZ186" s="655"/>
      <c r="FA186" s="655"/>
      <c r="FB186" s="655"/>
      <c r="FC186" s="655"/>
      <c r="FD186" s="655"/>
      <c r="FE186" s="655"/>
      <c r="FF186" s="655"/>
      <c r="FG186" s="655"/>
      <c r="FH186" s="655"/>
      <c r="FI186" s="655"/>
      <c r="FJ186" s="655"/>
      <c r="FK186" s="655"/>
      <c r="FL186" s="655"/>
      <c r="FM186" s="655"/>
      <c r="FN186" s="655"/>
      <c r="FO186" s="655"/>
      <c r="FP186" s="655"/>
      <c r="FQ186" s="655"/>
      <c r="FR186" s="655"/>
      <c r="FS186" s="655"/>
      <c r="FT186" s="655"/>
      <c r="FU186" s="655"/>
      <c r="FV186" s="655"/>
      <c r="FW186" s="655"/>
      <c r="FX186" s="655"/>
      <c r="FY186" s="655"/>
      <c r="FZ186" s="655"/>
      <c r="GA186" s="655"/>
      <c r="GB186" s="655"/>
      <c r="GC186" s="655"/>
      <c r="GD186" s="655"/>
      <c r="GE186" s="655"/>
      <c r="GF186" s="655"/>
      <c r="GG186" s="655"/>
      <c r="GH186" s="655"/>
      <c r="GI186" s="655"/>
      <c r="GJ186" s="655"/>
      <c r="GK186" s="655"/>
      <c r="GL186" s="655"/>
      <c r="GM186" s="655"/>
      <c r="GN186" s="655"/>
      <c r="GO186" s="655"/>
      <c r="GP186" s="655"/>
      <c r="GQ186" s="655"/>
      <c r="GR186" s="655"/>
      <c r="GS186" s="655"/>
      <c r="GT186" s="655"/>
      <c r="GU186" s="655"/>
      <c r="GV186" s="655"/>
      <c r="GW186" s="655"/>
      <c r="GX186" s="655"/>
      <c r="GY186" s="655"/>
      <c r="GZ186" s="655"/>
      <c r="HA186" s="655"/>
      <c r="HB186" s="655"/>
      <c r="HC186" s="655"/>
      <c r="HD186" s="655"/>
      <c r="HE186" s="655"/>
      <c r="HF186" s="655"/>
      <c r="HG186" s="655"/>
      <c r="HH186" s="655"/>
      <c r="HI186" s="655"/>
      <c r="HJ186" s="655"/>
      <c r="HK186" s="655"/>
      <c r="HL186" s="655"/>
      <c r="HM186" s="655"/>
      <c r="HN186" s="655"/>
      <c r="HO186" s="655"/>
      <c r="HP186" s="655"/>
      <c r="HQ186" s="655"/>
      <c r="HR186" s="655"/>
      <c r="HS186" s="655"/>
      <c r="HT186" s="655"/>
      <c r="HU186" s="655"/>
      <c r="HV186" s="655"/>
      <c r="HW186" s="655"/>
      <c r="HX186" s="655"/>
      <c r="HY186" s="655"/>
      <c r="HZ186" s="655"/>
      <c r="IA186" s="655"/>
      <c r="IB186" s="655"/>
      <c r="IC186" s="655"/>
    </row>
    <row r="187" spans="1:237" x14ac:dyDescent="0.35">
      <c r="A187" s="646"/>
      <c r="B187" s="646"/>
      <c r="C187" s="665"/>
      <c r="D187" s="646"/>
      <c r="E187" s="646"/>
      <c r="F187" s="646"/>
      <c r="G187" s="646"/>
      <c r="H187" s="646"/>
      <c r="I187" s="646"/>
      <c r="J187" s="646" t="s">
        <v>185</v>
      </c>
      <c r="K187" s="757"/>
      <c r="L187" s="610"/>
      <c r="M187" s="566"/>
      <c r="N187" s="611">
        <v>3211</v>
      </c>
      <c r="O187" s="666" t="s">
        <v>22</v>
      </c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529"/>
      <c r="AJ187" s="40"/>
      <c r="AK187" s="40"/>
      <c r="AL187" s="40"/>
      <c r="AM187" s="40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40"/>
      <c r="BA187" s="40"/>
      <c r="BB187" s="102"/>
      <c r="BC187" s="102"/>
      <c r="BD187" s="102"/>
      <c r="BE187" s="102"/>
      <c r="BF187" s="102"/>
      <c r="BG187" s="102">
        <v>0</v>
      </c>
      <c r="BH187" s="102">
        <v>0</v>
      </c>
      <c r="BI187" s="102"/>
      <c r="BJ187" s="102">
        <v>0</v>
      </c>
      <c r="BK187" s="102"/>
      <c r="BL187" s="102"/>
      <c r="BM187" s="102"/>
      <c r="BN187" s="102"/>
      <c r="BO187" s="102">
        <v>0</v>
      </c>
      <c r="BP187" s="102"/>
      <c r="BQ187" s="102"/>
      <c r="BR187" s="102"/>
      <c r="BS187" s="102"/>
      <c r="BT187" s="102">
        <v>1360</v>
      </c>
      <c r="BU187" s="102">
        <v>0</v>
      </c>
      <c r="BV187" s="102"/>
      <c r="BW187" s="102"/>
      <c r="BX187" s="102"/>
      <c r="BY187" s="102">
        <v>0</v>
      </c>
      <c r="BZ187" s="102">
        <v>1360</v>
      </c>
      <c r="CA187" s="102">
        <f t="shared" si="478"/>
        <v>0</v>
      </c>
      <c r="CB187" s="102">
        <f t="shared" si="479"/>
        <v>0</v>
      </c>
      <c r="CC187" s="102"/>
      <c r="CD187" s="102"/>
      <c r="CE187" s="102">
        <v>0</v>
      </c>
      <c r="CF187" s="102">
        <v>0</v>
      </c>
      <c r="CG187" s="102">
        <f t="shared" si="517"/>
        <v>0</v>
      </c>
      <c r="CH187" s="102">
        <v>0</v>
      </c>
      <c r="CI187" s="102">
        <v>0</v>
      </c>
      <c r="CJ187" s="102"/>
      <c r="CK187" s="102">
        <f t="shared" si="518"/>
        <v>0</v>
      </c>
      <c r="CL187" s="102">
        <v>0</v>
      </c>
      <c r="CM187" s="102">
        <v>0</v>
      </c>
      <c r="CN187" s="102"/>
      <c r="CO187" s="102">
        <f t="shared" si="519"/>
        <v>0</v>
      </c>
      <c r="CP187" s="102">
        <v>0</v>
      </c>
      <c r="CQ187" s="102">
        <v>0</v>
      </c>
      <c r="CR187" s="102">
        <v>1700</v>
      </c>
      <c r="CS187" s="102">
        <f t="shared" si="520"/>
        <v>0</v>
      </c>
      <c r="CT187" s="102">
        <v>0</v>
      </c>
      <c r="CU187" s="102">
        <v>0</v>
      </c>
      <c r="CV187" s="102">
        <v>1700</v>
      </c>
      <c r="CW187" s="49">
        <f t="shared" ref="CW187:CW189" si="579">IFERROR(CV187/CU187*100,)</f>
        <v>0</v>
      </c>
      <c r="CX187" s="49">
        <f t="shared" ref="CX187:CX189" si="580">CY187-CU187</f>
        <v>4500</v>
      </c>
      <c r="CY187" s="102">
        <v>4500</v>
      </c>
      <c r="CZ187" s="859"/>
      <c r="DA187" s="859"/>
      <c r="DB187" s="859">
        <v>1360</v>
      </c>
      <c r="DC187" s="859">
        <v>467</v>
      </c>
      <c r="DD187" s="102">
        <f t="shared" si="525"/>
        <v>34.338235294117645</v>
      </c>
      <c r="DE187" s="102">
        <f t="shared" si="526"/>
        <v>23.35</v>
      </c>
      <c r="DF187" s="102">
        <v>0</v>
      </c>
      <c r="DG187" s="102">
        <v>212</v>
      </c>
      <c r="DH187" s="102">
        <f t="shared" si="527"/>
        <v>0</v>
      </c>
      <c r="DI187" s="49">
        <f>DJ187-DF187</f>
        <v>2000</v>
      </c>
      <c r="DJ187" s="859">
        <v>2000</v>
      </c>
      <c r="DK187" s="102"/>
      <c r="DL187" s="102">
        <f t="shared" si="529"/>
        <v>0</v>
      </c>
      <c r="DM187" s="49">
        <f>DN187-DJ187</f>
        <v>0</v>
      </c>
      <c r="DN187" s="859">
        <v>2000</v>
      </c>
      <c r="DO187" s="102"/>
      <c r="DP187" s="102">
        <f t="shared" si="531"/>
        <v>0</v>
      </c>
      <c r="DQ187" s="49">
        <f>DR187-DN187</f>
        <v>148000</v>
      </c>
      <c r="DR187" s="1028">
        <v>150000</v>
      </c>
      <c r="DS187" s="859">
        <v>32000</v>
      </c>
      <c r="DT187" s="859"/>
      <c r="DU187" s="859"/>
      <c r="DV187" s="102"/>
      <c r="DW187" s="102"/>
      <c r="DX187" s="137"/>
      <c r="DY187" s="859"/>
      <c r="EF187" s="655"/>
      <c r="EG187" s="655"/>
      <c r="EH187" s="655"/>
      <c r="EI187" s="655"/>
      <c r="EJ187" s="655"/>
      <c r="EK187" s="655"/>
      <c r="EL187" s="655"/>
      <c r="EM187" s="655"/>
      <c r="EN187" s="952"/>
      <c r="EO187" s="655"/>
      <c r="EP187" s="655"/>
      <c r="EQ187" s="655"/>
      <c r="ER187" s="655"/>
      <c r="ES187" s="655"/>
      <c r="ET187" s="655"/>
      <c r="EU187" s="655"/>
      <c r="EV187" s="655"/>
      <c r="EY187" s="655"/>
      <c r="EZ187" s="655"/>
      <c r="FA187" s="655"/>
      <c r="FB187" s="655"/>
      <c r="FC187" s="655"/>
      <c r="FD187" s="655"/>
      <c r="FE187" s="655"/>
      <c r="FF187" s="655"/>
      <c r="FG187" s="655"/>
      <c r="FH187" s="655"/>
      <c r="FI187" s="655"/>
      <c r="FJ187" s="655"/>
      <c r="FK187" s="655"/>
      <c r="FL187" s="655"/>
      <c r="FM187" s="655"/>
      <c r="FN187" s="655"/>
      <c r="FO187" s="655"/>
      <c r="FP187" s="655"/>
      <c r="FQ187" s="655"/>
      <c r="FR187" s="655"/>
      <c r="FS187" s="655"/>
      <c r="FT187" s="655"/>
      <c r="FU187" s="655"/>
      <c r="FV187" s="655"/>
      <c r="FW187" s="655"/>
      <c r="FX187" s="655"/>
      <c r="FY187" s="655"/>
      <c r="FZ187" s="655"/>
      <c r="GA187" s="655"/>
      <c r="GB187" s="655"/>
      <c r="GC187" s="655"/>
      <c r="GD187" s="655"/>
      <c r="GE187" s="655"/>
      <c r="GF187" s="655"/>
      <c r="GG187" s="655"/>
      <c r="GH187" s="655"/>
      <c r="GI187" s="655"/>
      <c r="GJ187" s="655"/>
      <c r="GK187" s="655"/>
      <c r="GL187" s="655"/>
      <c r="GM187" s="655"/>
      <c r="GN187" s="655"/>
      <c r="GO187" s="655"/>
      <c r="GP187" s="655"/>
      <c r="GQ187" s="655"/>
      <c r="GR187" s="655"/>
      <c r="GS187" s="655"/>
      <c r="GT187" s="655"/>
      <c r="GU187" s="655"/>
      <c r="GV187" s="655"/>
      <c r="GW187" s="655"/>
      <c r="GX187" s="655"/>
      <c r="GY187" s="655"/>
      <c r="GZ187" s="655"/>
      <c r="HA187" s="655"/>
      <c r="HB187" s="655"/>
      <c r="HC187" s="655"/>
      <c r="HD187" s="655"/>
      <c r="HE187" s="655"/>
      <c r="HF187" s="655"/>
      <c r="HG187" s="655"/>
      <c r="HH187" s="655"/>
      <c r="HI187" s="655"/>
      <c r="HJ187" s="655"/>
      <c r="HK187" s="655"/>
      <c r="HL187" s="655"/>
      <c r="HM187" s="655"/>
      <c r="HN187" s="655"/>
      <c r="HO187" s="655"/>
      <c r="HP187" s="655"/>
      <c r="HQ187" s="655"/>
      <c r="HR187" s="655"/>
      <c r="HS187" s="655"/>
      <c r="HT187" s="655"/>
      <c r="HU187" s="655"/>
      <c r="HV187" s="655"/>
      <c r="HW187" s="655"/>
      <c r="HX187" s="655"/>
      <c r="HY187" s="655"/>
      <c r="HZ187" s="655"/>
      <c r="IA187" s="655"/>
      <c r="IB187" s="655"/>
      <c r="IC187" s="655"/>
    </row>
    <row r="188" spans="1:237" ht="20.100000000000001" customHeight="1" x14ac:dyDescent="0.35">
      <c r="A188" s="646"/>
      <c r="B188" s="646"/>
      <c r="C188" s="665"/>
      <c r="D188" s="646"/>
      <c r="E188" s="646"/>
      <c r="F188" s="646"/>
      <c r="G188" s="646"/>
      <c r="H188" s="646"/>
      <c r="I188" s="646"/>
      <c r="J188" s="646" t="s">
        <v>185</v>
      </c>
      <c r="K188" s="757"/>
      <c r="L188" s="610"/>
      <c r="M188" s="566"/>
      <c r="N188" s="611">
        <v>3212</v>
      </c>
      <c r="O188" s="666" t="s">
        <v>244</v>
      </c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614"/>
      <c r="AJ188" s="30"/>
      <c r="AK188" s="30"/>
      <c r="AL188" s="30"/>
      <c r="AM188" s="30"/>
      <c r="AN188" s="49"/>
      <c r="AO188" s="49"/>
      <c r="AP188" s="49"/>
      <c r="AQ188" s="49"/>
      <c r="AR188" s="49">
        <v>0</v>
      </c>
      <c r="AS188" s="49"/>
      <c r="AT188" s="49"/>
      <c r="AU188" s="49"/>
      <c r="AV188" s="49">
        <v>0</v>
      </c>
      <c r="AW188" s="49"/>
      <c r="AX188" s="49"/>
      <c r="AY188" s="49">
        <f>(BB188-AV188)</f>
        <v>5000</v>
      </c>
      <c r="AZ188" s="30"/>
      <c r="BA188" s="30"/>
      <c r="BB188" s="49">
        <v>5000</v>
      </c>
      <c r="BC188" s="49">
        <v>5000</v>
      </c>
      <c r="BD188" s="49">
        <v>0</v>
      </c>
      <c r="BE188" s="49">
        <v>0</v>
      </c>
      <c r="BF188" s="49">
        <v>8500</v>
      </c>
      <c r="BG188" s="49">
        <v>0</v>
      </c>
      <c r="BH188" s="49">
        <v>8500</v>
      </c>
      <c r="BI188" s="49">
        <f>BJ188-BH188</f>
        <v>0</v>
      </c>
      <c r="BJ188" s="49">
        <v>8500</v>
      </c>
      <c r="BK188" s="49">
        <v>7654</v>
      </c>
      <c r="BL188" s="49">
        <f t="shared" si="276"/>
        <v>90.047058823529412</v>
      </c>
      <c r="BM188" s="49"/>
      <c r="BN188" s="49"/>
      <c r="BO188" s="49">
        <v>9860</v>
      </c>
      <c r="BP188" s="49"/>
      <c r="BQ188" s="49"/>
      <c r="BR188" s="49">
        <f>BS188-BO188</f>
        <v>-860</v>
      </c>
      <c r="BS188" s="49">
        <v>9000</v>
      </c>
      <c r="BT188" s="49">
        <v>6294</v>
      </c>
      <c r="BU188" s="49">
        <f>BY188-BO188</f>
        <v>0</v>
      </c>
      <c r="BV188" s="49">
        <v>9000</v>
      </c>
      <c r="BW188" s="49"/>
      <c r="BX188" s="49"/>
      <c r="BY188" s="49">
        <v>9860</v>
      </c>
      <c r="BZ188" s="49">
        <v>8392</v>
      </c>
      <c r="CA188" s="49">
        <f t="shared" si="478"/>
        <v>0</v>
      </c>
      <c r="CB188" s="49">
        <f t="shared" si="479"/>
        <v>85.111561866125768</v>
      </c>
      <c r="CC188" s="49"/>
      <c r="CD188" s="49"/>
      <c r="CE188" s="49">
        <v>9000</v>
      </c>
      <c r="CF188" s="49">
        <v>3147</v>
      </c>
      <c r="CG188" s="49">
        <f t="shared" si="517"/>
        <v>34.966666666666669</v>
      </c>
      <c r="CH188" s="49">
        <f>CI188-CE188</f>
        <v>200</v>
      </c>
      <c r="CI188" s="49">
        <v>9200</v>
      </c>
      <c r="CJ188" s="49"/>
      <c r="CK188" s="49">
        <f t="shared" si="518"/>
        <v>0</v>
      </c>
      <c r="CL188" s="49">
        <f>CM188-CI188</f>
        <v>0</v>
      </c>
      <c r="CM188" s="49">
        <v>9200</v>
      </c>
      <c r="CN188" s="49"/>
      <c r="CO188" s="49">
        <f t="shared" si="519"/>
        <v>0</v>
      </c>
      <c r="CP188" s="49">
        <f>CQ188-CM188</f>
        <v>0</v>
      </c>
      <c r="CQ188" s="49">
        <v>9200</v>
      </c>
      <c r="CR188" s="49">
        <v>6294</v>
      </c>
      <c r="CS188" s="49">
        <f t="shared" si="520"/>
        <v>68.413043478260875</v>
      </c>
      <c r="CT188" s="49">
        <f>CU188-CQ188</f>
        <v>-7500</v>
      </c>
      <c r="CU188" s="49">
        <v>1700</v>
      </c>
      <c r="CV188" s="49">
        <v>6294</v>
      </c>
      <c r="CW188" s="49">
        <f t="shared" si="579"/>
        <v>370.23529411764702</v>
      </c>
      <c r="CX188" s="49">
        <f t="shared" si="580"/>
        <v>5800</v>
      </c>
      <c r="CY188" s="49">
        <v>7500</v>
      </c>
      <c r="CZ188" s="851"/>
      <c r="DA188" s="851"/>
      <c r="DB188" s="851">
        <v>6294</v>
      </c>
      <c r="DC188" s="851">
        <v>3444</v>
      </c>
      <c r="DD188" s="49">
        <f t="shared" si="525"/>
        <v>54.71877979027645</v>
      </c>
      <c r="DE188" s="49">
        <f t="shared" si="526"/>
        <v>22.96</v>
      </c>
      <c r="DF188" s="49">
        <v>8392</v>
      </c>
      <c r="DG188" s="49">
        <v>1722</v>
      </c>
      <c r="DH188" s="49">
        <f t="shared" si="527"/>
        <v>20.51954242135367</v>
      </c>
      <c r="DI188" s="49">
        <f>DJ188-DF188</f>
        <v>6608</v>
      </c>
      <c r="DJ188" s="851">
        <v>15000</v>
      </c>
      <c r="DK188" s="49"/>
      <c r="DL188" s="49">
        <f t="shared" si="529"/>
        <v>0</v>
      </c>
      <c r="DM188" s="49">
        <f>DN188-DJ188</f>
        <v>0</v>
      </c>
      <c r="DN188" s="851">
        <v>15000</v>
      </c>
      <c r="DO188" s="49"/>
      <c r="DP188" s="49">
        <f t="shared" si="531"/>
        <v>0</v>
      </c>
      <c r="DQ188" s="49">
        <f>DR188-DN188</f>
        <v>-7500</v>
      </c>
      <c r="DR188" s="851">
        <v>7500</v>
      </c>
      <c r="DS188" s="851">
        <v>10000</v>
      </c>
      <c r="DT188" s="851"/>
      <c r="DU188" s="851"/>
      <c r="DV188" s="49"/>
      <c r="DW188" s="49"/>
      <c r="DX188" s="137"/>
      <c r="DY188" s="851"/>
      <c r="EF188" s="655"/>
      <c r="EG188" s="655"/>
      <c r="EH188" s="655"/>
      <c r="EI188" s="655"/>
      <c r="EJ188" s="655"/>
      <c r="EK188" s="655"/>
      <c r="EL188" s="655"/>
      <c r="EM188" s="655"/>
      <c r="EN188" s="952"/>
      <c r="EO188" s="655"/>
      <c r="EP188" s="655"/>
      <c r="EQ188" s="655"/>
      <c r="ER188" s="655"/>
      <c r="ES188" s="655"/>
      <c r="ET188" s="655"/>
      <c r="EU188" s="655"/>
      <c r="EV188" s="655"/>
      <c r="EY188" s="655"/>
      <c r="EZ188" s="655"/>
      <c r="FA188" s="655"/>
      <c r="FB188" s="655"/>
      <c r="FC188" s="655"/>
      <c r="FD188" s="655"/>
      <c r="FE188" s="655"/>
      <c r="FF188" s="655"/>
      <c r="FG188" s="655"/>
      <c r="FH188" s="655"/>
      <c r="FI188" s="655"/>
      <c r="FJ188" s="655"/>
      <c r="FK188" s="655"/>
      <c r="FL188" s="655"/>
      <c r="FM188" s="655"/>
      <c r="FN188" s="655"/>
      <c r="FO188" s="655"/>
      <c r="FP188" s="655"/>
      <c r="FQ188" s="655"/>
      <c r="FR188" s="655"/>
      <c r="FS188" s="655"/>
      <c r="FT188" s="655"/>
      <c r="FU188" s="655"/>
      <c r="FV188" s="655"/>
      <c r="FW188" s="655"/>
      <c r="FX188" s="655"/>
      <c r="FY188" s="655"/>
      <c r="FZ188" s="655"/>
      <c r="GA188" s="655"/>
      <c r="GB188" s="655"/>
      <c r="GC188" s="655"/>
      <c r="GD188" s="655"/>
      <c r="GE188" s="655"/>
      <c r="GF188" s="655"/>
      <c r="GG188" s="655"/>
      <c r="GH188" s="655"/>
      <c r="GI188" s="655"/>
      <c r="GJ188" s="655"/>
      <c r="GK188" s="655"/>
      <c r="GL188" s="655"/>
      <c r="GM188" s="655"/>
      <c r="GN188" s="655"/>
      <c r="GO188" s="655"/>
      <c r="GP188" s="655"/>
      <c r="GQ188" s="655"/>
      <c r="GR188" s="655"/>
      <c r="GS188" s="655"/>
      <c r="GT188" s="655"/>
      <c r="GU188" s="655"/>
      <c r="GV188" s="655"/>
      <c r="GW188" s="655"/>
      <c r="GX188" s="655"/>
      <c r="GY188" s="655"/>
      <c r="GZ188" s="655"/>
      <c r="HA188" s="655"/>
      <c r="HB188" s="655"/>
      <c r="HC188" s="655"/>
      <c r="HD188" s="655"/>
      <c r="HE188" s="655"/>
      <c r="HF188" s="655"/>
      <c r="HG188" s="655"/>
      <c r="HH188" s="655"/>
      <c r="HI188" s="655"/>
      <c r="HJ188" s="655"/>
      <c r="HK188" s="655"/>
      <c r="HL188" s="655"/>
      <c r="HM188" s="655"/>
      <c r="HN188" s="655"/>
      <c r="HO188" s="655"/>
      <c r="HP188" s="655"/>
      <c r="HQ188" s="655"/>
      <c r="HR188" s="655"/>
      <c r="HS188" s="655"/>
      <c r="HT188" s="655"/>
      <c r="HU188" s="655"/>
      <c r="HV188" s="655"/>
      <c r="HW188" s="655"/>
      <c r="HX188" s="655"/>
      <c r="HY188" s="655"/>
      <c r="HZ188" s="655"/>
      <c r="IA188" s="655"/>
      <c r="IB188" s="655"/>
      <c r="IC188" s="655"/>
    </row>
    <row r="189" spans="1:237" ht="20.100000000000001" customHeight="1" x14ac:dyDescent="0.35">
      <c r="A189" s="646"/>
      <c r="B189" s="646"/>
      <c r="C189" s="665"/>
      <c r="D189" s="646"/>
      <c r="E189" s="646"/>
      <c r="F189" s="646"/>
      <c r="G189" s="646"/>
      <c r="H189" s="646"/>
      <c r="I189" s="646"/>
      <c r="J189" s="646" t="s">
        <v>185</v>
      </c>
      <c r="K189" s="757"/>
      <c r="L189" s="610"/>
      <c r="M189" s="566"/>
      <c r="N189" s="611">
        <v>3214</v>
      </c>
      <c r="O189" s="666" t="s">
        <v>225</v>
      </c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614"/>
      <c r="AJ189" s="30"/>
      <c r="AK189" s="30"/>
      <c r="AL189" s="30"/>
      <c r="AM189" s="30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30"/>
      <c r="BA189" s="30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>
        <v>0</v>
      </c>
      <c r="CA189" s="49"/>
      <c r="CB189" s="49"/>
      <c r="CC189" s="49"/>
      <c r="CD189" s="49"/>
      <c r="CE189" s="49">
        <v>0</v>
      </c>
      <c r="CF189" s="49">
        <v>586</v>
      </c>
      <c r="CG189" s="49">
        <f>IFERROR(CF189/CE189*100,)</f>
        <v>0</v>
      </c>
      <c r="CH189" s="49">
        <f>CI189-CE189</f>
        <v>1000</v>
      </c>
      <c r="CI189" s="49">
        <v>1000</v>
      </c>
      <c r="CJ189" s="49"/>
      <c r="CK189" s="49">
        <f>IFERROR(CJ189/CI189*100,)</f>
        <v>0</v>
      </c>
      <c r="CL189" s="49">
        <f>CM189-CI189</f>
        <v>0</v>
      </c>
      <c r="CM189" s="49">
        <v>1000</v>
      </c>
      <c r="CN189" s="49"/>
      <c r="CO189" s="49">
        <f>IFERROR(CN189/CM189*100,)</f>
        <v>0</v>
      </c>
      <c r="CP189" s="49">
        <f>CQ189-CM189</f>
        <v>0</v>
      </c>
      <c r="CQ189" s="49">
        <v>1000</v>
      </c>
      <c r="CR189" s="49">
        <v>1172</v>
      </c>
      <c r="CS189" s="49">
        <f t="shared" si="520"/>
        <v>117.19999999999999</v>
      </c>
      <c r="CT189" s="49">
        <f>CU189-CQ189</f>
        <v>8572</v>
      </c>
      <c r="CU189" s="49">
        <v>9572</v>
      </c>
      <c r="CV189" s="49">
        <v>1172</v>
      </c>
      <c r="CW189" s="49">
        <f t="shared" si="579"/>
        <v>12.244045131633932</v>
      </c>
      <c r="CX189" s="49">
        <f t="shared" si="580"/>
        <v>-8400</v>
      </c>
      <c r="CY189" s="49">
        <v>1172</v>
      </c>
      <c r="CZ189" s="851"/>
      <c r="DA189" s="851"/>
      <c r="DB189" s="851">
        <v>1172</v>
      </c>
      <c r="DC189" s="851">
        <v>628.20000000000005</v>
      </c>
      <c r="DD189" s="49">
        <f t="shared" si="525"/>
        <v>53.600682593856661</v>
      </c>
      <c r="DE189" s="49">
        <f t="shared" si="526"/>
        <v>0</v>
      </c>
      <c r="DF189" s="49">
        <v>1360</v>
      </c>
      <c r="DG189" s="49">
        <v>628.20000000000005</v>
      </c>
      <c r="DH189" s="49">
        <f t="shared" si="527"/>
        <v>46.191176470588239</v>
      </c>
      <c r="DI189" s="49">
        <f>DJ189-DF189</f>
        <v>-1360</v>
      </c>
      <c r="DJ189" s="851">
        <v>0</v>
      </c>
      <c r="DK189" s="49"/>
      <c r="DL189" s="49">
        <f t="shared" si="529"/>
        <v>0</v>
      </c>
      <c r="DM189" s="49">
        <f>DN189-DJ189</f>
        <v>0</v>
      </c>
      <c r="DN189" s="851">
        <v>0</v>
      </c>
      <c r="DO189" s="49"/>
      <c r="DP189" s="49">
        <f t="shared" si="531"/>
        <v>0</v>
      </c>
      <c r="DQ189" s="49">
        <f>DR189-DN189</f>
        <v>1000</v>
      </c>
      <c r="DR189" s="851">
        <v>1000</v>
      </c>
      <c r="DS189" s="851">
        <v>0</v>
      </c>
      <c r="DT189" s="851"/>
      <c r="DU189" s="851"/>
      <c r="DV189" s="49"/>
      <c r="DW189" s="49"/>
      <c r="DX189" s="137"/>
      <c r="DY189" s="851"/>
      <c r="EF189" s="655"/>
      <c r="EG189" s="655"/>
      <c r="EH189" s="655"/>
      <c r="EI189" s="655"/>
      <c r="EJ189" s="655"/>
      <c r="EK189" s="655"/>
      <c r="EL189" s="655"/>
      <c r="EM189" s="655"/>
      <c r="EN189" s="952"/>
      <c r="EO189" s="655"/>
      <c r="EP189" s="655"/>
      <c r="EQ189" s="655"/>
      <c r="ER189" s="655"/>
      <c r="ES189" s="655"/>
      <c r="ET189" s="655"/>
      <c r="EU189" s="655"/>
      <c r="EV189" s="655"/>
      <c r="EY189" s="655"/>
      <c r="EZ189" s="655"/>
      <c r="FA189" s="655"/>
      <c r="FB189" s="655"/>
      <c r="FC189" s="655"/>
      <c r="FD189" s="655"/>
      <c r="FE189" s="655"/>
      <c r="FF189" s="655"/>
      <c r="FG189" s="655"/>
      <c r="FH189" s="655"/>
      <c r="FI189" s="655"/>
      <c r="FJ189" s="655"/>
      <c r="FK189" s="655"/>
      <c r="FL189" s="655"/>
      <c r="FM189" s="655"/>
      <c r="FN189" s="655"/>
      <c r="FO189" s="655"/>
      <c r="FP189" s="655"/>
      <c r="FQ189" s="655"/>
      <c r="FR189" s="655"/>
      <c r="FS189" s="655"/>
      <c r="FT189" s="655"/>
      <c r="FU189" s="655"/>
      <c r="FV189" s="655"/>
      <c r="FW189" s="655"/>
      <c r="FX189" s="655"/>
      <c r="FY189" s="655"/>
      <c r="FZ189" s="655"/>
      <c r="GA189" s="655"/>
      <c r="GB189" s="655"/>
      <c r="GC189" s="655"/>
      <c r="GD189" s="655"/>
      <c r="GE189" s="655"/>
      <c r="GF189" s="655"/>
      <c r="GG189" s="655"/>
      <c r="GH189" s="655"/>
      <c r="GI189" s="655"/>
      <c r="GJ189" s="655"/>
      <c r="GK189" s="655"/>
      <c r="GL189" s="655"/>
      <c r="GM189" s="655"/>
      <c r="GN189" s="655"/>
      <c r="GO189" s="655"/>
      <c r="GP189" s="655"/>
      <c r="GQ189" s="655"/>
      <c r="GR189" s="655"/>
      <c r="GS189" s="655"/>
      <c r="GT189" s="655"/>
      <c r="GU189" s="655"/>
      <c r="GV189" s="655"/>
      <c r="GW189" s="655"/>
      <c r="GX189" s="655"/>
      <c r="GY189" s="655"/>
      <c r="GZ189" s="655"/>
      <c r="HA189" s="655"/>
      <c r="HB189" s="655"/>
      <c r="HC189" s="655"/>
      <c r="HD189" s="655"/>
      <c r="HE189" s="655"/>
      <c r="HF189" s="655"/>
      <c r="HG189" s="655"/>
      <c r="HH189" s="655"/>
      <c r="HI189" s="655"/>
      <c r="HJ189" s="655"/>
      <c r="HK189" s="655"/>
      <c r="HL189" s="655"/>
      <c r="HM189" s="655"/>
      <c r="HN189" s="655"/>
      <c r="HO189" s="655"/>
      <c r="HP189" s="655"/>
      <c r="HQ189" s="655"/>
      <c r="HR189" s="655"/>
      <c r="HS189" s="655"/>
      <c r="HT189" s="655"/>
      <c r="HU189" s="655"/>
      <c r="HV189" s="655"/>
      <c r="HW189" s="655"/>
      <c r="HX189" s="655"/>
      <c r="HY189" s="655"/>
      <c r="HZ189" s="655"/>
      <c r="IA189" s="655"/>
      <c r="IB189" s="655"/>
      <c r="IC189" s="655"/>
    </row>
    <row r="190" spans="1:237" ht="20.100000000000001" customHeight="1" x14ac:dyDescent="0.35">
      <c r="A190" s="646"/>
      <c r="B190" s="646" t="s">
        <v>523</v>
      </c>
      <c r="C190" s="665" t="s">
        <v>458</v>
      </c>
      <c r="D190" s="646"/>
      <c r="E190" s="646"/>
      <c r="F190" s="646"/>
      <c r="G190" s="646"/>
      <c r="H190" s="646"/>
      <c r="I190" s="646"/>
      <c r="J190" s="646" t="s">
        <v>185</v>
      </c>
      <c r="K190" s="757"/>
      <c r="L190" s="610"/>
      <c r="M190" s="775">
        <v>322</v>
      </c>
      <c r="N190" s="775" t="s">
        <v>165</v>
      </c>
      <c r="O190" s="752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614"/>
      <c r="AJ190" s="30"/>
      <c r="AK190" s="30"/>
      <c r="AL190" s="30"/>
      <c r="AM190" s="30"/>
      <c r="AN190" s="49"/>
      <c r="AO190" s="49"/>
      <c r="AP190" s="49"/>
      <c r="AQ190" s="49"/>
      <c r="AR190" s="101">
        <v>0</v>
      </c>
      <c r="AS190" s="49"/>
      <c r="AT190" s="49"/>
      <c r="AU190" s="49"/>
      <c r="AV190" s="101">
        <f>SUM(AV194+AV191)</f>
        <v>0</v>
      </c>
      <c r="AW190" s="101"/>
      <c r="AX190" s="101"/>
      <c r="AY190" s="101">
        <f>SUM(AY194+AY191)</f>
        <v>198000</v>
      </c>
      <c r="AZ190" s="30"/>
      <c r="BA190" s="30"/>
      <c r="BB190" s="101">
        <f t="shared" ref="BB190:BH190" si="581">SUM(BB194+BB191)</f>
        <v>198000</v>
      </c>
      <c r="BC190" s="101">
        <f t="shared" si="581"/>
        <v>198000</v>
      </c>
      <c r="BD190" s="101">
        <f t="shared" si="581"/>
        <v>0</v>
      </c>
      <c r="BE190" s="101">
        <f t="shared" si="581"/>
        <v>91520.57</v>
      </c>
      <c r="BF190" s="101">
        <f t="shared" si="581"/>
        <v>198000</v>
      </c>
      <c r="BG190" s="101">
        <f>SUM(BG194+BG191)+BG192</f>
        <v>136068.23000000001</v>
      </c>
      <c r="BH190" s="101">
        <f t="shared" si="581"/>
        <v>198000</v>
      </c>
      <c r="BI190" s="101">
        <f>SUM(BI194+BI191)</f>
        <v>-28000</v>
      </c>
      <c r="BJ190" s="101">
        <f>SUM(BJ191:BJ195)</f>
        <v>170000</v>
      </c>
      <c r="BK190" s="101">
        <f>SUM(BK191:BK195)</f>
        <v>76434.83</v>
      </c>
      <c r="BL190" s="101">
        <f t="shared" si="276"/>
        <v>44.961664705882356</v>
      </c>
      <c r="BM190" s="101"/>
      <c r="BN190" s="101"/>
      <c r="BO190" s="101">
        <f>SUM(BO191:BO195)</f>
        <v>198000</v>
      </c>
      <c r="BP190" s="101"/>
      <c r="BQ190" s="101"/>
      <c r="BR190" s="101">
        <f t="shared" ref="BR190:BY190" si="582">SUM(BR191:BR195)</f>
        <v>-34000</v>
      </c>
      <c r="BS190" s="101">
        <f t="shared" si="582"/>
        <v>164000</v>
      </c>
      <c r="BT190" s="101">
        <f>SUM(BT191:BT195)</f>
        <v>184395.64</v>
      </c>
      <c r="BU190" s="101">
        <f t="shared" si="582"/>
        <v>-5835.7000000000044</v>
      </c>
      <c r="BV190" s="101">
        <f t="shared" si="582"/>
        <v>164000</v>
      </c>
      <c r="BW190" s="101"/>
      <c r="BX190" s="101"/>
      <c r="BY190" s="101">
        <f t="shared" si="582"/>
        <v>192164.3</v>
      </c>
      <c r="BZ190" s="101">
        <f>SUM(BZ191:BZ195)</f>
        <v>188943.43</v>
      </c>
      <c r="CA190" s="101">
        <f t="shared" si="478"/>
        <v>138.85932814735665</v>
      </c>
      <c r="CB190" s="101">
        <f t="shared" si="479"/>
        <v>98.32389783117884</v>
      </c>
      <c r="CC190" s="101">
        <f>SUM(CC191:CC195)</f>
        <v>0</v>
      </c>
      <c r="CD190" s="101">
        <f>SUM(CD191:CD195)</f>
        <v>0</v>
      </c>
      <c r="CE190" s="101">
        <f>SUM(CE191:CE195)</f>
        <v>164000</v>
      </c>
      <c r="CF190" s="101">
        <f>SUM(CF191:CF195)</f>
        <v>1891.6399999999999</v>
      </c>
      <c r="CG190" s="101">
        <f t="shared" si="517"/>
        <v>1.1534390243902439</v>
      </c>
      <c r="CH190" s="101">
        <f>SUM(CH191:CH195)</f>
        <v>-52000</v>
      </c>
      <c r="CI190" s="101">
        <f>SUM(CI191:CI195)</f>
        <v>112000</v>
      </c>
      <c r="CJ190" s="101"/>
      <c r="CK190" s="101">
        <f t="shared" ref="CK190:CK264" si="583">IFERROR(CJ190/CI190*100,)</f>
        <v>0</v>
      </c>
      <c r="CL190" s="101">
        <f>SUM(CL191:CL195)</f>
        <v>0</v>
      </c>
      <c r="CM190" s="101">
        <f>SUM(CM191:CM195)</f>
        <v>112000</v>
      </c>
      <c r="CN190" s="101"/>
      <c r="CO190" s="101">
        <f t="shared" ref="CO190:CO264" si="584">IFERROR(CN190/CM190*100,)</f>
        <v>0</v>
      </c>
      <c r="CP190" s="101">
        <f>SUM(CP191:CP195)</f>
        <v>0</v>
      </c>
      <c r="CQ190" s="101">
        <f>SUM(CQ191:CQ195)</f>
        <v>112000</v>
      </c>
      <c r="CR190" s="101">
        <f>SUM(CR191:CR195)</f>
        <v>65767.63</v>
      </c>
      <c r="CS190" s="101">
        <f t="shared" si="520"/>
        <v>58.721098214285718</v>
      </c>
      <c r="CT190" s="101">
        <f>SUM(CT191:CT195)</f>
        <v>85000</v>
      </c>
      <c r="CU190" s="101">
        <f>SUM(CU191:CU195)</f>
        <v>197000</v>
      </c>
      <c r="CV190" s="101">
        <f>SUM(CV191:CV195)</f>
        <v>65767.63</v>
      </c>
      <c r="CW190" s="101">
        <f t="shared" si="521"/>
        <v>33.384583756345179</v>
      </c>
      <c r="CX190" s="101">
        <f t="shared" ref="CX190:DG190" si="585">SUM(CX191:CX195)</f>
        <v>-107000</v>
      </c>
      <c r="CY190" s="101">
        <f t="shared" si="585"/>
        <v>90000</v>
      </c>
      <c r="CZ190" s="114">
        <f t="shared" si="585"/>
        <v>0</v>
      </c>
      <c r="DA190" s="114">
        <f t="shared" si="585"/>
        <v>0</v>
      </c>
      <c r="DB190" s="101">
        <f t="shared" ref="DB190" si="586">SUM(DB191:DB195)</f>
        <v>7791.82</v>
      </c>
      <c r="DC190" s="114">
        <f t="shared" ref="DC190" si="587">SUM(DC191:DC195)</f>
        <v>4920.8200000000006</v>
      </c>
      <c r="DD190" s="101">
        <f t="shared" si="525"/>
        <v>63.153666280791917</v>
      </c>
      <c r="DE190" s="101">
        <f t="shared" si="526"/>
        <v>8.9877990867579918</v>
      </c>
      <c r="DF190" s="101">
        <f t="shared" si="585"/>
        <v>144000</v>
      </c>
      <c r="DG190" s="101">
        <f t="shared" si="585"/>
        <v>788.09999999999991</v>
      </c>
      <c r="DH190" s="101">
        <f t="shared" si="527"/>
        <v>0.54729166666666662</v>
      </c>
      <c r="DI190" s="101">
        <f>SUM(DI191:DI195)</f>
        <v>-89250</v>
      </c>
      <c r="DJ190" s="114">
        <f>SUM(DJ191:DJ195)</f>
        <v>54750</v>
      </c>
      <c r="DK190" s="101">
        <f t="shared" ref="DK190" si="588">SUM(DK191:DK195)</f>
        <v>0</v>
      </c>
      <c r="DL190" s="101">
        <f t="shared" si="529"/>
        <v>0</v>
      </c>
      <c r="DM190" s="101">
        <f>SUM(DM191:DM195)</f>
        <v>0</v>
      </c>
      <c r="DN190" s="114">
        <f>SUM(DN191:DN195)</f>
        <v>54750</v>
      </c>
      <c r="DO190" s="101">
        <f t="shared" ref="DO190" si="589">SUM(DO191:DO195)</f>
        <v>0</v>
      </c>
      <c r="DP190" s="101">
        <f t="shared" si="531"/>
        <v>0</v>
      </c>
      <c r="DQ190" s="101">
        <f>SUM(DQ191:DQ195)</f>
        <v>-41250</v>
      </c>
      <c r="DR190" s="114">
        <f>SUM(DR191:DR195)</f>
        <v>13500</v>
      </c>
      <c r="DS190" s="114">
        <f t="shared" ref="DS190:DU190" si="590">SUM(DS191:DS195)</f>
        <v>11000</v>
      </c>
      <c r="DT190" s="114">
        <f t="shared" si="590"/>
        <v>0</v>
      </c>
      <c r="DU190" s="114">
        <f t="shared" si="590"/>
        <v>0</v>
      </c>
      <c r="DV190" s="106"/>
      <c r="DW190" s="106"/>
      <c r="DX190" s="137"/>
      <c r="DY190" s="138"/>
      <c r="EF190" s="655"/>
      <c r="EG190" s="655"/>
      <c r="EH190" s="655"/>
      <c r="EI190" s="655"/>
      <c r="EJ190" s="655"/>
      <c r="EK190" s="655"/>
      <c r="EL190" s="655"/>
      <c r="EM190" s="655"/>
      <c r="EN190" s="952"/>
      <c r="EO190" s="655"/>
      <c r="EP190" s="655"/>
      <c r="EQ190" s="655"/>
      <c r="ER190" s="655"/>
      <c r="ES190" s="655"/>
      <c r="ET190" s="655"/>
      <c r="EU190" s="655"/>
      <c r="EV190" s="655"/>
      <c r="EY190" s="655"/>
      <c r="EZ190" s="655"/>
      <c r="FA190" s="655"/>
      <c r="FB190" s="655"/>
      <c r="FC190" s="655"/>
      <c r="FD190" s="655"/>
      <c r="FE190" s="655"/>
      <c r="FF190" s="655"/>
      <c r="FG190" s="655"/>
      <c r="FH190" s="655"/>
      <c r="FI190" s="655"/>
      <c r="FJ190" s="655"/>
      <c r="FK190" s="655"/>
      <c r="FL190" s="655"/>
      <c r="FM190" s="655"/>
      <c r="FN190" s="655"/>
      <c r="FO190" s="655"/>
      <c r="FP190" s="655"/>
      <c r="FQ190" s="655"/>
      <c r="FR190" s="655"/>
      <c r="FS190" s="655"/>
      <c r="FT190" s="655"/>
      <c r="FU190" s="655"/>
      <c r="FV190" s="655"/>
      <c r="FW190" s="655"/>
      <c r="FX190" s="655"/>
      <c r="FY190" s="655"/>
      <c r="FZ190" s="655"/>
      <c r="GA190" s="655"/>
      <c r="GB190" s="655"/>
      <c r="GC190" s="655"/>
      <c r="GD190" s="655"/>
      <c r="GE190" s="655"/>
      <c r="GF190" s="655"/>
      <c r="GG190" s="655"/>
      <c r="GH190" s="655"/>
      <c r="GI190" s="655"/>
      <c r="GJ190" s="655"/>
      <c r="GK190" s="655"/>
      <c r="GL190" s="655"/>
      <c r="GM190" s="655"/>
      <c r="GN190" s="655"/>
      <c r="GO190" s="655"/>
      <c r="GP190" s="655"/>
      <c r="GQ190" s="655"/>
      <c r="GR190" s="655"/>
      <c r="GS190" s="655"/>
      <c r="GT190" s="655"/>
      <c r="GU190" s="655"/>
      <c r="GV190" s="655"/>
      <c r="GW190" s="655"/>
      <c r="GX190" s="655"/>
      <c r="GY190" s="655"/>
      <c r="GZ190" s="655"/>
      <c r="HA190" s="655"/>
      <c r="HB190" s="655"/>
      <c r="HC190" s="655"/>
      <c r="HD190" s="655"/>
      <c r="HE190" s="655"/>
      <c r="HF190" s="655"/>
      <c r="HG190" s="655"/>
      <c r="HH190" s="655"/>
      <c r="HI190" s="655"/>
      <c r="HJ190" s="655"/>
      <c r="HK190" s="655"/>
      <c r="HL190" s="655"/>
      <c r="HM190" s="655"/>
      <c r="HN190" s="655"/>
      <c r="HO190" s="655"/>
      <c r="HP190" s="655"/>
      <c r="HQ190" s="655"/>
      <c r="HR190" s="655"/>
      <c r="HS190" s="655"/>
      <c r="HT190" s="655"/>
      <c r="HU190" s="655"/>
      <c r="HV190" s="655"/>
      <c r="HW190" s="655"/>
      <c r="HX190" s="655"/>
      <c r="HY190" s="655"/>
      <c r="HZ190" s="655"/>
      <c r="IA190" s="655"/>
      <c r="IB190" s="655"/>
      <c r="IC190" s="655"/>
    </row>
    <row r="191" spans="1:237" ht="20.100000000000001" customHeight="1" x14ac:dyDescent="0.35">
      <c r="A191" s="646"/>
      <c r="B191" s="646"/>
      <c r="C191" s="665"/>
      <c r="D191" s="646"/>
      <c r="E191" s="646"/>
      <c r="F191" s="646"/>
      <c r="G191" s="646"/>
      <c r="H191" s="646"/>
      <c r="I191" s="646"/>
      <c r="J191" s="646" t="s">
        <v>185</v>
      </c>
      <c r="K191" s="757"/>
      <c r="L191" s="610"/>
      <c r="M191" s="610"/>
      <c r="N191" s="633">
        <v>3221</v>
      </c>
      <c r="O191" s="595" t="s">
        <v>380</v>
      </c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614"/>
      <c r="AJ191" s="30"/>
      <c r="AK191" s="30"/>
      <c r="AL191" s="30"/>
      <c r="AM191" s="30"/>
      <c r="AN191" s="49">
        <v>0</v>
      </c>
      <c r="AO191" s="49">
        <v>0</v>
      </c>
      <c r="AP191" s="49">
        <v>0</v>
      </c>
      <c r="AQ191" s="49">
        <v>0</v>
      </c>
      <c r="AR191" s="49">
        <v>0</v>
      </c>
      <c r="AS191" s="49"/>
      <c r="AT191" s="49"/>
      <c r="AU191" s="49">
        <v>5000</v>
      </c>
      <c r="AV191" s="49">
        <v>0</v>
      </c>
      <c r="AW191" s="49"/>
      <c r="AX191" s="49"/>
      <c r="AY191" s="49">
        <f>(BB191-AV191)</f>
        <v>100000</v>
      </c>
      <c r="AZ191" s="30"/>
      <c r="BA191" s="30"/>
      <c r="BB191" s="49">
        <v>100000</v>
      </c>
      <c r="BC191" s="49">
        <v>100000</v>
      </c>
      <c r="BD191" s="49">
        <v>0</v>
      </c>
      <c r="BE191" s="49">
        <v>0</v>
      </c>
      <c r="BF191" s="49">
        <v>100000</v>
      </c>
      <c r="BG191" s="49">
        <v>0</v>
      </c>
      <c r="BH191" s="49">
        <v>100000</v>
      </c>
      <c r="BI191" s="49">
        <f>BJ191-BH191</f>
        <v>-10000</v>
      </c>
      <c r="BJ191" s="49">
        <v>90000</v>
      </c>
      <c r="BK191" s="49">
        <v>1801.23</v>
      </c>
      <c r="BL191" s="49">
        <f t="shared" si="276"/>
        <v>2.0013666666666667</v>
      </c>
      <c r="BM191" s="49"/>
      <c r="BN191" s="49"/>
      <c r="BO191" s="49">
        <v>90000</v>
      </c>
      <c r="BP191" s="49"/>
      <c r="BQ191" s="49"/>
      <c r="BR191" s="49">
        <f>BS191-BO191</f>
        <v>0</v>
      </c>
      <c r="BS191" s="49">
        <v>90000</v>
      </c>
      <c r="BT191" s="49">
        <v>89244.54</v>
      </c>
      <c r="BU191" s="49">
        <f>BY191-BO191</f>
        <v>-755.55000000000291</v>
      </c>
      <c r="BV191" s="49">
        <v>90000</v>
      </c>
      <c r="BW191" s="49"/>
      <c r="BX191" s="49"/>
      <c r="BY191" s="49">
        <v>89244.45</v>
      </c>
      <c r="BZ191" s="49">
        <v>89256.54</v>
      </c>
      <c r="CA191" s="49">
        <f t="shared" si="478"/>
        <v>0</v>
      </c>
      <c r="CB191" s="49">
        <f t="shared" si="479"/>
        <v>100.01354706090966</v>
      </c>
      <c r="CC191" s="49"/>
      <c r="CD191" s="49"/>
      <c r="CE191" s="49">
        <v>90000</v>
      </c>
      <c r="CF191" s="49">
        <v>603.79</v>
      </c>
      <c r="CG191" s="49">
        <f t="shared" si="517"/>
        <v>0.67087777777777768</v>
      </c>
      <c r="CH191" s="49">
        <f>CI191-CE191</f>
        <v>10000</v>
      </c>
      <c r="CI191" s="49">
        <v>100000</v>
      </c>
      <c r="CJ191" s="49"/>
      <c r="CK191" s="49">
        <f t="shared" si="583"/>
        <v>0</v>
      </c>
      <c r="CL191" s="49">
        <f>CM191-CI191</f>
        <v>0</v>
      </c>
      <c r="CM191" s="49">
        <v>100000</v>
      </c>
      <c r="CN191" s="49"/>
      <c r="CO191" s="49">
        <f t="shared" si="584"/>
        <v>0</v>
      </c>
      <c r="CP191" s="49">
        <f>CQ191-CM191</f>
        <v>0</v>
      </c>
      <c r="CQ191" s="49">
        <v>100000</v>
      </c>
      <c r="CR191" s="49">
        <v>61772.79</v>
      </c>
      <c r="CS191" s="49">
        <f t="shared" si="520"/>
        <v>61.772790000000001</v>
      </c>
      <c r="CT191" s="49">
        <f>CU191-CQ191</f>
        <v>87000</v>
      </c>
      <c r="CU191" s="49">
        <v>187000</v>
      </c>
      <c r="CV191" s="49">
        <v>61772.79</v>
      </c>
      <c r="CW191" s="49">
        <f t="shared" ref="CW191:CW195" si="591">IFERROR(CV191/CU191*100,)</f>
        <v>33.033577540106954</v>
      </c>
      <c r="CX191" s="49">
        <f t="shared" ref="CX191:CX195" si="592">CY191-CU191</f>
        <v>-107000</v>
      </c>
      <c r="CY191" s="49">
        <v>80000</v>
      </c>
      <c r="CZ191" s="851"/>
      <c r="DA191" s="851"/>
      <c r="DB191" s="851">
        <v>3796.98</v>
      </c>
      <c r="DC191" s="851">
        <v>3936.01</v>
      </c>
      <c r="DD191" s="49">
        <f t="shared" si="525"/>
        <v>103.66159421434931</v>
      </c>
      <c r="DE191" s="49">
        <f t="shared" si="526"/>
        <v>8.2000208333333333</v>
      </c>
      <c r="DF191" s="49">
        <v>140000</v>
      </c>
      <c r="DG191" s="49">
        <v>686.04</v>
      </c>
      <c r="DH191" s="49">
        <f t="shared" si="527"/>
        <v>0.49002857142857137</v>
      </c>
      <c r="DI191" s="49">
        <f>DJ191-DF191</f>
        <v>-92000</v>
      </c>
      <c r="DJ191" s="851">
        <v>48000</v>
      </c>
      <c r="DK191" s="49"/>
      <c r="DL191" s="49">
        <f t="shared" si="529"/>
        <v>0</v>
      </c>
      <c r="DM191" s="49">
        <f>DN191-DJ191</f>
        <v>0</v>
      </c>
      <c r="DN191" s="851">
        <v>48000</v>
      </c>
      <c r="DO191" s="49"/>
      <c r="DP191" s="49">
        <f t="shared" si="531"/>
        <v>0</v>
      </c>
      <c r="DQ191" s="49">
        <f>DR191-DN191</f>
        <v>-42000</v>
      </c>
      <c r="DR191" s="1029">
        <v>6000</v>
      </c>
      <c r="DS191" s="851">
        <v>5000</v>
      </c>
      <c r="DT191" s="851"/>
      <c r="DU191" s="851"/>
      <c r="DV191" s="49"/>
      <c r="DW191" s="49"/>
      <c r="DX191" s="137"/>
      <c r="DY191" s="851"/>
      <c r="EF191" s="655"/>
      <c r="EG191" s="655"/>
      <c r="EH191" s="655"/>
      <c r="EI191" s="655"/>
      <c r="EJ191" s="655"/>
      <c r="EK191" s="655"/>
      <c r="EL191" s="655"/>
      <c r="EM191" s="655"/>
      <c r="EN191" s="952"/>
      <c r="EO191" s="655"/>
      <c r="EP191" s="655"/>
      <c r="EQ191" s="655"/>
      <c r="ER191" s="655"/>
      <c r="ES191" s="655"/>
      <c r="ET191" s="655"/>
      <c r="EU191" s="655"/>
      <c r="EV191" s="655"/>
      <c r="EY191" s="655"/>
      <c r="EZ191" s="655"/>
      <c r="FA191" s="655"/>
      <c r="FB191" s="655"/>
      <c r="FC191" s="655"/>
      <c r="FD191" s="655"/>
      <c r="FE191" s="655"/>
      <c r="FF191" s="655"/>
      <c r="FG191" s="655"/>
      <c r="FH191" s="655"/>
      <c r="FI191" s="655"/>
      <c r="FJ191" s="655"/>
      <c r="FK191" s="655"/>
      <c r="FL191" s="655"/>
      <c r="FM191" s="655"/>
      <c r="FN191" s="655"/>
      <c r="FO191" s="655"/>
      <c r="FP191" s="655"/>
      <c r="FQ191" s="655"/>
      <c r="FR191" s="655"/>
      <c r="FS191" s="655"/>
      <c r="FT191" s="655"/>
      <c r="FU191" s="655"/>
      <c r="FV191" s="655"/>
      <c r="FW191" s="655"/>
      <c r="FX191" s="655"/>
      <c r="FY191" s="655"/>
      <c r="FZ191" s="655"/>
      <c r="GA191" s="655"/>
      <c r="GB191" s="655"/>
      <c r="GC191" s="655"/>
      <c r="GD191" s="655"/>
      <c r="GE191" s="655"/>
      <c r="GF191" s="655"/>
      <c r="GG191" s="655"/>
      <c r="GH191" s="655"/>
      <c r="GI191" s="655"/>
      <c r="GJ191" s="655"/>
      <c r="GK191" s="655"/>
      <c r="GL191" s="655"/>
      <c r="GM191" s="655"/>
      <c r="GN191" s="655"/>
      <c r="GO191" s="655"/>
      <c r="GP191" s="655"/>
      <c r="GQ191" s="655"/>
      <c r="GR191" s="655"/>
      <c r="GS191" s="655"/>
      <c r="GT191" s="655"/>
      <c r="GU191" s="655"/>
      <c r="GV191" s="655"/>
      <c r="GW191" s="655"/>
      <c r="GX191" s="655"/>
      <c r="GY191" s="655"/>
      <c r="GZ191" s="655"/>
      <c r="HA191" s="655"/>
      <c r="HB191" s="655"/>
      <c r="HC191" s="655"/>
      <c r="HD191" s="655"/>
      <c r="HE191" s="655"/>
      <c r="HF191" s="655"/>
      <c r="HG191" s="655"/>
      <c r="HH191" s="655"/>
      <c r="HI191" s="655"/>
      <c r="HJ191" s="655"/>
      <c r="HK191" s="655"/>
      <c r="HL191" s="655"/>
      <c r="HM191" s="655"/>
      <c r="HN191" s="655"/>
      <c r="HO191" s="655"/>
      <c r="HP191" s="655"/>
      <c r="HQ191" s="655"/>
      <c r="HR191" s="655"/>
      <c r="HS191" s="655"/>
      <c r="HT191" s="655"/>
      <c r="HU191" s="655"/>
      <c r="HV191" s="655"/>
      <c r="HW191" s="655"/>
      <c r="HX191" s="655"/>
      <c r="HY191" s="655"/>
      <c r="HZ191" s="655"/>
      <c r="IA191" s="655"/>
      <c r="IB191" s="655"/>
      <c r="IC191" s="655"/>
    </row>
    <row r="192" spans="1:237" ht="20.100000000000001" customHeight="1" x14ac:dyDescent="0.35">
      <c r="A192" s="646"/>
      <c r="B192" s="646"/>
      <c r="C192" s="665"/>
      <c r="D192" s="646"/>
      <c r="E192" s="646"/>
      <c r="F192" s="646"/>
      <c r="G192" s="646"/>
      <c r="H192" s="646"/>
      <c r="I192" s="646"/>
      <c r="J192" s="646" t="s">
        <v>185</v>
      </c>
      <c r="K192" s="757"/>
      <c r="L192" s="610"/>
      <c r="M192" s="610"/>
      <c r="N192" s="633">
        <v>3222</v>
      </c>
      <c r="O192" s="595" t="s">
        <v>272</v>
      </c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614"/>
      <c r="AJ192" s="30"/>
      <c r="AK192" s="30"/>
      <c r="AL192" s="30"/>
      <c r="AM192" s="30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30"/>
      <c r="BA192" s="30"/>
      <c r="BB192" s="49"/>
      <c r="BC192" s="49"/>
      <c r="BD192" s="49"/>
      <c r="BE192" s="49"/>
      <c r="BF192" s="49"/>
      <c r="BG192" s="49">
        <v>136068.23000000001</v>
      </c>
      <c r="BH192" s="49">
        <v>0</v>
      </c>
      <c r="BI192" s="49"/>
      <c r="BJ192" s="49">
        <v>0</v>
      </c>
      <c r="BK192" s="49">
        <v>2455.27</v>
      </c>
      <c r="BL192" s="49"/>
      <c r="BM192" s="49"/>
      <c r="BN192" s="49"/>
      <c r="BO192" s="49">
        <v>0</v>
      </c>
      <c r="BP192" s="49"/>
      <c r="BQ192" s="49"/>
      <c r="BR192" s="49">
        <f>BS192-BO192</f>
        <v>6000</v>
      </c>
      <c r="BS192" s="49">
        <v>6000</v>
      </c>
      <c r="BT192" s="49">
        <v>2455.27</v>
      </c>
      <c r="BU192" s="49">
        <f>BY192-BO192</f>
        <v>7055.27</v>
      </c>
      <c r="BV192" s="49">
        <v>6000</v>
      </c>
      <c r="BW192" s="49"/>
      <c r="BX192" s="49"/>
      <c r="BY192" s="49">
        <v>7055.27</v>
      </c>
      <c r="BZ192" s="49">
        <v>6991.06</v>
      </c>
      <c r="CA192" s="49">
        <f t="shared" si="478"/>
        <v>5.1379076511835269</v>
      </c>
      <c r="CB192" s="49">
        <f t="shared" si="479"/>
        <v>99.089900173912554</v>
      </c>
      <c r="CC192" s="49"/>
      <c r="CD192" s="49"/>
      <c r="CE192" s="49">
        <v>6000</v>
      </c>
      <c r="CF192" s="49">
        <v>1287.8499999999999</v>
      </c>
      <c r="CG192" s="49">
        <f t="shared" si="517"/>
        <v>21.464166666666664</v>
      </c>
      <c r="CH192" s="49">
        <f>CI192-CE192</f>
        <v>4000</v>
      </c>
      <c r="CI192" s="49">
        <v>10000</v>
      </c>
      <c r="CJ192" s="49"/>
      <c r="CK192" s="49">
        <f t="shared" si="583"/>
        <v>0</v>
      </c>
      <c r="CL192" s="49">
        <f>CM192-CI192</f>
        <v>0</v>
      </c>
      <c r="CM192" s="49">
        <v>10000</v>
      </c>
      <c r="CN192" s="49"/>
      <c r="CO192" s="49">
        <f t="shared" si="584"/>
        <v>0</v>
      </c>
      <c r="CP192" s="49">
        <f>CQ192-CM192</f>
        <v>0</v>
      </c>
      <c r="CQ192" s="49">
        <v>10000</v>
      </c>
      <c r="CR192" s="49">
        <v>3404.09</v>
      </c>
      <c r="CS192" s="49">
        <f t="shared" si="520"/>
        <v>34.040900000000001</v>
      </c>
      <c r="CT192" s="49">
        <f>CU192-CQ192</f>
        <v>-2000</v>
      </c>
      <c r="CU192" s="49">
        <v>8000</v>
      </c>
      <c r="CV192" s="49">
        <v>3404.09</v>
      </c>
      <c r="CW192" s="49">
        <f t="shared" si="591"/>
        <v>42.551124999999999</v>
      </c>
      <c r="CX192" s="49">
        <f t="shared" si="592"/>
        <v>0</v>
      </c>
      <c r="CY192" s="49">
        <v>8000</v>
      </c>
      <c r="CZ192" s="851"/>
      <c r="DA192" s="851"/>
      <c r="DB192" s="851">
        <v>3404.09</v>
      </c>
      <c r="DC192" s="851">
        <v>882.75</v>
      </c>
      <c r="DD192" s="49">
        <f t="shared" si="525"/>
        <v>25.932040574720411</v>
      </c>
      <c r="DE192" s="49">
        <f t="shared" si="526"/>
        <v>13.077777777777778</v>
      </c>
      <c r="DF192" s="49">
        <v>3000</v>
      </c>
      <c r="DG192" s="49">
        <v>0</v>
      </c>
      <c r="DH192" s="49">
        <f t="shared" si="527"/>
        <v>0</v>
      </c>
      <c r="DI192" s="49">
        <f>DJ192-DF192</f>
        <v>3750</v>
      </c>
      <c r="DJ192" s="851">
        <v>6750</v>
      </c>
      <c r="DK192" s="49"/>
      <c r="DL192" s="49">
        <f t="shared" si="529"/>
        <v>0</v>
      </c>
      <c r="DM192" s="49">
        <f>DN192-DJ192</f>
        <v>0</v>
      </c>
      <c r="DN192" s="851">
        <v>6750</v>
      </c>
      <c r="DO192" s="49"/>
      <c r="DP192" s="49">
        <f t="shared" si="531"/>
        <v>0</v>
      </c>
      <c r="DQ192" s="49">
        <f>DR192-DN192</f>
        <v>-750</v>
      </c>
      <c r="DR192" s="851">
        <v>6000</v>
      </c>
      <c r="DS192" s="851">
        <v>5000</v>
      </c>
      <c r="DT192" s="851"/>
      <c r="DU192" s="851"/>
      <c r="DV192" s="49"/>
      <c r="DW192" s="49"/>
      <c r="DX192" s="137"/>
      <c r="DY192" s="851"/>
      <c r="EF192" s="655"/>
      <c r="EG192" s="655"/>
      <c r="EH192" s="655"/>
      <c r="EI192" s="655"/>
      <c r="EJ192" s="655"/>
      <c r="EK192" s="655"/>
      <c r="EL192" s="655"/>
      <c r="EM192" s="655"/>
      <c r="EN192" s="952"/>
      <c r="EO192" s="655"/>
      <c r="EP192" s="655"/>
      <c r="EQ192" s="655"/>
      <c r="ER192" s="655"/>
      <c r="ES192" s="655"/>
      <c r="ET192" s="655"/>
      <c r="EU192" s="655"/>
      <c r="EV192" s="655"/>
      <c r="EY192" s="655"/>
      <c r="EZ192" s="655"/>
      <c r="FA192" s="655"/>
      <c r="FB192" s="655"/>
      <c r="FC192" s="655"/>
      <c r="FD192" s="655"/>
      <c r="FE192" s="655"/>
      <c r="FF192" s="655"/>
      <c r="FG192" s="655"/>
      <c r="FH192" s="655"/>
      <c r="FI192" s="655"/>
      <c r="FJ192" s="655"/>
      <c r="FK192" s="655"/>
      <c r="FL192" s="655"/>
      <c r="FM192" s="655"/>
      <c r="FN192" s="655"/>
      <c r="FO192" s="655"/>
      <c r="FP192" s="655"/>
      <c r="FQ192" s="655"/>
      <c r="FR192" s="655"/>
      <c r="FS192" s="655"/>
      <c r="FT192" s="655"/>
      <c r="FU192" s="655"/>
      <c r="FV192" s="655"/>
      <c r="FW192" s="655"/>
      <c r="FX192" s="655"/>
      <c r="FY192" s="655"/>
      <c r="FZ192" s="655"/>
      <c r="GA192" s="655"/>
      <c r="GB192" s="655"/>
      <c r="GC192" s="655"/>
      <c r="GD192" s="655"/>
      <c r="GE192" s="655"/>
      <c r="GF192" s="655"/>
      <c r="GG192" s="655"/>
      <c r="GH192" s="655"/>
      <c r="GI192" s="655"/>
      <c r="GJ192" s="655"/>
      <c r="GK192" s="655"/>
      <c r="GL192" s="655"/>
      <c r="GM192" s="655"/>
      <c r="GN192" s="655"/>
      <c r="GO192" s="655"/>
      <c r="GP192" s="655"/>
      <c r="GQ192" s="655"/>
      <c r="GR192" s="655"/>
      <c r="GS192" s="655"/>
      <c r="GT192" s="655"/>
      <c r="GU192" s="655"/>
      <c r="GV192" s="655"/>
      <c r="GW192" s="655"/>
      <c r="GX192" s="655"/>
      <c r="GY192" s="655"/>
      <c r="GZ192" s="655"/>
      <c r="HA192" s="655"/>
      <c r="HB192" s="655"/>
      <c r="HC192" s="655"/>
      <c r="HD192" s="655"/>
      <c r="HE192" s="655"/>
      <c r="HF192" s="655"/>
      <c r="HG192" s="655"/>
      <c r="HH192" s="655"/>
      <c r="HI192" s="655"/>
      <c r="HJ192" s="655"/>
      <c r="HK192" s="655"/>
      <c r="HL192" s="655"/>
      <c r="HM192" s="655"/>
      <c r="HN192" s="655"/>
      <c r="HO192" s="655"/>
      <c r="HP192" s="655"/>
      <c r="HQ192" s="655"/>
      <c r="HR192" s="655"/>
      <c r="HS192" s="655"/>
      <c r="HT192" s="655"/>
      <c r="HU192" s="655"/>
      <c r="HV192" s="655"/>
      <c r="HW192" s="655"/>
      <c r="HX192" s="655"/>
      <c r="HY192" s="655"/>
      <c r="HZ192" s="655"/>
      <c r="IA192" s="655"/>
      <c r="IB192" s="655"/>
      <c r="IC192" s="655"/>
    </row>
    <row r="193" spans="1:237" ht="20.100000000000001" customHeight="1" x14ac:dyDescent="0.35">
      <c r="A193" s="646"/>
      <c r="B193" s="646"/>
      <c r="C193" s="665"/>
      <c r="D193" s="646"/>
      <c r="E193" s="646"/>
      <c r="F193" s="646"/>
      <c r="G193" s="646"/>
      <c r="H193" s="646"/>
      <c r="I193" s="646"/>
      <c r="J193" s="646" t="s">
        <v>185</v>
      </c>
      <c r="K193" s="950"/>
      <c r="L193" s="610"/>
      <c r="M193" s="610"/>
      <c r="N193" s="633">
        <v>3223</v>
      </c>
      <c r="O193" s="595" t="s">
        <v>28</v>
      </c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614"/>
      <c r="AJ193" s="30"/>
      <c r="AK193" s="30"/>
      <c r="AL193" s="30"/>
      <c r="AM193" s="30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30"/>
      <c r="BA193" s="30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851"/>
      <c r="DA193" s="851"/>
      <c r="DB193" s="851">
        <v>0</v>
      </c>
      <c r="DC193" s="851">
        <v>102.06</v>
      </c>
      <c r="DD193" s="49">
        <f t="shared" si="525"/>
        <v>0</v>
      </c>
      <c r="DE193" s="49">
        <f t="shared" si="526"/>
        <v>0</v>
      </c>
      <c r="DF193" s="49">
        <v>0</v>
      </c>
      <c r="DG193" s="49">
        <v>102.06</v>
      </c>
      <c r="DH193" s="49">
        <f t="shared" ref="DH193" si="593">IFERROR(DG193/DF193*100,)</f>
        <v>0</v>
      </c>
      <c r="DI193" s="49">
        <f>DJ193-DF193</f>
        <v>0</v>
      </c>
      <c r="DJ193" s="851"/>
      <c r="DK193" s="49"/>
      <c r="DL193" s="49">
        <f t="shared" si="529"/>
        <v>0</v>
      </c>
      <c r="DM193" s="49">
        <f>DN193-DJ193</f>
        <v>0</v>
      </c>
      <c r="DN193" s="851"/>
      <c r="DO193" s="49"/>
      <c r="DP193" s="49">
        <f t="shared" si="531"/>
        <v>0</v>
      </c>
      <c r="DQ193" s="49">
        <f>DR193-DN193</f>
        <v>1000</v>
      </c>
      <c r="DR193" s="851">
        <v>1000</v>
      </c>
      <c r="DS193" s="851">
        <v>1000</v>
      </c>
      <c r="DT193" s="851"/>
      <c r="DU193" s="851"/>
      <c r="DV193" s="49"/>
      <c r="DW193" s="49"/>
      <c r="DX193" s="137"/>
      <c r="DY193" s="851"/>
      <c r="EF193" s="655"/>
      <c r="EG193" s="655"/>
      <c r="EH193" s="655"/>
      <c r="EI193" s="655"/>
      <c r="EJ193" s="655"/>
      <c r="EK193" s="655"/>
      <c r="EL193" s="655"/>
      <c r="EM193" s="655"/>
      <c r="EN193" s="952"/>
      <c r="EO193" s="655"/>
      <c r="EP193" s="655"/>
      <c r="EQ193" s="655"/>
      <c r="ER193" s="655"/>
      <c r="ES193" s="655"/>
      <c r="ET193" s="655"/>
      <c r="EU193" s="655"/>
      <c r="EV193" s="655"/>
      <c r="EY193" s="655"/>
      <c r="EZ193" s="655"/>
      <c r="FA193" s="655"/>
      <c r="FB193" s="655"/>
      <c r="FC193" s="655"/>
      <c r="FD193" s="655"/>
      <c r="FE193" s="655"/>
      <c r="FF193" s="655"/>
      <c r="FG193" s="655"/>
      <c r="FH193" s="655"/>
      <c r="FI193" s="655"/>
      <c r="FJ193" s="655"/>
      <c r="FK193" s="655"/>
      <c r="FL193" s="655"/>
      <c r="FM193" s="655"/>
      <c r="FN193" s="655"/>
      <c r="FO193" s="655"/>
      <c r="FP193" s="655"/>
      <c r="FQ193" s="655"/>
      <c r="FR193" s="655"/>
      <c r="FS193" s="655"/>
      <c r="FT193" s="655"/>
      <c r="FU193" s="655"/>
      <c r="FV193" s="655"/>
      <c r="FW193" s="655"/>
      <c r="FX193" s="655"/>
      <c r="FY193" s="655"/>
      <c r="FZ193" s="655"/>
      <c r="GA193" s="655"/>
      <c r="GB193" s="655"/>
      <c r="GC193" s="655"/>
      <c r="GD193" s="655"/>
      <c r="GE193" s="655"/>
      <c r="GF193" s="655"/>
      <c r="GG193" s="655"/>
      <c r="GH193" s="655"/>
      <c r="GI193" s="655"/>
      <c r="GJ193" s="655"/>
      <c r="GK193" s="655"/>
      <c r="GL193" s="655"/>
      <c r="GM193" s="655"/>
      <c r="GN193" s="655"/>
      <c r="GO193" s="655"/>
      <c r="GP193" s="655"/>
      <c r="GQ193" s="655"/>
      <c r="GR193" s="655"/>
      <c r="GS193" s="655"/>
      <c r="GT193" s="655"/>
      <c r="GU193" s="655"/>
      <c r="GV193" s="655"/>
      <c r="GW193" s="655"/>
      <c r="GX193" s="655"/>
      <c r="GY193" s="655"/>
      <c r="GZ193" s="655"/>
      <c r="HA193" s="655"/>
      <c r="HB193" s="655"/>
      <c r="HC193" s="655"/>
      <c r="HD193" s="655"/>
      <c r="HE193" s="655"/>
      <c r="HF193" s="655"/>
      <c r="HG193" s="655"/>
      <c r="HH193" s="655"/>
      <c r="HI193" s="655"/>
      <c r="HJ193" s="655"/>
      <c r="HK193" s="655"/>
      <c r="HL193" s="655"/>
      <c r="HM193" s="655"/>
      <c r="HN193" s="655"/>
      <c r="HO193" s="655"/>
      <c r="HP193" s="655"/>
      <c r="HQ193" s="655"/>
      <c r="HR193" s="655"/>
      <c r="HS193" s="655"/>
      <c r="HT193" s="655"/>
      <c r="HU193" s="655"/>
      <c r="HV193" s="655"/>
      <c r="HW193" s="655"/>
      <c r="HX193" s="655"/>
      <c r="HY193" s="655"/>
      <c r="HZ193" s="655"/>
      <c r="IA193" s="655"/>
      <c r="IB193" s="655"/>
      <c r="IC193" s="655"/>
    </row>
    <row r="194" spans="1:237" ht="20.100000000000001" customHeight="1" x14ac:dyDescent="0.35">
      <c r="A194" s="646"/>
      <c r="B194" s="646"/>
      <c r="C194" s="665"/>
      <c r="D194" s="646"/>
      <c r="E194" s="646"/>
      <c r="F194" s="646"/>
      <c r="G194" s="646"/>
      <c r="H194" s="646"/>
      <c r="I194" s="646"/>
      <c r="J194" s="646" t="s">
        <v>185</v>
      </c>
      <c r="K194" s="757"/>
      <c r="L194" s="610"/>
      <c r="M194" s="610"/>
      <c r="N194" s="633">
        <v>3224</v>
      </c>
      <c r="O194" s="595" t="s">
        <v>495</v>
      </c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614"/>
      <c r="AJ194" s="30"/>
      <c r="AK194" s="30"/>
      <c r="AL194" s="30"/>
      <c r="AM194" s="30"/>
      <c r="AN194" s="49"/>
      <c r="AO194" s="49"/>
      <c r="AP194" s="49"/>
      <c r="AQ194" s="49"/>
      <c r="AR194" s="49">
        <v>0</v>
      </c>
      <c r="AS194" s="49"/>
      <c r="AT194" s="49"/>
      <c r="AU194" s="49"/>
      <c r="AV194" s="49">
        <v>0</v>
      </c>
      <c r="AW194" s="49"/>
      <c r="AX194" s="49"/>
      <c r="AY194" s="49">
        <f>(BB194-AV194)</f>
        <v>98000</v>
      </c>
      <c r="AZ194" s="30"/>
      <c r="BA194" s="30"/>
      <c r="BB194" s="49">
        <v>98000</v>
      </c>
      <c r="BC194" s="49">
        <v>98000</v>
      </c>
      <c r="BD194" s="49">
        <v>0</v>
      </c>
      <c r="BE194" s="49">
        <v>91520.57</v>
      </c>
      <c r="BF194" s="49">
        <v>98000</v>
      </c>
      <c r="BG194" s="49">
        <v>0</v>
      </c>
      <c r="BH194" s="49">
        <v>98000</v>
      </c>
      <c r="BI194" s="49">
        <f>BJ194-BH194</f>
        <v>-18000</v>
      </c>
      <c r="BJ194" s="49">
        <v>80000</v>
      </c>
      <c r="BK194" s="49">
        <v>30043.88</v>
      </c>
      <c r="BL194" s="49">
        <f t="shared" si="276"/>
        <v>37.554850000000002</v>
      </c>
      <c r="BM194" s="49"/>
      <c r="BN194" s="49"/>
      <c r="BO194" s="49">
        <v>45000</v>
      </c>
      <c r="BP194" s="49"/>
      <c r="BQ194" s="49"/>
      <c r="BR194" s="49">
        <f>BS194-BO194</f>
        <v>-40000</v>
      </c>
      <c r="BS194" s="49">
        <v>5000</v>
      </c>
      <c r="BT194" s="49">
        <v>30043.88</v>
      </c>
      <c r="BU194" s="49">
        <f>BY194-BO194</f>
        <v>-14956.119999999999</v>
      </c>
      <c r="BV194" s="49">
        <v>5000</v>
      </c>
      <c r="BW194" s="49"/>
      <c r="BX194" s="49"/>
      <c r="BY194" s="49">
        <v>30043.88</v>
      </c>
      <c r="BZ194" s="49">
        <v>30043.88</v>
      </c>
      <c r="CA194" s="49">
        <f t="shared" si="478"/>
        <v>0</v>
      </c>
      <c r="CB194" s="49">
        <f t="shared" si="479"/>
        <v>100</v>
      </c>
      <c r="CC194" s="49"/>
      <c r="CD194" s="49"/>
      <c r="CE194" s="49">
        <v>5000</v>
      </c>
      <c r="CF194" s="49">
        <v>0</v>
      </c>
      <c r="CG194" s="49">
        <f t="shared" si="517"/>
        <v>0</v>
      </c>
      <c r="CH194" s="49">
        <f>CI194-CE194</f>
        <v>-4000</v>
      </c>
      <c r="CI194" s="49">
        <v>1000</v>
      </c>
      <c r="CJ194" s="49"/>
      <c r="CK194" s="49">
        <f t="shared" si="583"/>
        <v>0</v>
      </c>
      <c r="CL194" s="49">
        <f>CM194-CI194</f>
        <v>0</v>
      </c>
      <c r="CM194" s="49">
        <v>1000</v>
      </c>
      <c r="CN194" s="49"/>
      <c r="CO194" s="49">
        <f t="shared" si="584"/>
        <v>0</v>
      </c>
      <c r="CP194" s="49">
        <f>CQ194-CM194</f>
        <v>0</v>
      </c>
      <c r="CQ194" s="49">
        <v>1000</v>
      </c>
      <c r="CR194" s="49">
        <v>590.75</v>
      </c>
      <c r="CS194" s="49">
        <f t="shared" si="520"/>
        <v>59.075000000000003</v>
      </c>
      <c r="CT194" s="49">
        <f>CU194-CQ194</f>
        <v>1000</v>
      </c>
      <c r="CU194" s="49">
        <v>2000</v>
      </c>
      <c r="CV194" s="49">
        <v>590.75</v>
      </c>
      <c r="CW194" s="49">
        <f t="shared" si="591"/>
        <v>29.537500000000001</v>
      </c>
      <c r="CX194" s="49">
        <f t="shared" si="592"/>
        <v>0</v>
      </c>
      <c r="CY194" s="49">
        <v>2000</v>
      </c>
      <c r="CZ194" s="851"/>
      <c r="DA194" s="851"/>
      <c r="DB194" s="851">
        <v>590.75</v>
      </c>
      <c r="DC194" s="851">
        <v>0</v>
      </c>
      <c r="DD194" s="49">
        <f t="shared" si="525"/>
        <v>0</v>
      </c>
      <c r="DE194" s="49">
        <f t="shared" si="526"/>
        <v>0</v>
      </c>
      <c r="DF194" s="49">
        <v>1000</v>
      </c>
      <c r="DG194" s="49"/>
      <c r="DH194" s="49">
        <f t="shared" si="527"/>
        <v>0</v>
      </c>
      <c r="DI194" s="49">
        <f>DJ194-DF194</f>
        <v>-1000</v>
      </c>
      <c r="DJ194" s="851">
        <v>0</v>
      </c>
      <c r="DK194" s="49"/>
      <c r="DL194" s="49">
        <f t="shared" si="529"/>
        <v>0</v>
      </c>
      <c r="DM194" s="49">
        <f>DN194-DJ194</f>
        <v>0</v>
      </c>
      <c r="DN194" s="851">
        <v>0</v>
      </c>
      <c r="DO194" s="49"/>
      <c r="DP194" s="49">
        <f t="shared" si="531"/>
        <v>0</v>
      </c>
      <c r="DQ194" s="49">
        <f>DR194-DN194</f>
        <v>500</v>
      </c>
      <c r="DR194" s="851">
        <v>500</v>
      </c>
      <c r="DS194" s="851">
        <v>0</v>
      </c>
      <c r="DT194" s="851"/>
      <c r="DU194" s="851"/>
      <c r="DV194" s="49"/>
      <c r="DW194" s="49"/>
      <c r="DX194" s="137"/>
      <c r="DY194" s="851"/>
      <c r="EF194" s="655"/>
      <c r="EG194" s="655"/>
      <c r="EH194" s="655"/>
      <c r="EI194" s="655"/>
      <c r="EJ194" s="655"/>
      <c r="EK194" s="655"/>
      <c r="EL194" s="655"/>
      <c r="EM194" s="655"/>
      <c r="EN194" s="952"/>
      <c r="EO194" s="655"/>
      <c r="EP194" s="655"/>
      <c r="EQ194" s="655"/>
      <c r="ER194" s="655"/>
      <c r="ES194" s="655"/>
      <c r="ET194" s="655"/>
      <c r="EU194" s="655"/>
      <c r="EV194" s="655"/>
      <c r="EY194" s="655"/>
      <c r="EZ194" s="655"/>
      <c r="FA194" s="655"/>
      <c r="FB194" s="655"/>
      <c r="FC194" s="655"/>
      <c r="FD194" s="655"/>
      <c r="FE194" s="655"/>
      <c r="FF194" s="655"/>
      <c r="FG194" s="655"/>
      <c r="FH194" s="655"/>
      <c r="FI194" s="655"/>
      <c r="FJ194" s="655"/>
      <c r="FK194" s="655"/>
      <c r="FL194" s="655"/>
      <c r="FM194" s="655"/>
      <c r="FN194" s="655"/>
      <c r="FO194" s="655"/>
      <c r="FP194" s="655"/>
      <c r="FQ194" s="655"/>
      <c r="FR194" s="655"/>
      <c r="FS194" s="655"/>
      <c r="FT194" s="655"/>
      <c r="FU194" s="655"/>
      <c r="FV194" s="655"/>
      <c r="FW194" s="655"/>
      <c r="FX194" s="655"/>
      <c r="FY194" s="655"/>
      <c r="FZ194" s="655"/>
      <c r="GA194" s="655"/>
      <c r="GB194" s="655"/>
      <c r="GC194" s="655"/>
      <c r="GD194" s="655"/>
      <c r="GE194" s="655"/>
      <c r="GF194" s="655"/>
      <c r="GG194" s="655"/>
      <c r="GH194" s="655"/>
      <c r="GI194" s="655"/>
      <c r="GJ194" s="655"/>
      <c r="GK194" s="655"/>
      <c r="GL194" s="655"/>
      <c r="GM194" s="655"/>
      <c r="GN194" s="655"/>
      <c r="GO194" s="655"/>
      <c r="GP194" s="655"/>
      <c r="GQ194" s="655"/>
      <c r="GR194" s="655"/>
      <c r="GS194" s="655"/>
      <c r="GT194" s="655"/>
      <c r="GU194" s="655"/>
      <c r="GV194" s="655"/>
      <c r="GW194" s="655"/>
      <c r="GX194" s="655"/>
      <c r="GY194" s="655"/>
      <c r="GZ194" s="655"/>
      <c r="HA194" s="655"/>
      <c r="HB194" s="655"/>
      <c r="HC194" s="655"/>
      <c r="HD194" s="655"/>
      <c r="HE194" s="655"/>
      <c r="HF194" s="655"/>
      <c r="HG194" s="655"/>
      <c r="HH194" s="655"/>
      <c r="HI194" s="655"/>
      <c r="HJ194" s="655"/>
      <c r="HK194" s="655"/>
      <c r="HL194" s="655"/>
      <c r="HM194" s="655"/>
      <c r="HN194" s="655"/>
      <c r="HO194" s="655"/>
      <c r="HP194" s="655"/>
      <c r="HQ194" s="655"/>
      <c r="HR194" s="655"/>
      <c r="HS194" s="655"/>
      <c r="HT194" s="655"/>
      <c r="HU194" s="655"/>
      <c r="HV194" s="655"/>
      <c r="HW194" s="655"/>
      <c r="HX194" s="655"/>
      <c r="HY194" s="655"/>
      <c r="HZ194" s="655"/>
      <c r="IA194" s="655"/>
      <c r="IB194" s="655"/>
      <c r="IC194" s="655"/>
    </row>
    <row r="195" spans="1:237" ht="20.100000000000001" customHeight="1" x14ac:dyDescent="0.35">
      <c r="A195" s="646"/>
      <c r="B195" s="646"/>
      <c r="C195" s="665"/>
      <c r="D195" s="646"/>
      <c r="E195" s="646"/>
      <c r="F195" s="646"/>
      <c r="G195" s="646"/>
      <c r="H195" s="646"/>
      <c r="I195" s="646"/>
      <c r="J195" s="646" t="s">
        <v>185</v>
      </c>
      <c r="K195" s="757"/>
      <c r="L195" s="610"/>
      <c r="M195" s="610"/>
      <c r="N195" s="633">
        <v>3227</v>
      </c>
      <c r="O195" s="595" t="s">
        <v>358</v>
      </c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614"/>
      <c r="AJ195" s="30"/>
      <c r="AK195" s="30"/>
      <c r="AL195" s="30"/>
      <c r="AM195" s="30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30"/>
      <c r="BA195" s="30"/>
      <c r="BB195" s="49"/>
      <c r="BC195" s="49"/>
      <c r="BD195" s="49"/>
      <c r="BE195" s="49"/>
      <c r="BF195" s="49"/>
      <c r="BG195" s="49">
        <v>0</v>
      </c>
      <c r="BH195" s="49">
        <v>0</v>
      </c>
      <c r="BI195" s="49">
        <f>BJ195-BH195</f>
        <v>0</v>
      </c>
      <c r="BJ195" s="49">
        <v>0</v>
      </c>
      <c r="BK195" s="49">
        <v>42134.45</v>
      </c>
      <c r="BL195" s="49">
        <f t="shared" si="276"/>
        <v>0</v>
      </c>
      <c r="BM195" s="49"/>
      <c r="BN195" s="49"/>
      <c r="BO195" s="49">
        <v>63000</v>
      </c>
      <c r="BP195" s="49"/>
      <c r="BQ195" s="49"/>
      <c r="BR195" s="49">
        <f>BS195-BO195</f>
        <v>0</v>
      </c>
      <c r="BS195" s="49">
        <v>63000</v>
      </c>
      <c r="BT195" s="49">
        <v>62651.95</v>
      </c>
      <c r="BU195" s="49">
        <f>BY195-BO195</f>
        <v>2820.6999999999971</v>
      </c>
      <c r="BV195" s="49">
        <v>63000</v>
      </c>
      <c r="BW195" s="49"/>
      <c r="BX195" s="49"/>
      <c r="BY195" s="49">
        <v>65820.7</v>
      </c>
      <c r="BZ195" s="49">
        <v>62651.95</v>
      </c>
      <c r="CA195" s="49">
        <f t="shared" si="478"/>
        <v>0</v>
      </c>
      <c r="CB195" s="49">
        <f t="shared" si="479"/>
        <v>95.185785018998587</v>
      </c>
      <c r="CC195" s="49"/>
      <c r="CD195" s="49"/>
      <c r="CE195" s="49">
        <v>63000</v>
      </c>
      <c r="CF195" s="49">
        <v>0</v>
      </c>
      <c r="CG195" s="49">
        <f t="shared" si="517"/>
        <v>0</v>
      </c>
      <c r="CH195" s="49">
        <f>CI195-CE195</f>
        <v>-62000</v>
      </c>
      <c r="CI195" s="49">
        <v>1000</v>
      </c>
      <c r="CJ195" s="49"/>
      <c r="CK195" s="49">
        <f t="shared" si="583"/>
        <v>0</v>
      </c>
      <c r="CL195" s="49">
        <f>CM195-CI195</f>
        <v>0</v>
      </c>
      <c r="CM195" s="49">
        <v>1000</v>
      </c>
      <c r="CN195" s="49"/>
      <c r="CO195" s="49">
        <f t="shared" si="584"/>
        <v>0</v>
      </c>
      <c r="CP195" s="49">
        <f>CQ195-CM195</f>
        <v>0</v>
      </c>
      <c r="CQ195" s="49">
        <v>1000</v>
      </c>
      <c r="CR195" s="49">
        <v>0</v>
      </c>
      <c r="CS195" s="49">
        <f t="shared" si="520"/>
        <v>0</v>
      </c>
      <c r="CT195" s="49">
        <f>CU195-CQ195</f>
        <v>-1000</v>
      </c>
      <c r="CU195" s="49">
        <v>0</v>
      </c>
      <c r="CV195" s="49">
        <v>0</v>
      </c>
      <c r="CW195" s="49">
        <f t="shared" si="591"/>
        <v>0</v>
      </c>
      <c r="CX195" s="49">
        <f t="shared" si="592"/>
        <v>0</v>
      </c>
      <c r="CY195" s="49">
        <v>0</v>
      </c>
      <c r="CZ195" s="851"/>
      <c r="DA195" s="851"/>
      <c r="DB195" s="49">
        <v>0</v>
      </c>
      <c r="DC195" s="851">
        <v>0</v>
      </c>
      <c r="DD195" s="49">
        <f t="shared" si="525"/>
        <v>0</v>
      </c>
      <c r="DE195" s="49">
        <f t="shared" si="526"/>
        <v>0</v>
      </c>
      <c r="DF195" s="49">
        <v>0</v>
      </c>
      <c r="DG195" s="49"/>
      <c r="DH195" s="49">
        <f t="shared" si="527"/>
        <v>0</v>
      </c>
      <c r="DI195" s="49">
        <f>DJ195-DF195</f>
        <v>0</v>
      </c>
      <c r="DJ195" s="851">
        <v>0</v>
      </c>
      <c r="DK195" s="49"/>
      <c r="DL195" s="49">
        <f t="shared" si="529"/>
        <v>0</v>
      </c>
      <c r="DM195" s="49">
        <f>DN195-DJ195</f>
        <v>0</v>
      </c>
      <c r="DN195" s="851">
        <v>0</v>
      </c>
      <c r="DO195" s="49"/>
      <c r="DP195" s="49">
        <f t="shared" si="531"/>
        <v>0</v>
      </c>
      <c r="DQ195" s="49">
        <f>DR195-DN195</f>
        <v>0</v>
      </c>
      <c r="DR195" s="851">
        <v>0</v>
      </c>
      <c r="DS195" s="851">
        <v>0</v>
      </c>
      <c r="DT195" s="851"/>
      <c r="DU195" s="851"/>
      <c r="DV195" s="49"/>
      <c r="DW195" s="49"/>
      <c r="DX195" s="137"/>
      <c r="DY195" s="851"/>
      <c r="EF195" s="655"/>
      <c r="EG195" s="655"/>
      <c r="EH195" s="655"/>
      <c r="EI195" s="655"/>
      <c r="EJ195" s="655"/>
      <c r="EK195" s="655"/>
      <c r="EL195" s="655"/>
      <c r="EM195" s="655"/>
      <c r="EN195" s="952"/>
      <c r="EO195" s="655"/>
      <c r="EP195" s="655"/>
      <c r="EQ195" s="655"/>
      <c r="ER195" s="655"/>
      <c r="ES195" s="655"/>
      <c r="ET195" s="655"/>
      <c r="EU195" s="655"/>
      <c r="EV195" s="655"/>
      <c r="EY195" s="655"/>
      <c r="EZ195" s="655"/>
      <c r="FA195" s="655"/>
      <c r="FB195" s="655"/>
      <c r="FC195" s="655"/>
      <c r="FD195" s="655"/>
      <c r="FE195" s="655"/>
      <c r="FF195" s="655"/>
      <c r="FG195" s="655"/>
      <c r="FH195" s="655"/>
      <c r="FI195" s="655"/>
      <c r="FJ195" s="655"/>
      <c r="FK195" s="655"/>
      <c r="FL195" s="655"/>
      <c r="FM195" s="655"/>
      <c r="FN195" s="655"/>
      <c r="FO195" s="655"/>
      <c r="FP195" s="655"/>
      <c r="FQ195" s="655"/>
      <c r="FR195" s="655"/>
      <c r="FS195" s="655"/>
      <c r="FT195" s="655"/>
      <c r="FU195" s="655"/>
      <c r="FV195" s="655"/>
      <c r="FW195" s="655"/>
      <c r="FX195" s="655"/>
      <c r="FY195" s="655"/>
      <c r="FZ195" s="655"/>
      <c r="GA195" s="655"/>
      <c r="GB195" s="655"/>
      <c r="GC195" s="655"/>
      <c r="GD195" s="655"/>
      <c r="GE195" s="655"/>
      <c r="GF195" s="655"/>
      <c r="GG195" s="655"/>
      <c r="GH195" s="655"/>
      <c r="GI195" s="655"/>
      <c r="GJ195" s="655"/>
      <c r="GK195" s="655"/>
      <c r="GL195" s="655"/>
      <c r="GM195" s="655"/>
      <c r="GN195" s="655"/>
      <c r="GO195" s="655"/>
      <c r="GP195" s="655"/>
      <c r="GQ195" s="655"/>
      <c r="GR195" s="655"/>
      <c r="GS195" s="655"/>
      <c r="GT195" s="655"/>
      <c r="GU195" s="655"/>
      <c r="GV195" s="655"/>
      <c r="GW195" s="655"/>
      <c r="GX195" s="655"/>
      <c r="GY195" s="655"/>
      <c r="GZ195" s="655"/>
      <c r="HA195" s="655"/>
      <c r="HB195" s="655"/>
      <c r="HC195" s="655"/>
      <c r="HD195" s="655"/>
      <c r="HE195" s="655"/>
      <c r="HF195" s="655"/>
      <c r="HG195" s="655"/>
      <c r="HH195" s="655"/>
      <c r="HI195" s="655"/>
      <c r="HJ195" s="655"/>
      <c r="HK195" s="655"/>
      <c r="HL195" s="655"/>
      <c r="HM195" s="655"/>
      <c r="HN195" s="655"/>
      <c r="HO195" s="655"/>
      <c r="HP195" s="655"/>
      <c r="HQ195" s="655"/>
      <c r="HR195" s="655"/>
      <c r="HS195" s="655"/>
      <c r="HT195" s="655"/>
      <c r="HU195" s="655"/>
      <c r="HV195" s="655"/>
      <c r="HW195" s="655"/>
      <c r="HX195" s="655"/>
      <c r="HY195" s="655"/>
      <c r="HZ195" s="655"/>
      <c r="IA195" s="655"/>
      <c r="IB195" s="655"/>
      <c r="IC195" s="655"/>
    </row>
    <row r="196" spans="1:237" ht="20.100000000000001" customHeight="1" x14ac:dyDescent="0.35">
      <c r="A196" s="646"/>
      <c r="B196" s="646" t="s">
        <v>524</v>
      </c>
      <c r="C196" s="665" t="s">
        <v>458</v>
      </c>
      <c r="D196" s="646"/>
      <c r="E196" s="646"/>
      <c r="F196" s="646"/>
      <c r="G196" s="646"/>
      <c r="H196" s="646"/>
      <c r="I196" s="646"/>
      <c r="J196" s="646" t="s">
        <v>185</v>
      </c>
      <c r="K196" s="757"/>
      <c r="L196" s="610"/>
      <c r="M196" s="775">
        <v>323</v>
      </c>
      <c r="N196" s="775" t="s">
        <v>31</v>
      </c>
      <c r="O196" s="536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614"/>
      <c r="AJ196" s="30"/>
      <c r="AK196" s="30"/>
      <c r="AL196" s="30"/>
      <c r="AM196" s="30"/>
      <c r="AN196" s="49"/>
      <c r="AO196" s="49"/>
      <c r="AP196" s="49"/>
      <c r="AQ196" s="49"/>
      <c r="AR196" s="101">
        <v>0</v>
      </c>
      <c r="AS196" s="49"/>
      <c r="AT196" s="49"/>
      <c r="AU196" s="49"/>
      <c r="AV196" s="101">
        <f>SUM(AV197)</f>
        <v>0</v>
      </c>
      <c r="AW196" s="101"/>
      <c r="AX196" s="101"/>
      <c r="AY196" s="101">
        <f>SUM(AY197)</f>
        <v>4500</v>
      </c>
      <c r="AZ196" s="30"/>
      <c r="BA196" s="30"/>
      <c r="BB196" s="101">
        <f t="shared" ref="BB196:BK196" si="594">SUM(BB197)</f>
        <v>4500</v>
      </c>
      <c r="BC196" s="101">
        <f t="shared" si="594"/>
        <v>4500</v>
      </c>
      <c r="BD196" s="101">
        <f t="shared" si="594"/>
        <v>0</v>
      </c>
      <c r="BE196" s="101">
        <f t="shared" si="594"/>
        <v>0</v>
      </c>
      <c r="BF196" s="101">
        <f t="shared" si="594"/>
        <v>3296.48</v>
      </c>
      <c r="BG196" s="101">
        <f t="shared" si="594"/>
        <v>0</v>
      </c>
      <c r="BH196" s="101">
        <f t="shared" si="594"/>
        <v>4500</v>
      </c>
      <c r="BI196" s="101">
        <f>SUM(BI197)</f>
        <v>0</v>
      </c>
      <c r="BJ196" s="101">
        <f>SUM(BJ197)</f>
        <v>4500</v>
      </c>
      <c r="BK196" s="101">
        <f t="shared" si="594"/>
        <v>4410</v>
      </c>
      <c r="BL196" s="101">
        <f t="shared" si="276"/>
        <v>98</v>
      </c>
      <c r="BM196" s="101"/>
      <c r="BN196" s="101"/>
      <c r="BO196" s="101">
        <f>SUM(BO197)</f>
        <v>30000</v>
      </c>
      <c r="BP196" s="101"/>
      <c r="BQ196" s="101"/>
      <c r="BR196" s="101">
        <f>SUM(BR197)</f>
        <v>-14000</v>
      </c>
      <c r="BS196" s="101">
        <f>SUM(BS197)</f>
        <v>16000</v>
      </c>
      <c r="BT196" s="101">
        <f>SUM(BT197:BT199)</f>
        <v>28345</v>
      </c>
      <c r="BU196" s="101">
        <f>SUM(BU197)</f>
        <v>0</v>
      </c>
      <c r="BV196" s="101">
        <f>SUM(BV197)</f>
        <v>16000</v>
      </c>
      <c r="BW196" s="101"/>
      <c r="BX196" s="101"/>
      <c r="BY196" s="101">
        <f>SUM(BY197)</f>
        <v>30000</v>
      </c>
      <c r="BZ196" s="101">
        <f>SUM(BZ197:BZ200)</f>
        <v>29395</v>
      </c>
      <c r="CA196" s="101">
        <f t="shared" si="478"/>
        <v>0</v>
      </c>
      <c r="CB196" s="101">
        <f t="shared" si="479"/>
        <v>97.983333333333334</v>
      </c>
      <c r="CC196" s="101">
        <f>SUM(CC197)</f>
        <v>0</v>
      </c>
      <c r="CD196" s="101">
        <f>SUM(CD197)</f>
        <v>0</v>
      </c>
      <c r="CE196" s="101">
        <f>SUM(CE197:CE200)</f>
        <v>16000</v>
      </c>
      <c r="CF196" s="101">
        <f>SUM(CF197:CF200)</f>
        <v>10</v>
      </c>
      <c r="CG196" s="101">
        <f t="shared" si="517"/>
        <v>6.25E-2</v>
      </c>
      <c r="CH196" s="101">
        <f>SUM(CH197:CH200)</f>
        <v>2000</v>
      </c>
      <c r="CI196" s="101">
        <f>SUM(CI197:CI200)</f>
        <v>18000</v>
      </c>
      <c r="CJ196" s="101"/>
      <c r="CK196" s="101">
        <f t="shared" si="583"/>
        <v>0</v>
      </c>
      <c r="CL196" s="101">
        <f>SUM(CL197:CL200)</f>
        <v>0</v>
      </c>
      <c r="CM196" s="101">
        <f>SUM(CM197:CM200)</f>
        <v>18000</v>
      </c>
      <c r="CN196" s="101"/>
      <c r="CO196" s="101">
        <f t="shared" si="584"/>
        <v>0</v>
      </c>
      <c r="CP196" s="101">
        <f>SUM(CP197:CP200)</f>
        <v>0</v>
      </c>
      <c r="CQ196" s="101">
        <f>SUM(CQ197:CQ200)</f>
        <v>18000</v>
      </c>
      <c r="CR196" s="101">
        <f>SUM(CR197:CR200)</f>
        <v>17355</v>
      </c>
      <c r="CS196" s="101">
        <f t="shared" si="520"/>
        <v>96.416666666666657</v>
      </c>
      <c r="CT196" s="101">
        <f>SUM(CT197:CT200)</f>
        <v>2500</v>
      </c>
      <c r="CU196" s="101">
        <f>SUM(CU197:CU200)</f>
        <v>20500</v>
      </c>
      <c r="CV196" s="101">
        <f>SUM(CV197:CV200)</f>
        <v>17355</v>
      </c>
      <c r="CW196" s="101">
        <f t="shared" si="521"/>
        <v>84.658536585365852</v>
      </c>
      <c r="CX196" s="101">
        <f t="shared" ref="CX196:DG196" si="595">SUM(CX197:CX200)</f>
        <v>7655</v>
      </c>
      <c r="CY196" s="101">
        <f t="shared" si="595"/>
        <v>28155</v>
      </c>
      <c r="CZ196" s="114">
        <f t="shared" si="595"/>
        <v>0</v>
      </c>
      <c r="DA196" s="114">
        <f t="shared" si="595"/>
        <v>0</v>
      </c>
      <c r="DB196" s="101">
        <f t="shared" ref="DB196" si="596">SUM(DB197:DB200)</f>
        <v>17355</v>
      </c>
      <c r="DC196" s="114">
        <f t="shared" ref="DC196" si="597">SUM(DC197:DC200)</f>
        <v>23312</v>
      </c>
      <c r="DD196" s="101">
        <f t="shared" si="525"/>
        <v>134.32440218957075</v>
      </c>
      <c r="DE196" s="101">
        <f t="shared" si="526"/>
        <v>86.661710037174728</v>
      </c>
      <c r="DF196" s="101">
        <f t="shared" si="595"/>
        <v>11500</v>
      </c>
      <c r="DG196" s="101">
        <f t="shared" si="595"/>
        <v>5940</v>
      </c>
      <c r="DH196" s="101">
        <f t="shared" si="527"/>
        <v>51.652173913043477</v>
      </c>
      <c r="DI196" s="101">
        <f>SUM(DI197:DI200)</f>
        <v>15400</v>
      </c>
      <c r="DJ196" s="114">
        <f>SUM(DJ197:DJ200)</f>
        <v>26900</v>
      </c>
      <c r="DK196" s="101">
        <f t="shared" ref="DK196" si="598">SUM(DK197:DK200)</f>
        <v>0</v>
      </c>
      <c r="DL196" s="101">
        <f t="shared" si="529"/>
        <v>0</v>
      </c>
      <c r="DM196" s="101">
        <f>SUM(DM197:DM200)</f>
        <v>0</v>
      </c>
      <c r="DN196" s="114">
        <f>SUM(DN197:DN200)</f>
        <v>26900</v>
      </c>
      <c r="DO196" s="101">
        <f t="shared" ref="DO196" si="599">SUM(DO197:DO200)</f>
        <v>0</v>
      </c>
      <c r="DP196" s="101">
        <f t="shared" si="531"/>
        <v>0</v>
      </c>
      <c r="DQ196" s="101">
        <f>SUM(DQ197:DQ200)</f>
        <v>1700</v>
      </c>
      <c r="DR196" s="114">
        <f>SUM(DR197:DR200)</f>
        <v>31472</v>
      </c>
      <c r="DS196" s="114">
        <f t="shared" ref="DS196:DU196" si="600">SUM(DS197:DS200)</f>
        <v>31472</v>
      </c>
      <c r="DT196" s="114">
        <f t="shared" si="600"/>
        <v>0</v>
      </c>
      <c r="DU196" s="114">
        <f t="shared" si="600"/>
        <v>0</v>
      </c>
      <c r="DV196" s="106"/>
      <c r="DW196" s="106"/>
      <c r="DX196" s="137"/>
      <c r="DY196" s="138"/>
      <c r="EF196" s="655"/>
      <c r="EG196" s="655"/>
      <c r="EH196" s="655"/>
      <c r="EI196" s="655"/>
      <c r="EJ196" s="655"/>
      <c r="EK196" s="655"/>
      <c r="EL196" s="655"/>
      <c r="EM196" s="655"/>
      <c r="EN196" s="952"/>
      <c r="EO196" s="655"/>
      <c r="EP196" s="655"/>
      <c r="EQ196" s="655"/>
      <c r="ER196" s="655"/>
      <c r="ES196" s="655"/>
      <c r="ET196" s="655"/>
      <c r="EU196" s="655"/>
      <c r="EV196" s="655"/>
      <c r="EY196" s="655"/>
      <c r="EZ196" s="655"/>
      <c r="FA196" s="655"/>
      <c r="FB196" s="655"/>
      <c r="FC196" s="655"/>
      <c r="FD196" s="655"/>
      <c r="FE196" s="655"/>
      <c r="FF196" s="655"/>
      <c r="FG196" s="655"/>
      <c r="FH196" s="655"/>
      <c r="FI196" s="655"/>
      <c r="FJ196" s="655"/>
      <c r="FK196" s="655"/>
      <c r="FL196" s="655"/>
      <c r="FM196" s="655"/>
      <c r="FN196" s="655"/>
      <c r="FO196" s="655"/>
      <c r="FP196" s="655"/>
      <c r="FQ196" s="655"/>
      <c r="FR196" s="655"/>
      <c r="FS196" s="655"/>
      <c r="FT196" s="655"/>
      <c r="FU196" s="655"/>
      <c r="FV196" s="655"/>
      <c r="FW196" s="655"/>
      <c r="FX196" s="655"/>
      <c r="FY196" s="655"/>
      <c r="FZ196" s="655"/>
      <c r="GA196" s="655"/>
      <c r="GB196" s="655"/>
      <c r="GC196" s="655"/>
      <c r="GD196" s="655"/>
      <c r="GE196" s="655"/>
      <c r="GF196" s="655"/>
      <c r="GG196" s="655"/>
      <c r="GH196" s="655"/>
      <c r="GI196" s="655"/>
      <c r="GJ196" s="655"/>
      <c r="GK196" s="655"/>
      <c r="GL196" s="655"/>
      <c r="GM196" s="655"/>
      <c r="GN196" s="655"/>
      <c r="GO196" s="655"/>
      <c r="GP196" s="655"/>
      <c r="GQ196" s="655"/>
      <c r="GR196" s="655"/>
      <c r="GS196" s="655"/>
      <c r="GT196" s="655"/>
      <c r="GU196" s="655"/>
      <c r="GV196" s="655"/>
      <c r="GW196" s="655"/>
      <c r="GX196" s="655"/>
      <c r="GY196" s="655"/>
      <c r="GZ196" s="655"/>
      <c r="HA196" s="655"/>
      <c r="HB196" s="655"/>
      <c r="HC196" s="655"/>
      <c r="HD196" s="655"/>
      <c r="HE196" s="655"/>
      <c r="HF196" s="655"/>
      <c r="HG196" s="655"/>
      <c r="HH196" s="655"/>
      <c r="HI196" s="655"/>
      <c r="HJ196" s="655"/>
      <c r="HK196" s="655"/>
      <c r="HL196" s="655"/>
      <c r="HM196" s="655"/>
      <c r="HN196" s="655"/>
      <c r="HO196" s="655"/>
      <c r="HP196" s="655"/>
      <c r="HQ196" s="655"/>
      <c r="HR196" s="655"/>
      <c r="HS196" s="655"/>
      <c r="HT196" s="655"/>
      <c r="HU196" s="655"/>
      <c r="HV196" s="655"/>
      <c r="HW196" s="655"/>
      <c r="HX196" s="655"/>
      <c r="HY196" s="655"/>
      <c r="HZ196" s="655"/>
      <c r="IA196" s="655"/>
      <c r="IB196" s="655"/>
      <c r="IC196" s="655"/>
    </row>
    <row r="197" spans="1:237" ht="20.100000000000001" customHeight="1" x14ac:dyDescent="0.35">
      <c r="A197" s="646"/>
      <c r="B197" s="646"/>
      <c r="C197" s="665"/>
      <c r="D197" s="646"/>
      <c r="E197" s="646"/>
      <c r="F197" s="646"/>
      <c r="G197" s="646"/>
      <c r="H197" s="646"/>
      <c r="I197" s="646"/>
      <c r="J197" s="646" t="s">
        <v>185</v>
      </c>
      <c r="K197" s="757"/>
      <c r="L197" s="610"/>
      <c r="M197" s="564"/>
      <c r="N197" s="573">
        <v>3231</v>
      </c>
      <c r="O197" s="541" t="s">
        <v>32</v>
      </c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614"/>
      <c r="AJ197" s="30"/>
      <c r="AK197" s="30"/>
      <c r="AL197" s="30"/>
      <c r="AM197" s="30"/>
      <c r="AN197" s="49"/>
      <c r="AO197" s="49"/>
      <c r="AP197" s="49"/>
      <c r="AQ197" s="49"/>
      <c r="AR197" s="49">
        <v>0</v>
      </c>
      <c r="AS197" s="49"/>
      <c r="AT197" s="49"/>
      <c r="AU197" s="49"/>
      <c r="AV197" s="49">
        <v>0</v>
      </c>
      <c r="AW197" s="49"/>
      <c r="AX197" s="49"/>
      <c r="AY197" s="49">
        <f>(BB197-AV197)</f>
        <v>4500</v>
      </c>
      <c r="AZ197" s="30"/>
      <c r="BA197" s="30"/>
      <c r="BB197" s="49">
        <v>4500</v>
      </c>
      <c r="BC197" s="49">
        <v>4500</v>
      </c>
      <c r="BD197" s="49">
        <v>0</v>
      </c>
      <c r="BE197" s="49">
        <v>0</v>
      </c>
      <c r="BF197" s="49">
        <v>3296.48</v>
      </c>
      <c r="BG197" s="49">
        <v>0</v>
      </c>
      <c r="BH197" s="49">
        <v>4500</v>
      </c>
      <c r="BI197" s="49">
        <f>BJ197-BH197</f>
        <v>0</v>
      </c>
      <c r="BJ197" s="49">
        <v>4500</v>
      </c>
      <c r="BK197" s="49">
        <v>4410</v>
      </c>
      <c r="BL197" s="49">
        <f t="shared" si="276"/>
        <v>98</v>
      </c>
      <c r="BM197" s="49"/>
      <c r="BN197" s="49"/>
      <c r="BO197" s="49">
        <v>30000</v>
      </c>
      <c r="BP197" s="49"/>
      <c r="BQ197" s="49"/>
      <c r="BR197" s="49">
        <f>BS197-BO197</f>
        <v>-14000</v>
      </c>
      <c r="BS197" s="49">
        <v>16000</v>
      </c>
      <c r="BT197" s="49">
        <v>19845</v>
      </c>
      <c r="BU197" s="49">
        <f>BY197-BO197</f>
        <v>0</v>
      </c>
      <c r="BV197" s="49">
        <v>16000</v>
      </c>
      <c r="BW197" s="49"/>
      <c r="BX197" s="49"/>
      <c r="BY197" s="49">
        <v>30000</v>
      </c>
      <c r="BZ197" s="49">
        <v>19845</v>
      </c>
      <c r="CA197" s="49">
        <f t="shared" si="478"/>
        <v>0</v>
      </c>
      <c r="CB197" s="49">
        <f t="shared" si="479"/>
        <v>66.149999999999991</v>
      </c>
      <c r="CC197" s="49"/>
      <c r="CD197" s="49"/>
      <c r="CE197" s="49">
        <v>16000</v>
      </c>
      <c r="CF197" s="49">
        <v>0</v>
      </c>
      <c r="CG197" s="49">
        <f t="shared" si="517"/>
        <v>0</v>
      </c>
      <c r="CH197" s="49">
        <f>CI197-CE197</f>
        <v>1000</v>
      </c>
      <c r="CI197" s="49">
        <v>17000</v>
      </c>
      <c r="CJ197" s="49"/>
      <c r="CK197" s="49">
        <f t="shared" si="583"/>
        <v>0</v>
      </c>
      <c r="CL197" s="49">
        <f>CM197-CI197</f>
        <v>0</v>
      </c>
      <c r="CM197" s="49">
        <v>17000</v>
      </c>
      <c r="CN197" s="49"/>
      <c r="CO197" s="49">
        <f t="shared" si="584"/>
        <v>0</v>
      </c>
      <c r="CP197" s="49">
        <f>CQ197-CM197</f>
        <v>0</v>
      </c>
      <c r="CQ197" s="49">
        <v>17000</v>
      </c>
      <c r="CR197" s="49">
        <v>13220</v>
      </c>
      <c r="CS197" s="49">
        <f t="shared" si="520"/>
        <v>77.764705882352942</v>
      </c>
      <c r="CT197" s="49">
        <f>CU197-CQ197</f>
        <v>-1000</v>
      </c>
      <c r="CU197" s="49">
        <v>16000</v>
      </c>
      <c r="CV197" s="49">
        <v>13220</v>
      </c>
      <c r="CW197" s="49">
        <f t="shared" si="521"/>
        <v>82.625</v>
      </c>
      <c r="CX197" s="49">
        <f>CY197-CU197</f>
        <v>-2780</v>
      </c>
      <c r="CY197" s="49">
        <v>13220</v>
      </c>
      <c r="CZ197" s="851"/>
      <c r="DA197" s="851"/>
      <c r="DB197" s="851">
        <v>13220</v>
      </c>
      <c r="DC197" s="851">
        <v>19840</v>
      </c>
      <c r="DD197" s="49">
        <f t="shared" si="525"/>
        <v>150.07564296520422</v>
      </c>
      <c r="DE197" s="49">
        <f t="shared" si="526"/>
        <v>150.30303030303028</v>
      </c>
      <c r="DF197" s="49">
        <v>10000</v>
      </c>
      <c r="DG197" s="49">
        <v>5940</v>
      </c>
      <c r="DH197" s="49">
        <f t="shared" si="527"/>
        <v>59.4</v>
      </c>
      <c r="DI197" s="49">
        <f>DJ197-DF197</f>
        <v>3200</v>
      </c>
      <c r="DJ197" s="851">
        <v>13200</v>
      </c>
      <c r="DK197" s="49"/>
      <c r="DL197" s="49">
        <f t="shared" si="529"/>
        <v>0</v>
      </c>
      <c r="DM197" s="49">
        <f>DN197-DJ197</f>
        <v>0</v>
      </c>
      <c r="DN197" s="851">
        <v>13200</v>
      </c>
      <c r="DO197" s="49"/>
      <c r="DP197" s="49">
        <f t="shared" si="531"/>
        <v>0</v>
      </c>
      <c r="DQ197" s="49">
        <f>DR197-DN197</f>
        <v>11800</v>
      </c>
      <c r="DR197" s="851">
        <v>25000</v>
      </c>
      <c r="DS197" s="851">
        <v>25000</v>
      </c>
      <c r="DT197" s="851"/>
      <c r="DU197" s="851"/>
      <c r="DV197" s="49"/>
      <c r="DW197" s="49"/>
      <c r="DX197" s="137"/>
      <c r="DY197" s="851"/>
      <c r="EF197" s="655"/>
      <c r="EG197" s="655"/>
      <c r="EH197" s="655"/>
      <c r="EI197" s="655"/>
      <c r="EJ197" s="655"/>
      <c r="EK197" s="655"/>
      <c r="EL197" s="655"/>
      <c r="EM197" s="655"/>
      <c r="EN197" s="952"/>
      <c r="EO197" s="655"/>
      <c r="EP197" s="655"/>
      <c r="EQ197" s="655"/>
      <c r="ER197" s="655"/>
      <c r="ES197" s="655"/>
      <c r="ET197" s="655"/>
      <c r="EU197" s="655"/>
      <c r="EV197" s="655"/>
      <c r="EY197" s="655"/>
      <c r="EZ197" s="655"/>
      <c r="FA197" s="655"/>
      <c r="FB197" s="655"/>
      <c r="FC197" s="655"/>
      <c r="FD197" s="655"/>
      <c r="FE197" s="655"/>
      <c r="FF197" s="655"/>
      <c r="FG197" s="655"/>
      <c r="FH197" s="655"/>
      <c r="FI197" s="655"/>
      <c r="FJ197" s="655"/>
      <c r="FK197" s="655"/>
      <c r="FL197" s="655"/>
      <c r="FM197" s="655"/>
      <c r="FN197" s="655"/>
      <c r="FO197" s="655"/>
      <c r="FP197" s="655"/>
      <c r="FQ197" s="655"/>
      <c r="FR197" s="655"/>
      <c r="FS197" s="655"/>
      <c r="FT197" s="655"/>
      <c r="FU197" s="655"/>
      <c r="FV197" s="655"/>
      <c r="FW197" s="655"/>
      <c r="FX197" s="655"/>
      <c r="FY197" s="655"/>
      <c r="FZ197" s="655"/>
      <c r="GA197" s="655"/>
      <c r="GB197" s="655"/>
      <c r="GC197" s="655"/>
      <c r="GD197" s="655"/>
      <c r="GE197" s="655"/>
      <c r="GF197" s="655"/>
      <c r="GG197" s="655"/>
      <c r="GH197" s="655"/>
      <c r="GI197" s="655"/>
      <c r="GJ197" s="655"/>
      <c r="GK197" s="655"/>
      <c r="GL197" s="655"/>
      <c r="GM197" s="655"/>
      <c r="GN197" s="655"/>
      <c r="GO197" s="655"/>
      <c r="GP197" s="655"/>
      <c r="GQ197" s="655"/>
      <c r="GR197" s="655"/>
      <c r="GS197" s="655"/>
      <c r="GT197" s="655"/>
      <c r="GU197" s="655"/>
      <c r="GV197" s="655"/>
      <c r="GW197" s="655"/>
      <c r="GX197" s="655"/>
      <c r="GY197" s="655"/>
      <c r="GZ197" s="655"/>
      <c r="HA197" s="655"/>
      <c r="HB197" s="655"/>
      <c r="HC197" s="655"/>
      <c r="HD197" s="655"/>
      <c r="HE197" s="655"/>
      <c r="HF197" s="655"/>
      <c r="HG197" s="655"/>
      <c r="HH197" s="655"/>
      <c r="HI197" s="655"/>
      <c r="HJ197" s="655"/>
      <c r="HK197" s="655"/>
      <c r="HL197" s="655"/>
      <c r="HM197" s="655"/>
      <c r="HN197" s="655"/>
      <c r="HO197" s="655"/>
      <c r="HP197" s="655"/>
      <c r="HQ197" s="655"/>
      <c r="HR197" s="655"/>
      <c r="HS197" s="655"/>
      <c r="HT197" s="655"/>
      <c r="HU197" s="655"/>
      <c r="HV197" s="655"/>
      <c r="HW197" s="655"/>
      <c r="HX197" s="655"/>
      <c r="HY197" s="655"/>
      <c r="HZ197" s="655"/>
      <c r="IA197" s="655"/>
      <c r="IB197" s="655"/>
      <c r="IC197" s="655"/>
    </row>
    <row r="198" spans="1:237" ht="20.100000000000001" customHeight="1" x14ac:dyDescent="0.35">
      <c r="A198" s="646"/>
      <c r="B198" s="646"/>
      <c r="C198" s="665"/>
      <c r="D198" s="646"/>
      <c r="E198" s="646"/>
      <c r="F198" s="646"/>
      <c r="G198" s="646"/>
      <c r="H198" s="646"/>
      <c r="I198" s="646"/>
      <c r="J198" s="646" t="s">
        <v>185</v>
      </c>
      <c r="K198" s="970"/>
      <c r="L198" s="610"/>
      <c r="M198" s="610"/>
      <c r="N198" s="611">
        <v>3235</v>
      </c>
      <c r="O198" s="666" t="s">
        <v>36</v>
      </c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614"/>
      <c r="AJ198" s="30"/>
      <c r="AK198" s="30"/>
      <c r="AL198" s="30"/>
      <c r="AM198" s="30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30"/>
      <c r="BA198" s="30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851"/>
      <c r="DA198" s="851"/>
      <c r="DB198" s="851">
        <v>0</v>
      </c>
      <c r="DC198" s="851">
        <v>1872</v>
      </c>
      <c r="DD198" s="49">
        <f t="shared" si="525"/>
        <v>0</v>
      </c>
      <c r="DE198" s="49">
        <f t="shared" si="526"/>
        <v>0</v>
      </c>
      <c r="DF198" s="49"/>
      <c r="DG198" s="49"/>
      <c r="DH198" s="49"/>
      <c r="DI198" s="49"/>
      <c r="DJ198" s="851"/>
      <c r="DK198" s="49"/>
      <c r="DL198" s="49"/>
      <c r="DM198" s="49"/>
      <c r="DN198" s="851"/>
      <c r="DO198" s="49"/>
      <c r="DP198" s="49"/>
      <c r="DQ198" s="49"/>
      <c r="DR198" s="851">
        <v>2872</v>
      </c>
      <c r="DS198" s="851">
        <v>2872</v>
      </c>
      <c r="DT198" s="851"/>
      <c r="DU198" s="851"/>
      <c r="DV198" s="49"/>
      <c r="DW198" s="49"/>
      <c r="DX198" s="137"/>
      <c r="DY198" s="851"/>
      <c r="EF198" s="655"/>
      <c r="EG198" s="655"/>
      <c r="EH198" s="655"/>
      <c r="EI198" s="655"/>
      <c r="EJ198" s="655"/>
      <c r="EK198" s="655"/>
      <c r="EL198" s="655"/>
      <c r="EM198" s="655"/>
      <c r="EN198" s="952"/>
      <c r="EO198" s="655"/>
      <c r="EP198" s="655"/>
      <c r="EQ198" s="655"/>
      <c r="ER198" s="655"/>
      <c r="ES198" s="655"/>
      <c r="ET198" s="655"/>
      <c r="EU198" s="655"/>
      <c r="EV198" s="655"/>
      <c r="EY198" s="655"/>
      <c r="EZ198" s="655"/>
      <c r="FA198" s="655"/>
      <c r="FB198" s="655"/>
      <c r="FC198" s="655"/>
      <c r="FD198" s="655"/>
      <c r="FE198" s="655"/>
      <c r="FF198" s="655"/>
      <c r="FG198" s="655"/>
      <c r="FH198" s="655"/>
      <c r="FI198" s="655"/>
      <c r="FJ198" s="655"/>
      <c r="FK198" s="655"/>
      <c r="FL198" s="655"/>
      <c r="FM198" s="655"/>
      <c r="FN198" s="655"/>
      <c r="FO198" s="655"/>
      <c r="FP198" s="655"/>
      <c r="FQ198" s="655"/>
      <c r="FR198" s="655"/>
      <c r="FS198" s="655"/>
      <c r="FT198" s="655"/>
      <c r="FU198" s="655"/>
      <c r="FV198" s="655"/>
      <c r="FW198" s="655"/>
      <c r="FX198" s="655"/>
      <c r="FY198" s="655"/>
      <c r="FZ198" s="655"/>
      <c r="GA198" s="655"/>
      <c r="GB198" s="655"/>
      <c r="GC198" s="655"/>
      <c r="GD198" s="655"/>
      <c r="GE198" s="655"/>
      <c r="GF198" s="655"/>
      <c r="GG198" s="655"/>
      <c r="GH198" s="655"/>
      <c r="GI198" s="655"/>
      <c r="GJ198" s="655"/>
      <c r="GK198" s="655"/>
      <c r="GL198" s="655"/>
      <c r="GM198" s="655"/>
      <c r="GN198" s="655"/>
      <c r="GO198" s="655"/>
      <c r="GP198" s="655"/>
      <c r="GQ198" s="655"/>
      <c r="GR198" s="655"/>
      <c r="GS198" s="655"/>
      <c r="GT198" s="655"/>
      <c r="GU198" s="655"/>
      <c r="GV198" s="655"/>
      <c r="GW198" s="655"/>
      <c r="GX198" s="655"/>
      <c r="GY198" s="655"/>
      <c r="GZ198" s="655"/>
      <c r="HA198" s="655"/>
      <c r="HB198" s="655"/>
      <c r="HC198" s="655"/>
      <c r="HD198" s="655"/>
      <c r="HE198" s="655"/>
      <c r="HF198" s="655"/>
      <c r="HG198" s="655"/>
      <c r="HH198" s="655"/>
      <c r="HI198" s="655"/>
      <c r="HJ198" s="655"/>
      <c r="HK198" s="655"/>
      <c r="HL198" s="655"/>
      <c r="HM198" s="655"/>
      <c r="HN198" s="655"/>
      <c r="HO198" s="655"/>
      <c r="HP198" s="655"/>
      <c r="HQ198" s="655"/>
      <c r="HR198" s="655"/>
      <c r="HS198" s="655"/>
      <c r="HT198" s="655"/>
      <c r="HU198" s="655"/>
      <c r="HV198" s="655"/>
      <c r="HW198" s="655"/>
      <c r="HX198" s="655"/>
      <c r="HY198" s="655"/>
      <c r="HZ198" s="655"/>
      <c r="IA198" s="655"/>
      <c r="IB198" s="655"/>
      <c r="IC198" s="655"/>
    </row>
    <row r="199" spans="1:237" x14ac:dyDescent="0.35">
      <c r="A199" s="646"/>
      <c r="B199" s="646"/>
      <c r="C199" s="665"/>
      <c r="D199" s="646"/>
      <c r="E199" s="646"/>
      <c r="F199" s="646"/>
      <c r="G199" s="646"/>
      <c r="H199" s="646"/>
      <c r="I199" s="646"/>
      <c r="J199" s="646" t="s">
        <v>185</v>
      </c>
      <c r="K199" s="757"/>
      <c r="L199" s="610"/>
      <c r="M199" s="610"/>
      <c r="N199" s="611">
        <v>3237</v>
      </c>
      <c r="O199" s="666" t="s">
        <v>181</v>
      </c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614"/>
      <c r="AJ199" s="30"/>
      <c r="AK199" s="30"/>
      <c r="AL199" s="30"/>
      <c r="AM199" s="30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30"/>
      <c r="BA199" s="30"/>
      <c r="BB199" s="49"/>
      <c r="BC199" s="49"/>
      <c r="BD199" s="49"/>
      <c r="BE199" s="49"/>
      <c r="BF199" s="49"/>
      <c r="BG199" s="49">
        <v>0</v>
      </c>
      <c r="BH199" s="49">
        <v>0</v>
      </c>
      <c r="BI199" s="49"/>
      <c r="BJ199" s="49">
        <v>0</v>
      </c>
      <c r="BK199" s="49"/>
      <c r="BL199" s="49"/>
      <c r="BM199" s="49"/>
      <c r="BN199" s="49"/>
      <c r="BO199" s="49">
        <v>0</v>
      </c>
      <c r="BP199" s="49"/>
      <c r="BQ199" s="49"/>
      <c r="BR199" s="49"/>
      <c r="BS199" s="49"/>
      <c r="BT199" s="49">
        <v>8500</v>
      </c>
      <c r="BU199" s="49">
        <f>BY199-BO199</f>
        <v>0</v>
      </c>
      <c r="BV199" s="49"/>
      <c r="BW199" s="49"/>
      <c r="BX199" s="49"/>
      <c r="BY199" s="49">
        <v>0</v>
      </c>
      <c r="BZ199" s="49">
        <v>8500</v>
      </c>
      <c r="CA199" s="49">
        <f t="shared" si="478"/>
        <v>0</v>
      </c>
      <c r="CB199" s="49">
        <f t="shared" si="479"/>
        <v>0</v>
      </c>
      <c r="CC199" s="49"/>
      <c r="CD199" s="49"/>
      <c r="CE199" s="49">
        <v>0</v>
      </c>
      <c r="CF199" s="49">
        <v>0</v>
      </c>
      <c r="CG199" s="49">
        <f t="shared" si="517"/>
        <v>0</v>
      </c>
      <c r="CH199" s="49">
        <f>CI199-CE199</f>
        <v>0</v>
      </c>
      <c r="CI199" s="49">
        <v>0</v>
      </c>
      <c r="CJ199" s="49"/>
      <c r="CK199" s="49">
        <f t="shared" si="583"/>
        <v>0</v>
      </c>
      <c r="CL199" s="49">
        <f>CM199-CI199</f>
        <v>0</v>
      </c>
      <c r="CM199" s="49">
        <v>0</v>
      </c>
      <c r="CN199" s="49"/>
      <c r="CO199" s="49">
        <f t="shared" si="584"/>
        <v>0</v>
      </c>
      <c r="CP199" s="49">
        <f>CQ199-CM199</f>
        <v>0</v>
      </c>
      <c r="CQ199" s="49">
        <v>0</v>
      </c>
      <c r="CR199" s="49">
        <v>2500</v>
      </c>
      <c r="CS199" s="49">
        <f t="shared" si="520"/>
        <v>0</v>
      </c>
      <c r="CT199" s="49">
        <f>CU199-CQ199</f>
        <v>0</v>
      </c>
      <c r="CU199" s="49">
        <v>0</v>
      </c>
      <c r="CV199" s="49">
        <v>2500</v>
      </c>
      <c r="CW199" s="49">
        <f t="shared" si="521"/>
        <v>0</v>
      </c>
      <c r="CX199" s="49">
        <f>CY199-CU199</f>
        <v>13300</v>
      </c>
      <c r="CY199" s="49">
        <v>13300</v>
      </c>
      <c r="CZ199" s="851"/>
      <c r="DA199" s="851"/>
      <c r="DB199" s="851">
        <v>2500</v>
      </c>
      <c r="DC199" s="851">
        <v>0</v>
      </c>
      <c r="DD199" s="49">
        <f t="shared" si="525"/>
        <v>0</v>
      </c>
      <c r="DE199" s="49">
        <f t="shared" si="526"/>
        <v>0</v>
      </c>
      <c r="DF199" s="49"/>
      <c r="DG199" s="49"/>
      <c r="DH199" s="49">
        <f t="shared" si="527"/>
        <v>0</v>
      </c>
      <c r="DI199" s="49">
        <f>DJ199-DF199</f>
        <v>1200</v>
      </c>
      <c r="DJ199" s="851">
        <v>1200</v>
      </c>
      <c r="DK199" s="49"/>
      <c r="DL199" s="49">
        <f t="shared" ref="DL199:DL201" si="601">IFERROR(DK199/DJ199*100,)</f>
        <v>0</v>
      </c>
      <c r="DM199" s="49">
        <f>DN199-DJ199</f>
        <v>0</v>
      </c>
      <c r="DN199" s="851">
        <v>1200</v>
      </c>
      <c r="DO199" s="49"/>
      <c r="DP199" s="49">
        <f t="shared" ref="DP199:DP201" si="602">IFERROR(DO199/DN199*100,)</f>
        <v>0</v>
      </c>
      <c r="DQ199" s="49">
        <f>DR199-DN199</f>
        <v>400</v>
      </c>
      <c r="DR199" s="851">
        <v>1600</v>
      </c>
      <c r="DS199" s="851">
        <v>1600</v>
      </c>
      <c r="DT199" s="851"/>
      <c r="DU199" s="851"/>
      <c r="DV199" s="49"/>
      <c r="DW199" s="49"/>
      <c r="DX199" s="137"/>
      <c r="DY199" s="851"/>
      <c r="EF199" s="655"/>
      <c r="EG199" s="655"/>
      <c r="EH199" s="655"/>
      <c r="EI199" s="655"/>
      <c r="EJ199" s="655"/>
      <c r="EK199" s="655"/>
      <c r="EL199" s="655"/>
      <c r="EM199" s="655"/>
      <c r="EN199" s="952"/>
      <c r="EO199" s="655"/>
      <c r="EP199" s="655"/>
      <c r="EQ199" s="655"/>
      <c r="ER199" s="655"/>
      <c r="ES199" s="655"/>
      <c r="ET199" s="655"/>
      <c r="EU199" s="655"/>
      <c r="EV199" s="655"/>
      <c r="EY199" s="655"/>
      <c r="EZ199" s="655"/>
      <c r="FA199" s="655"/>
      <c r="FB199" s="655"/>
      <c r="FC199" s="655"/>
      <c r="FD199" s="655"/>
      <c r="FE199" s="655"/>
      <c r="FF199" s="655"/>
      <c r="FG199" s="655"/>
      <c r="FH199" s="655"/>
      <c r="FI199" s="655"/>
      <c r="FJ199" s="655"/>
      <c r="FK199" s="655"/>
      <c r="FL199" s="655"/>
      <c r="FM199" s="655"/>
      <c r="FN199" s="655"/>
      <c r="FO199" s="655"/>
      <c r="FP199" s="655"/>
      <c r="FQ199" s="655"/>
      <c r="FR199" s="655"/>
      <c r="FS199" s="655"/>
      <c r="FT199" s="655"/>
      <c r="FU199" s="655"/>
      <c r="FV199" s="655"/>
      <c r="FW199" s="655"/>
      <c r="FX199" s="655"/>
      <c r="FY199" s="655"/>
      <c r="FZ199" s="655"/>
      <c r="GA199" s="655"/>
      <c r="GB199" s="655"/>
      <c r="GC199" s="655"/>
      <c r="GD199" s="655"/>
      <c r="GE199" s="655"/>
      <c r="GF199" s="655"/>
      <c r="GG199" s="655"/>
      <c r="GH199" s="655"/>
      <c r="GI199" s="655"/>
      <c r="GJ199" s="655"/>
      <c r="GK199" s="655"/>
      <c r="GL199" s="655"/>
      <c r="GM199" s="655"/>
      <c r="GN199" s="655"/>
      <c r="GO199" s="655"/>
      <c r="GP199" s="655"/>
      <c r="GQ199" s="655"/>
      <c r="GR199" s="655"/>
      <c r="GS199" s="655"/>
      <c r="GT199" s="655"/>
      <c r="GU199" s="655"/>
      <c r="GV199" s="655"/>
      <c r="GW199" s="655"/>
      <c r="GX199" s="655"/>
      <c r="GY199" s="655"/>
      <c r="GZ199" s="655"/>
      <c r="HA199" s="655"/>
      <c r="HB199" s="655"/>
      <c r="HC199" s="655"/>
      <c r="HD199" s="655"/>
      <c r="HE199" s="655"/>
      <c r="HF199" s="655"/>
      <c r="HG199" s="655"/>
      <c r="HH199" s="655"/>
      <c r="HI199" s="655"/>
      <c r="HJ199" s="655"/>
      <c r="HK199" s="655"/>
      <c r="HL199" s="655"/>
      <c r="HM199" s="655"/>
      <c r="HN199" s="655"/>
      <c r="HO199" s="655"/>
      <c r="HP199" s="655"/>
      <c r="HQ199" s="655"/>
      <c r="HR199" s="655"/>
      <c r="HS199" s="655"/>
      <c r="HT199" s="655"/>
      <c r="HU199" s="655"/>
      <c r="HV199" s="655"/>
      <c r="HW199" s="655"/>
      <c r="HX199" s="655"/>
      <c r="HY199" s="655"/>
      <c r="HZ199" s="655"/>
      <c r="IA199" s="655"/>
      <c r="IB199" s="655"/>
      <c r="IC199" s="655"/>
    </row>
    <row r="200" spans="1:237" ht="20.100000000000001" customHeight="1" x14ac:dyDescent="0.35">
      <c r="A200" s="642"/>
      <c r="B200" s="642"/>
      <c r="C200" s="545"/>
      <c r="D200" s="642"/>
      <c r="E200" s="642"/>
      <c r="F200" s="642"/>
      <c r="G200" s="642"/>
      <c r="H200" s="642"/>
      <c r="I200" s="642"/>
      <c r="J200" s="646" t="s">
        <v>185</v>
      </c>
      <c r="K200" s="678"/>
      <c r="L200" s="633"/>
      <c r="M200" s="633"/>
      <c r="N200" s="611">
        <v>3239</v>
      </c>
      <c r="O200" s="666" t="s">
        <v>161</v>
      </c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614"/>
      <c r="AJ200" s="30"/>
      <c r="AK200" s="30"/>
      <c r="AL200" s="30"/>
      <c r="AM200" s="30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30"/>
      <c r="BA200" s="30"/>
      <c r="BB200" s="49"/>
      <c r="BC200" s="49"/>
      <c r="BD200" s="49"/>
      <c r="BE200" s="49"/>
      <c r="BF200" s="49"/>
      <c r="BG200" s="49">
        <v>0</v>
      </c>
      <c r="BH200" s="49">
        <v>0</v>
      </c>
      <c r="BI200" s="49"/>
      <c r="BJ200" s="49">
        <v>0</v>
      </c>
      <c r="BK200" s="49"/>
      <c r="BL200" s="49"/>
      <c r="BM200" s="49"/>
      <c r="BN200" s="49"/>
      <c r="BO200" s="49">
        <v>0</v>
      </c>
      <c r="BP200" s="49"/>
      <c r="BQ200" s="49"/>
      <c r="BR200" s="49"/>
      <c r="BS200" s="49"/>
      <c r="BT200" s="49"/>
      <c r="BU200" s="49">
        <f>BY200-BO200</f>
        <v>0</v>
      </c>
      <c r="BV200" s="49"/>
      <c r="BW200" s="49"/>
      <c r="BX200" s="49"/>
      <c r="BY200" s="49">
        <v>0</v>
      </c>
      <c r="BZ200" s="49">
        <v>1050</v>
      </c>
      <c r="CA200" s="49">
        <f t="shared" si="478"/>
        <v>0</v>
      </c>
      <c r="CB200" s="49">
        <f t="shared" si="479"/>
        <v>0</v>
      </c>
      <c r="CC200" s="49"/>
      <c r="CD200" s="49"/>
      <c r="CE200" s="49">
        <v>0</v>
      </c>
      <c r="CF200" s="49">
        <v>10</v>
      </c>
      <c r="CG200" s="49">
        <f t="shared" si="517"/>
        <v>0</v>
      </c>
      <c r="CH200" s="49">
        <f>CI200-CE200</f>
        <v>1000</v>
      </c>
      <c r="CI200" s="49">
        <v>1000</v>
      </c>
      <c r="CJ200" s="49"/>
      <c r="CK200" s="49">
        <f t="shared" si="583"/>
        <v>0</v>
      </c>
      <c r="CL200" s="49">
        <f>CM200-CI200</f>
        <v>0</v>
      </c>
      <c r="CM200" s="49">
        <v>1000</v>
      </c>
      <c r="CN200" s="49"/>
      <c r="CO200" s="49">
        <f t="shared" si="584"/>
        <v>0</v>
      </c>
      <c r="CP200" s="49">
        <f>CQ200-CM200</f>
        <v>0</v>
      </c>
      <c r="CQ200" s="49">
        <v>1000</v>
      </c>
      <c r="CR200" s="49">
        <v>1635</v>
      </c>
      <c r="CS200" s="49">
        <f t="shared" si="520"/>
        <v>163.5</v>
      </c>
      <c r="CT200" s="49">
        <f>CU200-CQ200</f>
        <v>3500</v>
      </c>
      <c r="CU200" s="49">
        <v>4500</v>
      </c>
      <c r="CV200" s="49">
        <v>1635</v>
      </c>
      <c r="CW200" s="49">
        <f t="shared" si="521"/>
        <v>36.333333333333336</v>
      </c>
      <c r="CX200" s="49">
        <f>CY200-CU200</f>
        <v>-2865</v>
      </c>
      <c r="CY200" s="49">
        <v>1635</v>
      </c>
      <c r="CZ200" s="851"/>
      <c r="DA200" s="851"/>
      <c r="DB200" s="851">
        <v>1635</v>
      </c>
      <c r="DC200" s="851">
        <v>1600</v>
      </c>
      <c r="DD200" s="49">
        <f t="shared" si="525"/>
        <v>97.859327217125383</v>
      </c>
      <c r="DE200" s="49">
        <f t="shared" si="526"/>
        <v>12.8</v>
      </c>
      <c r="DF200" s="49">
        <v>1500</v>
      </c>
      <c r="DG200" s="49"/>
      <c r="DH200" s="49">
        <f t="shared" si="527"/>
        <v>0</v>
      </c>
      <c r="DI200" s="49">
        <f>DJ200-DF200</f>
        <v>11000</v>
      </c>
      <c r="DJ200" s="851">
        <v>12500</v>
      </c>
      <c r="DK200" s="49"/>
      <c r="DL200" s="49">
        <f t="shared" si="601"/>
        <v>0</v>
      </c>
      <c r="DM200" s="49">
        <f>DN200-DJ200</f>
        <v>0</v>
      </c>
      <c r="DN200" s="851">
        <v>12500</v>
      </c>
      <c r="DO200" s="49"/>
      <c r="DP200" s="49">
        <f t="shared" si="602"/>
        <v>0</v>
      </c>
      <c r="DQ200" s="49">
        <f>DR200-DN200</f>
        <v>-10500</v>
      </c>
      <c r="DR200" s="851">
        <v>2000</v>
      </c>
      <c r="DS200" s="851">
        <v>2000</v>
      </c>
      <c r="DT200" s="851"/>
      <c r="DU200" s="851"/>
      <c r="DV200" s="49"/>
      <c r="DW200" s="49"/>
      <c r="DX200" s="137"/>
      <c r="DY200" s="851"/>
      <c r="EF200" s="655"/>
      <c r="EG200" s="655"/>
      <c r="EH200" s="655"/>
      <c r="EI200" s="655"/>
      <c r="EJ200" s="655"/>
      <c r="EK200" s="655"/>
      <c r="EL200" s="655"/>
      <c r="EM200" s="655"/>
      <c r="EN200" s="952"/>
      <c r="EO200" s="655"/>
      <c r="EP200" s="655"/>
      <c r="EQ200" s="655"/>
      <c r="ER200" s="655"/>
      <c r="ES200" s="655"/>
      <c r="ET200" s="655"/>
      <c r="EU200" s="655"/>
      <c r="EV200" s="655"/>
      <c r="EY200" s="655"/>
      <c r="EZ200" s="655"/>
      <c r="FA200" s="655"/>
      <c r="FB200" s="655"/>
      <c r="FC200" s="655"/>
      <c r="FD200" s="655"/>
      <c r="FE200" s="655"/>
      <c r="FF200" s="655"/>
      <c r="FG200" s="655"/>
      <c r="FH200" s="655"/>
      <c r="FI200" s="655"/>
      <c r="FJ200" s="655"/>
      <c r="FK200" s="655"/>
      <c r="FL200" s="655"/>
      <c r="FM200" s="655"/>
      <c r="FN200" s="655"/>
      <c r="FO200" s="655"/>
      <c r="FP200" s="655"/>
      <c r="FQ200" s="655"/>
      <c r="FR200" s="655"/>
      <c r="FS200" s="655"/>
      <c r="FT200" s="655"/>
      <c r="FU200" s="655"/>
      <c r="FV200" s="655"/>
      <c r="FW200" s="655"/>
      <c r="FX200" s="655"/>
      <c r="FY200" s="655"/>
      <c r="FZ200" s="655"/>
      <c r="GA200" s="655"/>
      <c r="GB200" s="655"/>
      <c r="GC200" s="655"/>
      <c r="GD200" s="655"/>
      <c r="GE200" s="655"/>
      <c r="GF200" s="655"/>
      <c r="GG200" s="655"/>
      <c r="GH200" s="655"/>
      <c r="GI200" s="655"/>
      <c r="GJ200" s="655"/>
      <c r="GK200" s="655"/>
      <c r="GL200" s="655"/>
      <c r="GM200" s="655"/>
      <c r="GN200" s="655"/>
      <c r="GO200" s="655"/>
      <c r="GP200" s="655"/>
      <c r="GQ200" s="655"/>
      <c r="GR200" s="655"/>
      <c r="GS200" s="655"/>
      <c r="GT200" s="655"/>
      <c r="GU200" s="655"/>
      <c r="GV200" s="655"/>
      <c r="GW200" s="655"/>
      <c r="GX200" s="655"/>
      <c r="GY200" s="655"/>
      <c r="GZ200" s="655"/>
      <c r="HA200" s="655"/>
      <c r="HB200" s="655"/>
      <c r="HC200" s="655"/>
      <c r="HD200" s="655"/>
      <c r="HE200" s="655"/>
      <c r="HF200" s="655"/>
      <c r="HG200" s="655"/>
      <c r="HH200" s="655"/>
      <c r="HI200" s="655"/>
      <c r="HJ200" s="655"/>
      <c r="HK200" s="655"/>
      <c r="HL200" s="655"/>
      <c r="HM200" s="655"/>
      <c r="HN200" s="655"/>
      <c r="HO200" s="655"/>
      <c r="HP200" s="655"/>
      <c r="HQ200" s="655"/>
      <c r="HR200" s="655"/>
      <c r="HS200" s="655"/>
      <c r="HT200" s="655"/>
      <c r="HU200" s="655"/>
      <c r="HV200" s="655"/>
      <c r="HW200" s="655"/>
      <c r="HX200" s="655"/>
      <c r="HY200" s="655"/>
      <c r="HZ200" s="655"/>
      <c r="IA200" s="655"/>
      <c r="IB200" s="655"/>
      <c r="IC200" s="655"/>
    </row>
    <row r="201" spans="1:237" x14ac:dyDescent="0.35">
      <c r="A201" s="646"/>
      <c r="B201" s="646" t="s">
        <v>525</v>
      </c>
      <c r="C201" s="665" t="s">
        <v>458</v>
      </c>
      <c r="D201" s="646"/>
      <c r="E201" s="646"/>
      <c r="F201" s="646"/>
      <c r="G201" s="646"/>
      <c r="H201" s="646"/>
      <c r="I201" s="646"/>
      <c r="J201" s="646" t="s">
        <v>185</v>
      </c>
      <c r="K201" s="757"/>
      <c r="L201" s="610"/>
      <c r="M201" s="775">
        <v>329</v>
      </c>
      <c r="N201" s="775" t="s">
        <v>41</v>
      </c>
      <c r="O201" s="752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614"/>
      <c r="AJ201" s="30"/>
      <c r="AK201" s="30"/>
      <c r="AL201" s="30"/>
      <c r="AM201" s="30"/>
      <c r="AN201" s="49"/>
      <c r="AO201" s="49"/>
      <c r="AP201" s="49"/>
      <c r="AQ201" s="49"/>
      <c r="AR201" s="101">
        <v>0</v>
      </c>
      <c r="AS201" s="49"/>
      <c r="AT201" s="49"/>
      <c r="AU201" s="49"/>
      <c r="AV201" s="101">
        <f>SUM(AV203)</f>
        <v>0</v>
      </c>
      <c r="AW201" s="101"/>
      <c r="AX201" s="101"/>
      <c r="AY201" s="101">
        <f>SUM(AY203)</f>
        <v>30000</v>
      </c>
      <c r="AZ201" s="30"/>
      <c r="BA201" s="30"/>
      <c r="BB201" s="101">
        <f t="shared" ref="BB201:BK201" si="603">SUM(BB203)</f>
        <v>30000</v>
      </c>
      <c r="BC201" s="101">
        <f t="shared" si="603"/>
        <v>30000</v>
      </c>
      <c r="BD201" s="101">
        <f t="shared" si="603"/>
        <v>0</v>
      </c>
      <c r="BE201" s="101">
        <f t="shared" si="603"/>
        <v>26470</v>
      </c>
      <c r="BF201" s="101">
        <f t="shared" si="603"/>
        <v>30000</v>
      </c>
      <c r="BG201" s="101">
        <f>SUM(BG204)</f>
        <v>30000</v>
      </c>
      <c r="BH201" s="101">
        <f t="shared" si="603"/>
        <v>30000</v>
      </c>
      <c r="BI201" s="101">
        <f t="shared" si="603"/>
        <v>0</v>
      </c>
      <c r="BJ201" s="101">
        <f t="shared" si="603"/>
        <v>30000</v>
      </c>
      <c r="BK201" s="101">
        <f t="shared" si="603"/>
        <v>23708</v>
      </c>
      <c r="BL201" s="101">
        <f t="shared" si="276"/>
        <v>79.026666666666671</v>
      </c>
      <c r="BM201" s="101"/>
      <c r="BN201" s="101"/>
      <c r="BO201" s="101">
        <f>SUM(BO203)</f>
        <v>5000</v>
      </c>
      <c r="BP201" s="101"/>
      <c r="BQ201" s="101"/>
      <c r="BR201" s="101">
        <f>SUM(BR203)</f>
        <v>-4800</v>
      </c>
      <c r="BS201" s="101">
        <f>SUM(BS203)</f>
        <v>200</v>
      </c>
      <c r="BT201" s="101">
        <f>SUM(BT203:BT204)</f>
        <v>3418.75</v>
      </c>
      <c r="BU201" s="101">
        <f>SUM(BU203)+BU204</f>
        <v>-1250</v>
      </c>
      <c r="BV201" s="101">
        <f>SUM(BV203)</f>
        <v>200</v>
      </c>
      <c r="BW201" s="101"/>
      <c r="BX201" s="101"/>
      <c r="BY201" s="101">
        <f>SUM(BY203:BY204)</f>
        <v>3750</v>
      </c>
      <c r="BZ201" s="101">
        <f>SUM(BZ203:BZ204)</f>
        <v>3418.75</v>
      </c>
      <c r="CA201" s="101">
        <f t="shared" si="478"/>
        <v>11.395833333333332</v>
      </c>
      <c r="CB201" s="101">
        <f t="shared" si="479"/>
        <v>91.166666666666657</v>
      </c>
      <c r="CC201" s="101">
        <f>SUM(CC203)</f>
        <v>0</v>
      </c>
      <c r="CD201" s="101">
        <f>SUM(CD203)</f>
        <v>0</v>
      </c>
      <c r="CE201" s="101">
        <f>SUM(CE203)</f>
        <v>200</v>
      </c>
      <c r="CF201" s="101">
        <f>SUM(CF203)</f>
        <v>0</v>
      </c>
      <c r="CG201" s="101">
        <f t="shared" si="517"/>
        <v>0</v>
      </c>
      <c r="CH201" s="101">
        <f>SUM(CH203)+CH204</f>
        <v>-200</v>
      </c>
      <c r="CI201" s="101">
        <f>SUM(CI203)</f>
        <v>0</v>
      </c>
      <c r="CJ201" s="101"/>
      <c r="CK201" s="101">
        <f t="shared" si="583"/>
        <v>0</v>
      </c>
      <c r="CL201" s="101">
        <f>SUM(CL203)+CL204</f>
        <v>0</v>
      </c>
      <c r="CM201" s="101">
        <f>SUM(CM203)</f>
        <v>0</v>
      </c>
      <c r="CN201" s="101"/>
      <c r="CO201" s="101">
        <f t="shared" si="584"/>
        <v>0</v>
      </c>
      <c r="CP201" s="101">
        <f>SUM(CP203)+CP204</f>
        <v>0</v>
      </c>
      <c r="CQ201" s="101">
        <f>SUM(CQ203)</f>
        <v>0</v>
      </c>
      <c r="CR201" s="101">
        <f>SUM(CR203)</f>
        <v>0</v>
      </c>
      <c r="CS201" s="101">
        <f t="shared" si="520"/>
        <v>0</v>
      </c>
      <c r="CT201" s="101">
        <f>SUM(CT203)+CT204</f>
        <v>0</v>
      </c>
      <c r="CU201" s="101">
        <f>SUM(CU203)</f>
        <v>0</v>
      </c>
      <c r="CV201" s="101">
        <f>SUM(CV203)</f>
        <v>0</v>
      </c>
      <c r="CW201" s="101">
        <f t="shared" si="521"/>
        <v>0</v>
      </c>
      <c r="CX201" s="101">
        <f>SUM(CX203)+CX204</f>
        <v>0</v>
      </c>
      <c r="CY201" s="101">
        <f t="shared" ref="CY201:DG201" si="604">SUM(CY203)</f>
        <v>0</v>
      </c>
      <c r="CZ201" s="114">
        <f t="shared" si="604"/>
        <v>0</v>
      </c>
      <c r="DA201" s="114">
        <f t="shared" si="604"/>
        <v>0</v>
      </c>
      <c r="DB201" s="101">
        <f t="shared" si="604"/>
        <v>0</v>
      </c>
      <c r="DC201" s="114">
        <f>SUM(DC202:DC204)</f>
        <v>1416.77</v>
      </c>
      <c r="DD201" s="101">
        <f t="shared" si="525"/>
        <v>0</v>
      </c>
      <c r="DE201" s="101">
        <f t="shared" si="526"/>
        <v>94.451333333333338</v>
      </c>
      <c r="DF201" s="101">
        <f t="shared" si="604"/>
        <v>0</v>
      </c>
      <c r="DG201" s="101">
        <f t="shared" si="604"/>
        <v>0</v>
      </c>
      <c r="DH201" s="101">
        <f t="shared" si="527"/>
        <v>0</v>
      </c>
      <c r="DI201" s="101">
        <f>SUM(DI203)+DI204</f>
        <v>1500</v>
      </c>
      <c r="DJ201" s="114">
        <f>SUM(DJ202:DJ204)</f>
        <v>1500</v>
      </c>
      <c r="DK201" s="101">
        <f t="shared" ref="DK201" si="605">SUM(DK203)</f>
        <v>0</v>
      </c>
      <c r="DL201" s="101">
        <f t="shared" si="601"/>
        <v>0</v>
      </c>
      <c r="DM201" s="101">
        <f>SUM(DM203)+DM204</f>
        <v>0</v>
      </c>
      <c r="DN201" s="114">
        <f>SUM(DN202:DN204)</f>
        <v>1500</v>
      </c>
      <c r="DO201" s="101">
        <f t="shared" ref="DO201" si="606">SUM(DO203)</f>
        <v>0</v>
      </c>
      <c r="DP201" s="101">
        <f t="shared" si="602"/>
        <v>0</v>
      </c>
      <c r="DQ201" s="101">
        <f>SUM(DQ203)+DQ204</f>
        <v>0</v>
      </c>
      <c r="DR201" s="114">
        <f>SUM(DR202:DR204)</f>
        <v>5000</v>
      </c>
      <c r="DS201" s="114">
        <f t="shared" ref="DS201:DU201" si="607">SUM(DS202:DS204)</f>
        <v>2000</v>
      </c>
      <c r="DT201" s="114">
        <f t="shared" si="607"/>
        <v>0</v>
      </c>
      <c r="DU201" s="114">
        <f t="shared" si="607"/>
        <v>0</v>
      </c>
      <c r="DV201" s="106"/>
      <c r="DW201" s="106"/>
      <c r="DX201" s="137"/>
      <c r="DY201" s="138"/>
      <c r="EF201" s="655"/>
      <c r="EG201" s="655"/>
      <c r="EH201" s="655"/>
      <c r="EI201" s="655"/>
      <c r="EJ201" s="655"/>
      <c r="EK201" s="655"/>
      <c r="EL201" s="655"/>
      <c r="EM201" s="655"/>
      <c r="EN201" s="952"/>
      <c r="EO201" s="655"/>
      <c r="EP201" s="655"/>
      <c r="EQ201" s="655"/>
      <c r="ER201" s="655"/>
      <c r="ES201" s="655"/>
      <c r="ET201" s="655"/>
      <c r="EU201" s="655"/>
      <c r="EV201" s="655"/>
      <c r="EY201" s="655"/>
      <c r="EZ201" s="655"/>
      <c r="FA201" s="655"/>
      <c r="FB201" s="655"/>
      <c r="FC201" s="655"/>
      <c r="FD201" s="655"/>
      <c r="FE201" s="655"/>
      <c r="FF201" s="655"/>
      <c r="FG201" s="655"/>
      <c r="FH201" s="655"/>
      <c r="FI201" s="655"/>
      <c r="FJ201" s="655"/>
      <c r="FK201" s="655"/>
      <c r="FL201" s="655"/>
      <c r="FM201" s="655"/>
      <c r="FN201" s="655"/>
      <c r="FO201" s="655"/>
      <c r="FP201" s="655"/>
      <c r="FQ201" s="655"/>
      <c r="FR201" s="655"/>
      <c r="FS201" s="655"/>
      <c r="FT201" s="655"/>
      <c r="FU201" s="655"/>
      <c r="FV201" s="655"/>
      <c r="FW201" s="655"/>
      <c r="FX201" s="655"/>
      <c r="FY201" s="655"/>
      <c r="FZ201" s="655"/>
      <c r="GA201" s="655"/>
      <c r="GB201" s="655"/>
      <c r="GC201" s="655"/>
      <c r="GD201" s="655"/>
      <c r="GE201" s="655"/>
      <c r="GF201" s="655"/>
      <c r="GG201" s="655"/>
      <c r="GH201" s="655"/>
      <c r="GI201" s="655"/>
      <c r="GJ201" s="655"/>
      <c r="GK201" s="655"/>
      <c r="GL201" s="655"/>
      <c r="GM201" s="655"/>
      <c r="GN201" s="655"/>
      <c r="GO201" s="655"/>
      <c r="GP201" s="655"/>
      <c r="GQ201" s="655"/>
      <c r="GR201" s="655"/>
      <c r="GS201" s="655"/>
      <c r="GT201" s="655"/>
      <c r="GU201" s="655"/>
      <c r="GV201" s="655"/>
      <c r="GW201" s="655"/>
      <c r="GX201" s="655"/>
      <c r="GY201" s="655"/>
      <c r="GZ201" s="655"/>
      <c r="HA201" s="655"/>
      <c r="HB201" s="655"/>
      <c r="HC201" s="655"/>
      <c r="HD201" s="655"/>
      <c r="HE201" s="655"/>
      <c r="HF201" s="655"/>
      <c r="HG201" s="655"/>
      <c r="HH201" s="655"/>
      <c r="HI201" s="655"/>
      <c r="HJ201" s="655"/>
      <c r="HK201" s="655"/>
      <c r="HL201" s="655"/>
      <c r="HM201" s="655"/>
      <c r="HN201" s="655"/>
      <c r="HO201" s="655"/>
      <c r="HP201" s="655"/>
      <c r="HQ201" s="655"/>
      <c r="HR201" s="655"/>
      <c r="HS201" s="655"/>
      <c r="HT201" s="655"/>
      <c r="HU201" s="655"/>
      <c r="HV201" s="655"/>
      <c r="HW201" s="655"/>
      <c r="HX201" s="655"/>
      <c r="HY201" s="655"/>
      <c r="HZ201" s="655"/>
      <c r="IA201" s="655"/>
      <c r="IB201" s="655"/>
      <c r="IC201" s="655"/>
    </row>
    <row r="202" spans="1:237" x14ac:dyDescent="0.35">
      <c r="A202" s="646"/>
      <c r="B202" s="646"/>
      <c r="C202" s="665"/>
      <c r="D202" s="646"/>
      <c r="E202" s="646"/>
      <c r="F202" s="646"/>
      <c r="G202" s="646"/>
      <c r="H202" s="646"/>
      <c r="I202" s="646"/>
      <c r="J202" s="646" t="s">
        <v>185</v>
      </c>
      <c r="K202" s="970"/>
      <c r="L202" s="610"/>
      <c r="M202" s="610"/>
      <c r="N202" s="611">
        <v>3293</v>
      </c>
      <c r="O202" s="666" t="s">
        <v>44</v>
      </c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614"/>
      <c r="AJ202" s="30"/>
      <c r="AK202" s="30"/>
      <c r="AL202" s="30"/>
      <c r="AM202" s="30"/>
      <c r="AN202" s="49"/>
      <c r="AO202" s="49"/>
      <c r="AP202" s="49"/>
      <c r="AQ202" s="49"/>
      <c r="AR202" s="106"/>
      <c r="AS202" s="49"/>
      <c r="AT202" s="49"/>
      <c r="AU202" s="49"/>
      <c r="AV202" s="106"/>
      <c r="AW202" s="106"/>
      <c r="AX202" s="106"/>
      <c r="AY202" s="106"/>
      <c r="AZ202" s="30"/>
      <c r="BA202" s="30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  <c r="BV202" s="106"/>
      <c r="BW202" s="106"/>
      <c r="BX202" s="106"/>
      <c r="BY202" s="106"/>
      <c r="BZ202" s="106"/>
      <c r="CA202" s="106"/>
      <c r="CB202" s="106"/>
      <c r="CC202" s="106"/>
      <c r="CD202" s="106"/>
      <c r="CE202" s="106"/>
      <c r="CF202" s="106"/>
      <c r="CG202" s="106"/>
      <c r="CH202" s="106"/>
      <c r="CI202" s="106"/>
      <c r="CJ202" s="106"/>
      <c r="CK202" s="106"/>
      <c r="CL202" s="106"/>
      <c r="CM202" s="106"/>
      <c r="CN202" s="106"/>
      <c r="CO202" s="106"/>
      <c r="CP202" s="106"/>
      <c r="CQ202" s="106"/>
      <c r="CR202" s="106"/>
      <c r="CS202" s="106"/>
      <c r="CT202" s="106"/>
      <c r="CU202" s="106"/>
      <c r="CV202" s="106"/>
      <c r="CW202" s="106"/>
      <c r="CX202" s="106"/>
      <c r="CY202" s="106"/>
      <c r="CZ202" s="139"/>
      <c r="DA202" s="139"/>
      <c r="DB202" s="102">
        <v>0</v>
      </c>
      <c r="DC202" s="139">
        <v>1354.77</v>
      </c>
      <c r="DD202" s="102">
        <f t="shared" si="525"/>
        <v>0</v>
      </c>
      <c r="DE202" s="102">
        <f t="shared" si="526"/>
        <v>0</v>
      </c>
      <c r="DF202" s="102"/>
      <c r="DG202" s="102"/>
      <c r="DH202" s="102"/>
      <c r="DI202" s="102"/>
      <c r="DJ202" s="139"/>
      <c r="DK202" s="102"/>
      <c r="DL202" s="102"/>
      <c r="DM202" s="102"/>
      <c r="DN202" s="139"/>
      <c r="DO202" s="102"/>
      <c r="DP202" s="102"/>
      <c r="DQ202" s="102"/>
      <c r="DR202" s="139">
        <v>3500</v>
      </c>
      <c r="DS202" s="139">
        <v>2000</v>
      </c>
      <c r="DT202" s="139"/>
      <c r="DU202" s="139"/>
      <c r="DV202" s="106"/>
      <c r="DW202" s="106"/>
      <c r="DX202" s="137"/>
      <c r="DY202" s="138"/>
      <c r="EF202" s="655"/>
      <c r="EG202" s="655"/>
      <c r="EH202" s="655"/>
      <c r="EI202" s="655"/>
      <c r="EJ202" s="655"/>
      <c r="EK202" s="655"/>
      <c r="EL202" s="655"/>
      <c r="EM202" s="655"/>
      <c r="EN202" s="952"/>
      <c r="EO202" s="655"/>
      <c r="EP202" s="655"/>
      <c r="EQ202" s="655"/>
      <c r="ER202" s="655"/>
      <c r="ES202" s="655"/>
      <c r="ET202" s="655"/>
      <c r="EU202" s="655"/>
      <c r="EV202" s="655"/>
      <c r="EY202" s="655"/>
      <c r="EZ202" s="655"/>
      <c r="FA202" s="655"/>
      <c r="FB202" s="655"/>
      <c r="FC202" s="655"/>
      <c r="FD202" s="655"/>
      <c r="FE202" s="655"/>
      <c r="FF202" s="655"/>
      <c r="FG202" s="655"/>
      <c r="FH202" s="655"/>
      <c r="FI202" s="655"/>
      <c r="FJ202" s="655"/>
      <c r="FK202" s="655"/>
      <c r="FL202" s="655"/>
      <c r="FM202" s="655"/>
      <c r="FN202" s="655"/>
      <c r="FO202" s="655"/>
      <c r="FP202" s="655"/>
      <c r="FQ202" s="655"/>
      <c r="FR202" s="655"/>
      <c r="FS202" s="655"/>
      <c r="FT202" s="655"/>
      <c r="FU202" s="655"/>
      <c r="FV202" s="655"/>
      <c r="FW202" s="655"/>
      <c r="FX202" s="655"/>
      <c r="FY202" s="655"/>
      <c r="FZ202" s="655"/>
      <c r="GA202" s="655"/>
      <c r="GB202" s="655"/>
      <c r="GC202" s="655"/>
      <c r="GD202" s="655"/>
      <c r="GE202" s="655"/>
      <c r="GF202" s="655"/>
      <c r="GG202" s="655"/>
      <c r="GH202" s="655"/>
      <c r="GI202" s="655"/>
      <c r="GJ202" s="655"/>
      <c r="GK202" s="655"/>
      <c r="GL202" s="655"/>
      <c r="GM202" s="655"/>
      <c r="GN202" s="655"/>
      <c r="GO202" s="655"/>
      <c r="GP202" s="655"/>
      <c r="GQ202" s="655"/>
      <c r="GR202" s="655"/>
      <c r="GS202" s="655"/>
      <c r="GT202" s="655"/>
      <c r="GU202" s="655"/>
      <c r="GV202" s="655"/>
      <c r="GW202" s="655"/>
      <c r="GX202" s="655"/>
      <c r="GY202" s="655"/>
      <c r="GZ202" s="655"/>
      <c r="HA202" s="655"/>
      <c r="HB202" s="655"/>
      <c r="HC202" s="655"/>
      <c r="HD202" s="655"/>
      <c r="HE202" s="655"/>
      <c r="HF202" s="655"/>
      <c r="HG202" s="655"/>
      <c r="HH202" s="655"/>
      <c r="HI202" s="655"/>
      <c r="HJ202" s="655"/>
      <c r="HK202" s="655"/>
      <c r="HL202" s="655"/>
      <c r="HM202" s="655"/>
      <c r="HN202" s="655"/>
      <c r="HO202" s="655"/>
      <c r="HP202" s="655"/>
      <c r="HQ202" s="655"/>
      <c r="HR202" s="655"/>
      <c r="HS202" s="655"/>
      <c r="HT202" s="655"/>
      <c r="HU202" s="655"/>
      <c r="HV202" s="655"/>
      <c r="HW202" s="655"/>
      <c r="HX202" s="655"/>
      <c r="HY202" s="655"/>
      <c r="HZ202" s="655"/>
      <c r="IA202" s="655"/>
      <c r="IB202" s="655"/>
      <c r="IC202" s="655"/>
    </row>
    <row r="203" spans="1:237" ht="20.100000000000001" customHeight="1" x14ac:dyDescent="0.35">
      <c r="A203" s="646"/>
      <c r="B203" s="646"/>
      <c r="C203" s="665"/>
      <c r="D203" s="646"/>
      <c r="E203" s="646"/>
      <c r="F203" s="646"/>
      <c r="G203" s="646"/>
      <c r="H203" s="646"/>
      <c r="I203" s="646"/>
      <c r="J203" s="646" t="s">
        <v>185</v>
      </c>
      <c r="K203" s="757"/>
      <c r="L203" s="610"/>
      <c r="M203" s="610"/>
      <c r="N203" s="633">
        <v>3295</v>
      </c>
      <c r="O203" s="595" t="s">
        <v>227</v>
      </c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614"/>
      <c r="AJ203" s="30"/>
      <c r="AK203" s="30"/>
      <c r="AL203" s="30"/>
      <c r="AM203" s="30"/>
      <c r="AN203" s="49"/>
      <c r="AO203" s="49"/>
      <c r="AP203" s="49"/>
      <c r="AQ203" s="49"/>
      <c r="AR203" s="49">
        <v>0</v>
      </c>
      <c r="AS203" s="49"/>
      <c r="AT203" s="49"/>
      <c r="AU203" s="49"/>
      <c r="AV203" s="49">
        <v>0</v>
      </c>
      <c r="AW203" s="49"/>
      <c r="AX203" s="49"/>
      <c r="AY203" s="49">
        <f>(BB203-AV203)</f>
        <v>30000</v>
      </c>
      <c r="AZ203" s="30"/>
      <c r="BA203" s="30"/>
      <c r="BB203" s="49">
        <v>30000</v>
      </c>
      <c r="BC203" s="49">
        <v>30000</v>
      </c>
      <c r="BD203" s="49">
        <v>0</v>
      </c>
      <c r="BE203" s="49">
        <v>26470</v>
      </c>
      <c r="BF203" s="49">
        <v>30000</v>
      </c>
      <c r="BG203" s="49">
        <v>0</v>
      </c>
      <c r="BH203" s="49">
        <v>30000</v>
      </c>
      <c r="BI203" s="49">
        <f>BJ203-BH203</f>
        <v>0</v>
      </c>
      <c r="BJ203" s="49">
        <v>30000</v>
      </c>
      <c r="BK203" s="49">
        <v>23708</v>
      </c>
      <c r="BL203" s="49">
        <f t="shared" ref="BL203:BL296" si="608">IFERROR(BK203/BJ203*100,)</f>
        <v>79.026666666666671</v>
      </c>
      <c r="BM203" s="49"/>
      <c r="BN203" s="49"/>
      <c r="BO203" s="49">
        <v>5000</v>
      </c>
      <c r="BP203" s="49"/>
      <c r="BQ203" s="49"/>
      <c r="BR203" s="49">
        <f>BS203-BO203</f>
        <v>-4800</v>
      </c>
      <c r="BS203" s="49">
        <v>200</v>
      </c>
      <c r="BT203" s="49">
        <v>250</v>
      </c>
      <c r="BU203" s="49">
        <f>BY203-BO203</f>
        <v>-4750</v>
      </c>
      <c r="BV203" s="49">
        <v>200</v>
      </c>
      <c r="BW203" s="49"/>
      <c r="BX203" s="49"/>
      <c r="BY203" s="49">
        <v>250</v>
      </c>
      <c r="BZ203" s="49">
        <v>250</v>
      </c>
      <c r="CA203" s="49">
        <f t="shared" si="478"/>
        <v>0</v>
      </c>
      <c r="CB203" s="49">
        <f t="shared" si="479"/>
        <v>100</v>
      </c>
      <c r="CC203" s="49"/>
      <c r="CD203" s="49"/>
      <c r="CE203" s="49">
        <v>200</v>
      </c>
      <c r="CF203" s="49">
        <v>0</v>
      </c>
      <c r="CG203" s="49">
        <f t="shared" si="517"/>
        <v>0</v>
      </c>
      <c r="CH203" s="49">
        <f>CI203-CE203</f>
        <v>-200</v>
      </c>
      <c r="CI203" s="49">
        <v>0</v>
      </c>
      <c r="CJ203" s="49"/>
      <c r="CK203" s="49">
        <f t="shared" si="583"/>
        <v>0</v>
      </c>
      <c r="CL203" s="49">
        <f>CM203-CI203</f>
        <v>0</v>
      </c>
      <c r="CM203" s="49">
        <v>0</v>
      </c>
      <c r="CN203" s="49"/>
      <c r="CO203" s="49">
        <f t="shared" si="584"/>
        <v>0</v>
      </c>
      <c r="CP203" s="49">
        <f>CQ203-CM203</f>
        <v>0</v>
      </c>
      <c r="CQ203" s="49">
        <v>0</v>
      </c>
      <c r="CR203" s="49">
        <v>0</v>
      </c>
      <c r="CS203" s="49">
        <f t="shared" si="520"/>
        <v>0</v>
      </c>
      <c r="CT203" s="49">
        <f>CU203-CQ203</f>
        <v>0</v>
      </c>
      <c r="CU203" s="49">
        <v>0</v>
      </c>
      <c r="CV203" s="49">
        <v>0</v>
      </c>
      <c r="CW203" s="49">
        <f t="shared" ref="CW203" si="609">IFERROR(CV203/CU203*100,)</f>
        <v>0</v>
      </c>
      <c r="CX203" s="49">
        <f>CY203-CU203</f>
        <v>0</v>
      </c>
      <c r="CY203" s="49"/>
      <c r="CZ203" s="859"/>
      <c r="DA203" s="859"/>
      <c r="DB203" s="49">
        <v>0</v>
      </c>
      <c r="DC203" s="859">
        <v>0</v>
      </c>
      <c r="DD203" s="49">
        <f t="shared" si="525"/>
        <v>0</v>
      </c>
      <c r="DE203" s="49">
        <f t="shared" si="526"/>
        <v>0</v>
      </c>
      <c r="DF203" s="49">
        <v>0</v>
      </c>
      <c r="DG203" s="49"/>
      <c r="DH203" s="49">
        <f t="shared" si="527"/>
        <v>0</v>
      </c>
      <c r="DI203" s="49">
        <f>DJ203-DF203</f>
        <v>1500</v>
      </c>
      <c r="DJ203" s="859">
        <v>1500</v>
      </c>
      <c r="DK203" s="49"/>
      <c r="DL203" s="49">
        <f t="shared" ref="DL203:DL244" si="610">IFERROR(DK203/DJ203*100,)</f>
        <v>0</v>
      </c>
      <c r="DM203" s="49">
        <f>DN203-DJ203</f>
        <v>0</v>
      </c>
      <c r="DN203" s="859">
        <v>1500</v>
      </c>
      <c r="DO203" s="49"/>
      <c r="DP203" s="49">
        <f t="shared" ref="DP203:DP244" si="611">IFERROR(DO203/DN203*100,)</f>
        <v>0</v>
      </c>
      <c r="DQ203" s="49">
        <f>DR203-DN203</f>
        <v>-1500</v>
      </c>
      <c r="DR203" s="859">
        <v>0</v>
      </c>
      <c r="DS203" s="859">
        <v>0</v>
      </c>
      <c r="DT203" s="859"/>
      <c r="DU203" s="859"/>
      <c r="DV203" s="49"/>
      <c r="DW203" s="49"/>
      <c r="DX203" s="137"/>
      <c r="DY203" s="859"/>
      <c r="EF203" s="655"/>
      <c r="EG203" s="655"/>
      <c r="EH203" s="655"/>
      <c r="EI203" s="655"/>
      <c r="EJ203" s="655"/>
      <c r="EK203" s="655"/>
      <c r="EL203" s="655"/>
      <c r="EM203" s="655"/>
      <c r="EN203" s="952"/>
      <c r="EO203" s="655"/>
      <c r="EP203" s="655"/>
      <c r="EQ203" s="655"/>
      <c r="ER203" s="655"/>
      <c r="ES203" s="655"/>
      <c r="ET203" s="655"/>
      <c r="EU203" s="655"/>
      <c r="EV203" s="655"/>
      <c r="EY203" s="655"/>
      <c r="EZ203" s="655"/>
      <c r="FA203" s="655"/>
      <c r="FB203" s="655"/>
      <c r="FC203" s="655"/>
      <c r="FD203" s="655"/>
      <c r="FE203" s="655"/>
      <c r="FF203" s="655"/>
      <c r="FG203" s="655"/>
      <c r="FH203" s="655"/>
      <c r="FI203" s="655"/>
      <c r="FJ203" s="655"/>
      <c r="FK203" s="655"/>
      <c r="FL203" s="655"/>
      <c r="FM203" s="655"/>
      <c r="FN203" s="655"/>
      <c r="FO203" s="655"/>
      <c r="FP203" s="655"/>
      <c r="FQ203" s="655"/>
      <c r="FR203" s="655"/>
      <c r="FS203" s="655"/>
      <c r="FT203" s="655"/>
      <c r="FU203" s="655"/>
      <c r="FV203" s="655"/>
      <c r="FW203" s="655"/>
      <c r="FX203" s="655"/>
      <c r="FY203" s="655"/>
      <c r="FZ203" s="655"/>
      <c r="GA203" s="655"/>
      <c r="GB203" s="655"/>
      <c r="GC203" s="655"/>
      <c r="GD203" s="655"/>
      <c r="GE203" s="655"/>
      <c r="GF203" s="655"/>
      <c r="GG203" s="655"/>
      <c r="GH203" s="655"/>
      <c r="GI203" s="655"/>
      <c r="GJ203" s="655"/>
      <c r="GK203" s="655"/>
      <c r="GL203" s="655"/>
      <c r="GM203" s="655"/>
      <c r="GN203" s="655"/>
      <c r="GO203" s="655"/>
      <c r="GP203" s="655"/>
      <c r="GQ203" s="655"/>
      <c r="GR203" s="655"/>
      <c r="GS203" s="655"/>
      <c r="GT203" s="655"/>
      <c r="GU203" s="655"/>
      <c r="GV203" s="655"/>
      <c r="GW203" s="655"/>
      <c r="GX203" s="655"/>
      <c r="GY203" s="655"/>
      <c r="GZ203" s="655"/>
      <c r="HA203" s="655"/>
      <c r="HB203" s="655"/>
      <c r="HC203" s="655"/>
      <c r="HD203" s="655"/>
      <c r="HE203" s="655"/>
      <c r="HF203" s="655"/>
      <c r="HG203" s="655"/>
      <c r="HH203" s="655"/>
      <c r="HI203" s="655"/>
      <c r="HJ203" s="655"/>
      <c r="HK203" s="655"/>
      <c r="HL203" s="655"/>
      <c r="HM203" s="655"/>
      <c r="HN203" s="655"/>
      <c r="HO203" s="655"/>
      <c r="HP203" s="655"/>
      <c r="HQ203" s="655"/>
      <c r="HR203" s="655"/>
      <c r="HS203" s="655"/>
      <c r="HT203" s="655"/>
      <c r="HU203" s="655"/>
      <c r="HV203" s="655"/>
      <c r="HW203" s="655"/>
      <c r="HX203" s="655"/>
      <c r="HY203" s="655"/>
      <c r="HZ203" s="655"/>
      <c r="IA203" s="655"/>
      <c r="IB203" s="655"/>
      <c r="IC203" s="655"/>
    </row>
    <row r="204" spans="1:237" x14ac:dyDescent="0.35">
      <c r="A204" s="646"/>
      <c r="B204" s="646"/>
      <c r="C204" s="665"/>
      <c r="D204" s="646"/>
      <c r="E204" s="646"/>
      <c r="F204" s="646"/>
      <c r="G204" s="646"/>
      <c r="H204" s="646"/>
      <c r="I204" s="646"/>
      <c r="J204" s="646" t="s">
        <v>669</v>
      </c>
      <c r="K204" s="757"/>
      <c r="L204" s="610"/>
      <c r="M204" s="610"/>
      <c r="N204" s="633">
        <v>3299</v>
      </c>
      <c r="O204" s="595" t="s">
        <v>41</v>
      </c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614"/>
      <c r="AJ204" s="30"/>
      <c r="AK204" s="30"/>
      <c r="AL204" s="30"/>
      <c r="AM204" s="30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30"/>
      <c r="BA204" s="30"/>
      <c r="BB204" s="49"/>
      <c r="BC204" s="49"/>
      <c r="BD204" s="49"/>
      <c r="BE204" s="49"/>
      <c r="BF204" s="49"/>
      <c r="BG204" s="49">
        <v>30000</v>
      </c>
      <c r="BH204" s="49">
        <v>0</v>
      </c>
      <c r="BI204" s="49"/>
      <c r="BJ204" s="49">
        <v>0</v>
      </c>
      <c r="BK204" s="49"/>
      <c r="BL204" s="49"/>
      <c r="BM204" s="49"/>
      <c r="BN204" s="49"/>
      <c r="BO204" s="49">
        <v>0</v>
      </c>
      <c r="BP204" s="49"/>
      <c r="BQ204" s="49"/>
      <c r="BR204" s="49"/>
      <c r="BS204" s="49"/>
      <c r="BT204" s="49">
        <v>3168.75</v>
      </c>
      <c r="BU204" s="49">
        <f>BY204-BO204</f>
        <v>3500</v>
      </c>
      <c r="BV204" s="49"/>
      <c r="BW204" s="49"/>
      <c r="BX204" s="49"/>
      <c r="BY204" s="49">
        <v>3500</v>
      </c>
      <c r="BZ204" s="49">
        <v>3168.75</v>
      </c>
      <c r="CA204" s="49">
        <f t="shared" si="478"/>
        <v>10.5625</v>
      </c>
      <c r="CB204" s="49">
        <f t="shared" si="479"/>
        <v>90.535714285714292</v>
      </c>
      <c r="CC204" s="49"/>
      <c r="CD204" s="49"/>
      <c r="CE204" s="49">
        <v>0</v>
      </c>
      <c r="CF204" s="49"/>
      <c r="CG204" s="49">
        <f t="shared" si="517"/>
        <v>0</v>
      </c>
      <c r="CH204" s="49">
        <f>CI204-CE204</f>
        <v>0</v>
      </c>
      <c r="CI204" s="49"/>
      <c r="CJ204" s="49"/>
      <c r="CK204" s="49">
        <f t="shared" si="583"/>
        <v>0</v>
      </c>
      <c r="CL204" s="49">
        <f>CM204-CI204</f>
        <v>0</v>
      </c>
      <c r="CM204" s="49"/>
      <c r="CN204" s="49"/>
      <c r="CO204" s="49">
        <f t="shared" si="584"/>
        <v>0</v>
      </c>
      <c r="CP204" s="49">
        <f>CQ204-CM204</f>
        <v>0</v>
      </c>
      <c r="CQ204" s="49"/>
      <c r="CR204" s="49"/>
      <c r="CS204" s="49">
        <f t="shared" si="520"/>
        <v>0</v>
      </c>
      <c r="CT204" s="49">
        <f>CU204-CQ204</f>
        <v>0</v>
      </c>
      <c r="CU204" s="49"/>
      <c r="CV204" s="49"/>
      <c r="CW204" s="49">
        <f t="shared" si="521"/>
        <v>0</v>
      </c>
      <c r="CX204" s="49">
        <f>CY204-CU204</f>
        <v>0</v>
      </c>
      <c r="CY204" s="49"/>
      <c r="CZ204" s="851"/>
      <c r="DA204" s="851"/>
      <c r="DB204" s="49">
        <v>0</v>
      </c>
      <c r="DC204" s="859">
        <v>62</v>
      </c>
      <c r="DD204" s="49">
        <f t="shared" si="525"/>
        <v>0</v>
      </c>
      <c r="DE204" s="49">
        <f t="shared" si="526"/>
        <v>0</v>
      </c>
      <c r="DF204" s="49"/>
      <c r="DG204" s="49"/>
      <c r="DH204" s="49">
        <f t="shared" si="527"/>
        <v>0</v>
      </c>
      <c r="DI204" s="49">
        <f>DJ204-DF204</f>
        <v>0</v>
      </c>
      <c r="DJ204" s="851"/>
      <c r="DK204" s="49"/>
      <c r="DL204" s="49">
        <f t="shared" si="610"/>
        <v>0</v>
      </c>
      <c r="DM204" s="49">
        <f>DN204-DJ204</f>
        <v>0</v>
      </c>
      <c r="DN204" s="851"/>
      <c r="DO204" s="49"/>
      <c r="DP204" s="49">
        <f t="shared" si="611"/>
        <v>0</v>
      </c>
      <c r="DQ204" s="49">
        <f>DR204-DN204</f>
        <v>1500</v>
      </c>
      <c r="DR204" s="1029">
        <v>1500</v>
      </c>
      <c r="DS204" s="851">
        <v>0</v>
      </c>
      <c r="DT204" s="851"/>
      <c r="DU204" s="851"/>
      <c r="DV204" s="49"/>
      <c r="DW204" s="49"/>
      <c r="DX204" s="137"/>
      <c r="DY204" s="851"/>
      <c r="EF204" s="655"/>
      <c r="EG204" s="655"/>
      <c r="EH204" s="655"/>
      <c r="EI204" s="655"/>
      <c r="EJ204" s="655"/>
      <c r="EK204" s="655"/>
      <c r="EL204" s="655"/>
      <c r="EM204" s="655"/>
      <c r="EN204" s="952"/>
      <c r="EO204" s="655"/>
      <c r="EP204" s="655"/>
      <c r="EQ204" s="655"/>
      <c r="ER204" s="655"/>
      <c r="ES204" s="655"/>
      <c r="ET204" s="655"/>
      <c r="EU204" s="655"/>
      <c r="EV204" s="655"/>
      <c r="EY204" s="655"/>
      <c r="EZ204" s="655"/>
      <c r="FA204" s="655"/>
      <c r="FB204" s="655"/>
      <c r="FC204" s="655"/>
      <c r="FD204" s="655"/>
      <c r="FE204" s="655"/>
      <c r="FF204" s="655"/>
      <c r="FG204" s="655"/>
      <c r="FH204" s="655"/>
      <c r="FI204" s="655"/>
      <c r="FJ204" s="655"/>
      <c r="FK204" s="655"/>
      <c r="FL204" s="655"/>
      <c r="FM204" s="655"/>
      <c r="FN204" s="655"/>
      <c r="FO204" s="655"/>
      <c r="FP204" s="655"/>
      <c r="FQ204" s="655"/>
      <c r="FR204" s="655"/>
      <c r="FS204" s="655"/>
      <c r="FT204" s="655"/>
      <c r="FU204" s="655"/>
      <c r="FV204" s="655"/>
      <c r="FW204" s="655"/>
      <c r="FX204" s="655"/>
      <c r="FY204" s="655"/>
      <c r="FZ204" s="655"/>
      <c r="GA204" s="655"/>
      <c r="GB204" s="655"/>
      <c r="GC204" s="655"/>
      <c r="GD204" s="655"/>
      <c r="GE204" s="655"/>
      <c r="GF204" s="655"/>
      <c r="GG204" s="655"/>
      <c r="GH204" s="655"/>
      <c r="GI204" s="655"/>
      <c r="GJ204" s="655"/>
      <c r="GK204" s="655"/>
      <c r="GL204" s="655"/>
      <c r="GM204" s="655"/>
      <c r="GN204" s="655"/>
      <c r="GO204" s="655"/>
      <c r="GP204" s="655"/>
      <c r="GQ204" s="655"/>
      <c r="GR204" s="655"/>
      <c r="GS204" s="655"/>
      <c r="GT204" s="655"/>
      <c r="GU204" s="655"/>
      <c r="GV204" s="655"/>
      <c r="GW204" s="655"/>
      <c r="GX204" s="655"/>
      <c r="GY204" s="655"/>
      <c r="GZ204" s="655"/>
      <c r="HA204" s="655"/>
      <c r="HB204" s="655"/>
      <c r="HC204" s="655"/>
      <c r="HD204" s="655"/>
      <c r="HE204" s="655"/>
      <c r="HF204" s="655"/>
      <c r="HG204" s="655"/>
      <c r="HH204" s="655"/>
      <c r="HI204" s="655"/>
      <c r="HJ204" s="655"/>
      <c r="HK204" s="655"/>
      <c r="HL204" s="655"/>
      <c r="HM204" s="655"/>
      <c r="HN204" s="655"/>
      <c r="HO204" s="655"/>
      <c r="HP204" s="655"/>
      <c r="HQ204" s="655"/>
      <c r="HR204" s="655"/>
      <c r="HS204" s="655"/>
      <c r="HT204" s="655"/>
      <c r="HU204" s="655"/>
      <c r="HV204" s="655"/>
      <c r="HW204" s="655"/>
      <c r="HX204" s="655"/>
      <c r="HY204" s="655"/>
      <c r="HZ204" s="655"/>
      <c r="IA204" s="655"/>
      <c r="IB204" s="655"/>
      <c r="IC204" s="655"/>
    </row>
    <row r="205" spans="1:237" ht="20.100000000000001" customHeight="1" x14ac:dyDescent="0.35">
      <c r="A205" s="646"/>
      <c r="B205" s="646"/>
      <c r="C205" s="665"/>
      <c r="D205" s="646"/>
      <c r="E205" s="646"/>
      <c r="F205" s="646"/>
      <c r="G205" s="646"/>
      <c r="H205" s="646"/>
      <c r="I205" s="646"/>
      <c r="J205" s="646" t="s">
        <v>185</v>
      </c>
      <c r="K205" s="758">
        <v>4</v>
      </c>
      <c r="L205" s="775" t="s">
        <v>359</v>
      </c>
      <c r="M205" s="775"/>
      <c r="N205" s="775"/>
      <c r="O205" s="752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614"/>
      <c r="AJ205" s="30"/>
      <c r="AK205" s="30"/>
      <c r="AL205" s="30"/>
      <c r="AM205" s="30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30"/>
      <c r="BA205" s="30"/>
      <c r="BB205" s="49"/>
      <c r="BC205" s="49"/>
      <c r="BD205" s="49"/>
      <c r="BE205" s="49"/>
      <c r="BF205" s="49"/>
      <c r="BG205" s="101">
        <f t="shared" ref="BG205:BK207" si="612">SUM(BG206)</f>
        <v>0</v>
      </c>
      <c r="BH205" s="101">
        <f t="shared" si="612"/>
        <v>0</v>
      </c>
      <c r="BI205" s="49"/>
      <c r="BJ205" s="101">
        <f t="shared" si="612"/>
        <v>0</v>
      </c>
      <c r="BK205" s="101">
        <f t="shared" si="612"/>
        <v>0</v>
      </c>
      <c r="BL205" s="101">
        <f t="shared" si="608"/>
        <v>0</v>
      </c>
      <c r="BM205" s="101"/>
      <c r="BN205" s="101"/>
      <c r="BO205" s="101">
        <f>SUM(BO206)</f>
        <v>96000</v>
      </c>
      <c r="BP205" s="101"/>
      <c r="BQ205" s="101"/>
      <c r="BR205" s="101">
        <f t="shared" ref="BR205:BS207" si="613">SUM(BR206)</f>
        <v>0</v>
      </c>
      <c r="BS205" s="101">
        <f t="shared" si="613"/>
        <v>96000</v>
      </c>
      <c r="BT205" s="101">
        <f t="shared" ref="BT205:BU207" si="614">SUM(BT206)</f>
        <v>0</v>
      </c>
      <c r="BU205" s="101">
        <f t="shared" si="614"/>
        <v>0</v>
      </c>
      <c r="BV205" s="101">
        <f>SUM(BV206)</f>
        <v>96000</v>
      </c>
      <c r="BW205" s="101"/>
      <c r="BX205" s="101"/>
      <c r="BY205" s="101">
        <f t="shared" ref="BY205:BZ210" si="615">SUM(BY206)</f>
        <v>96000</v>
      </c>
      <c r="BZ205" s="101">
        <f t="shared" si="615"/>
        <v>0</v>
      </c>
      <c r="CA205" s="101">
        <f t="shared" si="478"/>
        <v>0</v>
      </c>
      <c r="CB205" s="101">
        <f t="shared" si="479"/>
        <v>0</v>
      </c>
      <c r="CC205" s="101">
        <f>SUM(CC206)</f>
        <v>0</v>
      </c>
      <c r="CD205" s="101">
        <f>SUM(CD206)</f>
        <v>0</v>
      </c>
      <c r="CE205" s="101">
        <f>SUM(CE206)</f>
        <v>96000</v>
      </c>
      <c r="CF205" s="101">
        <f>SUM(CF206)</f>
        <v>95826.15</v>
      </c>
      <c r="CG205" s="101">
        <f t="shared" si="517"/>
        <v>99.818906249999998</v>
      </c>
      <c r="CH205" s="101">
        <f t="shared" ref="CH205:CI210" si="616">SUM(CH206)</f>
        <v>-173.85000000000582</v>
      </c>
      <c r="CI205" s="101">
        <f t="shared" si="616"/>
        <v>95826.15</v>
      </c>
      <c r="CJ205" s="101"/>
      <c r="CK205" s="101">
        <f t="shared" si="583"/>
        <v>0</v>
      </c>
      <c r="CL205" s="101">
        <f>SUM(CL206)</f>
        <v>0</v>
      </c>
      <c r="CM205" s="101">
        <f>SUM(CM206)</f>
        <v>95826.15</v>
      </c>
      <c r="CN205" s="101"/>
      <c r="CO205" s="101">
        <f t="shared" si="584"/>
        <v>0</v>
      </c>
      <c r="CP205" s="101">
        <f>SUM(CP206)</f>
        <v>0</v>
      </c>
      <c r="CQ205" s="101">
        <f>SUM(CQ206)</f>
        <v>95826.15</v>
      </c>
      <c r="CR205" s="101">
        <f>SUM(CR206)</f>
        <v>97652.26999999999</v>
      </c>
      <c r="CS205" s="101">
        <f t="shared" si="520"/>
        <v>101.90565936333662</v>
      </c>
      <c r="CT205" s="101">
        <f>SUM(CT206)</f>
        <v>114337.5</v>
      </c>
      <c r="CU205" s="101">
        <f>SUM(CU206)</f>
        <v>210163.65</v>
      </c>
      <c r="CV205" s="101">
        <f>SUM(CV206)</f>
        <v>97652.26999999999</v>
      </c>
      <c r="CW205" s="101">
        <f t="shared" si="521"/>
        <v>46.464871541772325</v>
      </c>
      <c r="CX205" s="101">
        <f>SUM(CX206)</f>
        <v>-58000</v>
      </c>
      <c r="CY205" s="101">
        <f t="shared" ref="CY205:CY210" si="617">SUM(CY206)</f>
        <v>152163.65</v>
      </c>
      <c r="CZ205" s="114">
        <f>SUM(CZ206)</f>
        <v>60000</v>
      </c>
      <c r="DA205" s="114">
        <f>SUM(DA206)</f>
        <v>60000</v>
      </c>
      <c r="DB205" s="101">
        <f>SUM(DB206)</f>
        <v>97652.26999999999</v>
      </c>
      <c r="DC205" s="114">
        <f>SUM(DC206)</f>
        <v>2000</v>
      </c>
      <c r="DD205" s="101">
        <f t="shared" ref="DD205:DD237" si="618">IFERROR(DC205/DB205*100,)</f>
        <v>2.0480834700514388</v>
      </c>
      <c r="DE205" s="101">
        <f t="shared" ref="DE205:DE237" si="619">IFERROR(DC205/DJ205*100,)</f>
        <v>100</v>
      </c>
      <c r="DF205" s="101">
        <f>SUM(DF206)</f>
        <v>60000</v>
      </c>
      <c r="DG205" s="101">
        <f>SUM(DG206)</f>
        <v>0</v>
      </c>
      <c r="DH205" s="101">
        <f t="shared" si="527"/>
        <v>0</v>
      </c>
      <c r="DI205" s="101">
        <f>SUM(DI206)</f>
        <v>-58000</v>
      </c>
      <c r="DJ205" s="114">
        <f>SUM(DJ206)</f>
        <v>2000</v>
      </c>
      <c r="DK205" s="101">
        <f>SUM(DK206)</f>
        <v>0</v>
      </c>
      <c r="DL205" s="101">
        <f t="shared" si="610"/>
        <v>0</v>
      </c>
      <c r="DM205" s="101">
        <f>SUM(DM206)</f>
        <v>50000</v>
      </c>
      <c r="DN205" s="114">
        <f>SUM(DN206)</f>
        <v>52000</v>
      </c>
      <c r="DO205" s="101">
        <f>SUM(DO206)</f>
        <v>0</v>
      </c>
      <c r="DP205" s="101">
        <f t="shared" si="611"/>
        <v>0</v>
      </c>
      <c r="DQ205" s="101">
        <f>SUM(DQ206)</f>
        <v>23000</v>
      </c>
      <c r="DR205" s="114">
        <f>SUM(DR206)</f>
        <v>94840.74</v>
      </c>
      <c r="DS205" s="114">
        <f t="shared" ref="DS205:DU205" si="620">SUM(DS206)</f>
        <v>85000</v>
      </c>
      <c r="DT205" s="114">
        <f t="shared" si="620"/>
        <v>2000</v>
      </c>
      <c r="DU205" s="114">
        <f t="shared" si="620"/>
        <v>2000</v>
      </c>
      <c r="DV205" s="106"/>
      <c r="DW205" s="106"/>
      <c r="DX205" s="137"/>
      <c r="DY205" s="138"/>
      <c r="EF205" s="655"/>
      <c r="EG205" s="655"/>
      <c r="EH205" s="655"/>
      <c r="EI205" s="655"/>
      <c r="EJ205" s="655"/>
      <c r="EK205" s="655"/>
      <c r="EL205" s="655"/>
      <c r="EM205" s="655"/>
      <c r="EN205" s="952"/>
      <c r="EO205" s="655"/>
      <c r="EP205" s="655"/>
      <c r="EQ205" s="655"/>
      <c r="ER205" s="655"/>
      <c r="ES205" s="655"/>
      <c r="ET205" s="655"/>
      <c r="EU205" s="655"/>
      <c r="EV205" s="655"/>
      <c r="EY205" s="655"/>
      <c r="EZ205" s="655"/>
      <c r="FA205" s="655"/>
      <c r="FB205" s="655"/>
      <c r="FC205" s="655"/>
      <c r="FD205" s="655"/>
      <c r="FE205" s="655"/>
      <c r="FF205" s="655"/>
      <c r="FG205" s="655"/>
      <c r="FH205" s="655"/>
      <c r="FI205" s="655"/>
      <c r="FJ205" s="655"/>
      <c r="FK205" s="655"/>
      <c r="FL205" s="655"/>
      <c r="FM205" s="655"/>
      <c r="FN205" s="655"/>
      <c r="FO205" s="655"/>
      <c r="FP205" s="655"/>
      <c r="FQ205" s="655"/>
      <c r="FR205" s="655"/>
      <c r="FS205" s="655"/>
      <c r="FT205" s="655"/>
      <c r="FU205" s="655"/>
      <c r="FV205" s="655"/>
      <c r="FW205" s="655"/>
      <c r="FX205" s="655"/>
      <c r="FY205" s="655"/>
      <c r="FZ205" s="655"/>
      <c r="GA205" s="655"/>
      <c r="GB205" s="655"/>
      <c r="GC205" s="655"/>
      <c r="GD205" s="655"/>
      <c r="GE205" s="655"/>
      <c r="GF205" s="655"/>
      <c r="GG205" s="655"/>
      <c r="GH205" s="655"/>
      <c r="GI205" s="655"/>
      <c r="GJ205" s="655"/>
      <c r="GK205" s="655"/>
      <c r="GL205" s="655"/>
      <c r="GM205" s="655"/>
      <c r="GN205" s="655"/>
      <c r="GO205" s="655"/>
      <c r="GP205" s="655"/>
      <c r="GQ205" s="655"/>
      <c r="GR205" s="655"/>
      <c r="GS205" s="655"/>
      <c r="GT205" s="655"/>
      <c r="GU205" s="655"/>
      <c r="GV205" s="655"/>
      <c r="GW205" s="655"/>
      <c r="GX205" s="655"/>
      <c r="GY205" s="655"/>
      <c r="GZ205" s="655"/>
      <c r="HA205" s="655"/>
      <c r="HB205" s="655"/>
      <c r="HC205" s="655"/>
      <c r="HD205" s="655"/>
      <c r="HE205" s="655"/>
      <c r="HF205" s="655"/>
      <c r="HG205" s="655"/>
      <c r="HH205" s="655"/>
      <c r="HI205" s="655"/>
      <c r="HJ205" s="655"/>
      <c r="HK205" s="655"/>
      <c r="HL205" s="655"/>
      <c r="HM205" s="655"/>
      <c r="HN205" s="655"/>
      <c r="HO205" s="655"/>
      <c r="HP205" s="655"/>
      <c r="HQ205" s="655"/>
      <c r="HR205" s="655"/>
      <c r="HS205" s="655"/>
      <c r="HT205" s="655"/>
      <c r="HU205" s="655"/>
      <c r="HV205" s="655"/>
      <c r="HW205" s="655"/>
      <c r="HX205" s="655"/>
      <c r="HY205" s="655"/>
      <c r="HZ205" s="655"/>
      <c r="IA205" s="655"/>
      <c r="IB205" s="655"/>
      <c r="IC205" s="655"/>
    </row>
    <row r="206" spans="1:237" ht="20.100000000000001" customHeight="1" x14ac:dyDescent="0.35">
      <c r="A206" s="646"/>
      <c r="B206" s="646"/>
      <c r="C206" s="665"/>
      <c r="D206" s="646"/>
      <c r="E206" s="646"/>
      <c r="F206" s="646"/>
      <c r="G206" s="646"/>
      <c r="H206" s="646"/>
      <c r="I206" s="646"/>
      <c r="J206" s="646" t="s">
        <v>185</v>
      </c>
      <c r="K206" s="558"/>
      <c r="L206" s="775">
        <v>42</v>
      </c>
      <c r="M206" s="775" t="s">
        <v>179</v>
      </c>
      <c r="N206" s="775"/>
      <c r="O206" s="752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614"/>
      <c r="AJ206" s="30"/>
      <c r="AK206" s="30"/>
      <c r="AL206" s="30"/>
      <c r="AM206" s="30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30"/>
      <c r="BA206" s="30"/>
      <c r="BB206" s="49"/>
      <c r="BC206" s="49"/>
      <c r="BD206" s="49"/>
      <c r="BE206" s="49"/>
      <c r="BF206" s="49"/>
      <c r="BG206" s="101">
        <f t="shared" si="612"/>
        <v>0</v>
      </c>
      <c r="BH206" s="101">
        <f t="shared" si="612"/>
        <v>0</v>
      </c>
      <c r="BI206" s="49"/>
      <c r="BJ206" s="101">
        <f t="shared" si="612"/>
        <v>0</v>
      </c>
      <c r="BK206" s="101">
        <f t="shared" si="612"/>
        <v>0</v>
      </c>
      <c r="BL206" s="101">
        <f t="shared" si="608"/>
        <v>0</v>
      </c>
      <c r="BM206" s="101"/>
      <c r="BN206" s="101"/>
      <c r="BO206" s="101">
        <f>SUM(BO207)</f>
        <v>96000</v>
      </c>
      <c r="BP206" s="101"/>
      <c r="BQ206" s="101"/>
      <c r="BR206" s="101">
        <f t="shared" si="613"/>
        <v>0</v>
      </c>
      <c r="BS206" s="101">
        <f t="shared" si="613"/>
        <v>96000</v>
      </c>
      <c r="BT206" s="101">
        <f t="shared" si="614"/>
        <v>0</v>
      </c>
      <c r="BU206" s="101">
        <f t="shared" si="614"/>
        <v>0</v>
      </c>
      <c r="BV206" s="101">
        <f>SUM(BV207)</f>
        <v>96000</v>
      </c>
      <c r="BW206" s="101"/>
      <c r="BX206" s="101"/>
      <c r="BY206" s="101">
        <f t="shared" si="615"/>
        <v>96000</v>
      </c>
      <c r="BZ206" s="101">
        <f t="shared" ref="BZ206:CR206" si="621">SUM(BZ207)+BZ210</f>
        <v>0</v>
      </c>
      <c r="CA206" s="101">
        <f t="shared" si="621"/>
        <v>0</v>
      </c>
      <c r="CB206" s="101">
        <f t="shared" si="621"/>
        <v>0</v>
      </c>
      <c r="CC206" s="101">
        <f t="shared" si="621"/>
        <v>0</v>
      </c>
      <c r="CD206" s="101">
        <f t="shared" si="621"/>
        <v>0</v>
      </c>
      <c r="CE206" s="101">
        <f t="shared" si="621"/>
        <v>96000</v>
      </c>
      <c r="CF206" s="101">
        <f t="shared" si="621"/>
        <v>95826.15</v>
      </c>
      <c r="CG206" s="101">
        <f t="shared" si="621"/>
        <v>99.818906249999998</v>
      </c>
      <c r="CH206" s="101">
        <f t="shared" si="621"/>
        <v>-173.85000000000582</v>
      </c>
      <c r="CI206" s="101">
        <f t="shared" si="621"/>
        <v>95826.15</v>
      </c>
      <c r="CJ206" s="101">
        <f t="shared" si="621"/>
        <v>0</v>
      </c>
      <c r="CK206" s="101">
        <f t="shared" si="621"/>
        <v>0</v>
      </c>
      <c r="CL206" s="101">
        <f t="shared" si="621"/>
        <v>0</v>
      </c>
      <c r="CM206" s="101">
        <f t="shared" si="621"/>
        <v>95826.15</v>
      </c>
      <c r="CN206" s="101">
        <f t="shared" si="621"/>
        <v>0</v>
      </c>
      <c r="CO206" s="101">
        <f t="shared" si="621"/>
        <v>0</v>
      </c>
      <c r="CP206" s="101">
        <f t="shared" si="621"/>
        <v>0</v>
      </c>
      <c r="CQ206" s="101">
        <f t="shared" si="621"/>
        <v>95826.15</v>
      </c>
      <c r="CR206" s="101">
        <f t="shared" si="621"/>
        <v>97652.26999999999</v>
      </c>
      <c r="CS206" s="101">
        <f t="shared" si="520"/>
        <v>101.90565936333662</v>
      </c>
      <c r="CT206" s="101">
        <f>SUM(CT207)+CT210</f>
        <v>114337.5</v>
      </c>
      <c r="CU206" s="101">
        <f>SUM(CU207)+CU210</f>
        <v>210163.65</v>
      </c>
      <c r="CV206" s="101">
        <f>SUM(CV207)+CV210</f>
        <v>97652.26999999999</v>
      </c>
      <c r="CW206" s="101">
        <f t="shared" si="521"/>
        <v>46.464871541772325</v>
      </c>
      <c r="CX206" s="101">
        <f>SUM(CX207)+CX210</f>
        <v>-58000</v>
      </c>
      <c r="CY206" s="101">
        <f>SUM(CY207)+CY210</f>
        <v>152163.65</v>
      </c>
      <c r="CZ206" s="114">
        <v>60000</v>
      </c>
      <c r="DA206" s="114">
        <v>60000</v>
      </c>
      <c r="DB206" s="101">
        <f>SUM(DB207)+DB210</f>
        <v>97652.26999999999</v>
      </c>
      <c r="DC206" s="114">
        <f>SUM(DC207)+DC210</f>
        <v>2000</v>
      </c>
      <c r="DD206" s="101">
        <f t="shared" si="618"/>
        <v>2.0480834700514388</v>
      </c>
      <c r="DE206" s="101">
        <f t="shared" si="619"/>
        <v>100</v>
      </c>
      <c r="DF206" s="101">
        <f>SUM(DF207)+DF210</f>
        <v>60000</v>
      </c>
      <c r="DG206" s="101">
        <f>SUM(DG207)+DG210</f>
        <v>0</v>
      </c>
      <c r="DH206" s="101">
        <f t="shared" si="527"/>
        <v>0</v>
      </c>
      <c r="DI206" s="101">
        <f>SUM(DI207)+DI210</f>
        <v>-58000</v>
      </c>
      <c r="DJ206" s="114">
        <f>SUM(DJ207)+DJ210</f>
        <v>2000</v>
      </c>
      <c r="DK206" s="101">
        <f>SUM(DK207)+DK210</f>
        <v>0</v>
      </c>
      <c r="DL206" s="101">
        <f t="shared" si="610"/>
        <v>0</v>
      </c>
      <c r="DM206" s="101">
        <f>SUM(DM207)+DM210</f>
        <v>50000</v>
      </c>
      <c r="DN206" s="114">
        <f>SUM(DN207)+DN210</f>
        <v>52000</v>
      </c>
      <c r="DO206" s="101">
        <f>SUM(DO207)+DO210</f>
        <v>0</v>
      </c>
      <c r="DP206" s="101">
        <f t="shared" si="611"/>
        <v>0</v>
      </c>
      <c r="DQ206" s="101">
        <f>SUM(DQ207)+DQ210</f>
        <v>23000</v>
      </c>
      <c r="DR206" s="114">
        <f>SUM(DR207)+DR210</f>
        <v>94840.74</v>
      </c>
      <c r="DS206" s="114">
        <f t="shared" ref="DS206" si="622">SUM(DS207)+DS210</f>
        <v>85000</v>
      </c>
      <c r="DT206" s="114">
        <v>2000</v>
      </c>
      <c r="DU206" s="114">
        <v>2000</v>
      </c>
      <c r="DV206" s="106"/>
      <c r="DW206" s="106"/>
      <c r="DX206" s="137"/>
      <c r="DY206" s="138"/>
      <c r="EF206" s="655"/>
      <c r="EG206" s="655"/>
      <c r="EH206" s="655"/>
      <c r="EI206" s="655"/>
      <c r="EJ206" s="655"/>
      <c r="EK206" s="655"/>
      <c r="EL206" s="655"/>
      <c r="EM206" s="655"/>
      <c r="EN206" s="952"/>
      <c r="EO206" s="655"/>
      <c r="EP206" s="655"/>
      <c r="EQ206" s="655"/>
      <c r="ER206" s="655"/>
      <c r="ES206" s="655"/>
      <c r="ET206" s="655"/>
      <c r="EU206" s="655"/>
      <c r="EV206" s="655"/>
      <c r="EY206" s="655"/>
      <c r="EZ206" s="655"/>
      <c r="FA206" s="655"/>
      <c r="FB206" s="655"/>
      <c r="FC206" s="655"/>
      <c r="FD206" s="655"/>
      <c r="FE206" s="655"/>
      <c r="FF206" s="655"/>
      <c r="FG206" s="655"/>
      <c r="FH206" s="655"/>
      <c r="FI206" s="655"/>
      <c r="FJ206" s="655"/>
      <c r="FK206" s="655"/>
      <c r="FL206" s="655"/>
      <c r="FM206" s="655"/>
      <c r="FN206" s="655"/>
      <c r="FO206" s="655"/>
      <c r="FP206" s="655"/>
      <c r="FQ206" s="655"/>
      <c r="FR206" s="655"/>
      <c r="FS206" s="655"/>
      <c r="FT206" s="655"/>
      <c r="FU206" s="655"/>
      <c r="FV206" s="655"/>
      <c r="FW206" s="655"/>
      <c r="FX206" s="655"/>
      <c r="FY206" s="655"/>
      <c r="FZ206" s="655"/>
      <c r="GA206" s="655"/>
      <c r="GB206" s="655"/>
      <c r="GC206" s="655"/>
      <c r="GD206" s="655"/>
      <c r="GE206" s="655"/>
      <c r="GF206" s="655"/>
      <c r="GG206" s="655"/>
      <c r="GH206" s="655"/>
      <c r="GI206" s="655"/>
      <c r="GJ206" s="655"/>
      <c r="GK206" s="655"/>
      <c r="GL206" s="655"/>
      <c r="GM206" s="655"/>
      <c r="GN206" s="655"/>
      <c r="GO206" s="655"/>
      <c r="GP206" s="655"/>
      <c r="GQ206" s="655"/>
      <c r="GR206" s="655"/>
      <c r="GS206" s="655"/>
      <c r="GT206" s="655"/>
      <c r="GU206" s="655"/>
      <c r="GV206" s="655"/>
      <c r="GW206" s="655"/>
      <c r="GX206" s="655"/>
      <c r="GY206" s="655"/>
      <c r="GZ206" s="655"/>
      <c r="HA206" s="655"/>
      <c r="HB206" s="655"/>
      <c r="HC206" s="655"/>
      <c r="HD206" s="655"/>
      <c r="HE206" s="655"/>
      <c r="HF206" s="655"/>
      <c r="HG206" s="655"/>
      <c r="HH206" s="655"/>
      <c r="HI206" s="655"/>
      <c r="HJ206" s="655"/>
      <c r="HK206" s="655"/>
      <c r="HL206" s="655"/>
      <c r="HM206" s="655"/>
      <c r="HN206" s="655"/>
      <c r="HO206" s="655"/>
      <c r="HP206" s="655"/>
      <c r="HQ206" s="655"/>
      <c r="HR206" s="655"/>
      <c r="HS206" s="655"/>
      <c r="HT206" s="655"/>
      <c r="HU206" s="655"/>
      <c r="HV206" s="655"/>
      <c r="HW206" s="655"/>
      <c r="HX206" s="655"/>
      <c r="HY206" s="655"/>
      <c r="HZ206" s="655"/>
      <c r="IA206" s="655"/>
      <c r="IB206" s="655"/>
      <c r="IC206" s="655"/>
    </row>
    <row r="207" spans="1:237" ht="20.100000000000001" customHeight="1" x14ac:dyDescent="0.35">
      <c r="A207" s="646"/>
      <c r="B207" s="646" t="s">
        <v>634</v>
      </c>
      <c r="C207" s="665" t="s">
        <v>458</v>
      </c>
      <c r="D207" s="646"/>
      <c r="E207" s="646"/>
      <c r="F207" s="646"/>
      <c r="G207" s="646"/>
      <c r="H207" s="646"/>
      <c r="I207" s="646"/>
      <c r="J207" s="646" t="s">
        <v>185</v>
      </c>
      <c r="K207" s="558"/>
      <c r="L207" s="610"/>
      <c r="M207" s="775">
        <v>422</v>
      </c>
      <c r="N207" s="775" t="s">
        <v>79</v>
      </c>
      <c r="O207" s="752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614"/>
      <c r="AJ207" s="30"/>
      <c r="AK207" s="30"/>
      <c r="AL207" s="30"/>
      <c r="AM207" s="30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30"/>
      <c r="BA207" s="30"/>
      <c r="BB207" s="49"/>
      <c r="BC207" s="49"/>
      <c r="BD207" s="49"/>
      <c r="BE207" s="49"/>
      <c r="BF207" s="49"/>
      <c r="BG207" s="101">
        <f t="shared" si="612"/>
        <v>0</v>
      </c>
      <c r="BH207" s="101">
        <f t="shared" si="612"/>
        <v>0</v>
      </c>
      <c r="BI207" s="49"/>
      <c r="BJ207" s="101">
        <f t="shared" si="612"/>
        <v>0</v>
      </c>
      <c r="BK207" s="101">
        <f t="shared" si="612"/>
        <v>0</v>
      </c>
      <c r="BL207" s="101">
        <f t="shared" si="608"/>
        <v>0</v>
      </c>
      <c r="BM207" s="101"/>
      <c r="BN207" s="101"/>
      <c r="BO207" s="101">
        <f>SUM(BO208)</f>
        <v>96000</v>
      </c>
      <c r="BP207" s="101"/>
      <c r="BQ207" s="101"/>
      <c r="BR207" s="101">
        <f t="shared" si="613"/>
        <v>0</v>
      </c>
      <c r="BS207" s="101">
        <f t="shared" si="613"/>
        <v>96000</v>
      </c>
      <c r="BT207" s="101">
        <f t="shared" si="614"/>
        <v>0</v>
      </c>
      <c r="BU207" s="101">
        <f t="shared" si="614"/>
        <v>0</v>
      </c>
      <c r="BV207" s="101">
        <f>SUM(BV208)</f>
        <v>96000</v>
      </c>
      <c r="BW207" s="101"/>
      <c r="BX207" s="101"/>
      <c r="BY207" s="101">
        <f t="shared" si="615"/>
        <v>96000</v>
      </c>
      <c r="BZ207" s="101">
        <f t="shared" si="615"/>
        <v>0</v>
      </c>
      <c r="CA207" s="101">
        <f t="shared" si="478"/>
        <v>0</v>
      </c>
      <c r="CB207" s="101">
        <f t="shared" si="479"/>
        <v>0</v>
      </c>
      <c r="CC207" s="101">
        <f>SUM(CC208)</f>
        <v>0</v>
      </c>
      <c r="CD207" s="101">
        <f>SUM(CD208)</f>
        <v>0</v>
      </c>
      <c r="CE207" s="101">
        <f>SUM(CE208)</f>
        <v>96000</v>
      </c>
      <c r="CF207" s="101">
        <f>SUM(CF208)</f>
        <v>95826.15</v>
      </c>
      <c r="CG207" s="101">
        <f t="shared" si="517"/>
        <v>99.818906249999998</v>
      </c>
      <c r="CH207" s="101">
        <f t="shared" si="616"/>
        <v>-173.85000000000582</v>
      </c>
      <c r="CI207" s="101">
        <f t="shared" si="616"/>
        <v>95826.15</v>
      </c>
      <c r="CJ207" s="101"/>
      <c r="CK207" s="101">
        <f t="shared" si="583"/>
        <v>0</v>
      </c>
      <c r="CL207" s="101">
        <f>SUM(CL208)</f>
        <v>0</v>
      </c>
      <c r="CM207" s="101">
        <f>SUM(CM208)</f>
        <v>95826.15</v>
      </c>
      <c r="CN207" s="101"/>
      <c r="CO207" s="101">
        <f t="shared" si="584"/>
        <v>0</v>
      </c>
      <c r="CP207" s="101">
        <f>SUM(CP208)</f>
        <v>0</v>
      </c>
      <c r="CQ207" s="101">
        <f>SUM(CQ208)</f>
        <v>95826.15</v>
      </c>
      <c r="CR207" s="101">
        <f>SUM(CR208)</f>
        <v>95826.15</v>
      </c>
      <c r="CS207" s="101">
        <f t="shared" si="520"/>
        <v>100</v>
      </c>
      <c r="CT207" s="101">
        <f>SUM(CT208)</f>
        <v>102337.5</v>
      </c>
      <c r="CU207" s="101">
        <f>SUM(CU208)</f>
        <v>198163.65</v>
      </c>
      <c r="CV207" s="101">
        <f>SUM(CV208)</f>
        <v>95826.15</v>
      </c>
      <c r="CW207" s="101">
        <f t="shared" si="521"/>
        <v>48.357077597228347</v>
      </c>
      <c r="CX207" s="101">
        <f>SUM(CX208)</f>
        <v>-50000</v>
      </c>
      <c r="CY207" s="101">
        <f t="shared" si="617"/>
        <v>148163.65</v>
      </c>
      <c r="CZ207" s="114">
        <f>SUM(CZ208)</f>
        <v>0</v>
      </c>
      <c r="DA207" s="114">
        <f>SUM(DA208)</f>
        <v>0</v>
      </c>
      <c r="DB207" s="101">
        <f>SUM(DB208)</f>
        <v>95826.15</v>
      </c>
      <c r="DC207" s="114">
        <f>SUM(DC208)</f>
        <v>0</v>
      </c>
      <c r="DD207" s="101">
        <f t="shared" si="618"/>
        <v>0</v>
      </c>
      <c r="DE207" s="101">
        <f t="shared" si="619"/>
        <v>0</v>
      </c>
      <c r="DF207" s="101">
        <f>SUM(DF208)</f>
        <v>60000</v>
      </c>
      <c r="DG207" s="101">
        <f>SUM(DG208)</f>
        <v>0</v>
      </c>
      <c r="DH207" s="101">
        <f t="shared" si="527"/>
        <v>0</v>
      </c>
      <c r="DI207" s="101">
        <f>SUM(DI208)</f>
        <v>-60000</v>
      </c>
      <c r="DJ207" s="114">
        <f>SUM(DJ208)</f>
        <v>0</v>
      </c>
      <c r="DK207" s="101">
        <f>SUM(DK208)</f>
        <v>0</v>
      </c>
      <c r="DL207" s="101">
        <f t="shared" si="610"/>
        <v>0</v>
      </c>
      <c r="DM207" s="101">
        <f>SUM(DM208)</f>
        <v>0</v>
      </c>
      <c r="DN207" s="114">
        <f>SUM(DN208)</f>
        <v>0</v>
      </c>
      <c r="DO207" s="101">
        <f>SUM(DO208)</f>
        <v>0</v>
      </c>
      <c r="DP207" s="101">
        <f t="shared" si="611"/>
        <v>0</v>
      </c>
      <c r="DQ207" s="101">
        <f>SUM(DQ208)</f>
        <v>0</v>
      </c>
      <c r="DR207" s="114">
        <f>SUM(DR208:DR209)</f>
        <v>19840.740000000002</v>
      </c>
      <c r="DS207" s="114">
        <f t="shared" ref="DS207:DU207" si="623">SUM(DS208:DS209)</f>
        <v>10000</v>
      </c>
      <c r="DT207" s="114">
        <f t="shared" si="623"/>
        <v>0</v>
      </c>
      <c r="DU207" s="114">
        <f t="shared" si="623"/>
        <v>0</v>
      </c>
      <c r="DV207" s="106"/>
      <c r="DW207" s="106"/>
      <c r="DX207" s="137"/>
      <c r="DY207" s="138"/>
      <c r="EF207" s="655"/>
      <c r="EG207" s="655"/>
      <c r="EH207" s="655"/>
      <c r="EI207" s="655"/>
      <c r="EJ207" s="655"/>
      <c r="EK207" s="655"/>
      <c r="EL207" s="655"/>
      <c r="EM207" s="655"/>
      <c r="EN207" s="952"/>
      <c r="EO207" s="655"/>
      <c r="EP207" s="655"/>
      <c r="EQ207" s="655"/>
      <c r="ER207" s="655"/>
      <c r="ES207" s="655"/>
      <c r="ET207" s="655"/>
      <c r="EU207" s="655"/>
      <c r="EV207" s="655"/>
      <c r="EY207" s="655"/>
      <c r="EZ207" s="655"/>
      <c r="FA207" s="655"/>
      <c r="FB207" s="655"/>
      <c r="FC207" s="655"/>
      <c r="FD207" s="655"/>
      <c r="FE207" s="655"/>
      <c r="FF207" s="655"/>
      <c r="FG207" s="655"/>
      <c r="FH207" s="655"/>
      <c r="FI207" s="655"/>
      <c r="FJ207" s="655"/>
      <c r="FK207" s="655"/>
      <c r="FL207" s="655"/>
      <c r="FM207" s="655"/>
      <c r="FN207" s="655"/>
      <c r="FO207" s="655"/>
      <c r="FP207" s="655"/>
      <c r="FQ207" s="655"/>
      <c r="FR207" s="655"/>
      <c r="FS207" s="655"/>
      <c r="FT207" s="655"/>
      <c r="FU207" s="655"/>
      <c r="FV207" s="655"/>
      <c r="FW207" s="655"/>
      <c r="FX207" s="655"/>
      <c r="FY207" s="655"/>
      <c r="FZ207" s="655"/>
      <c r="GA207" s="655"/>
      <c r="GB207" s="655"/>
      <c r="GC207" s="655"/>
      <c r="GD207" s="655"/>
      <c r="GE207" s="655"/>
      <c r="GF207" s="655"/>
      <c r="GG207" s="655"/>
      <c r="GH207" s="655"/>
      <c r="GI207" s="655"/>
      <c r="GJ207" s="655"/>
      <c r="GK207" s="655"/>
      <c r="GL207" s="655"/>
      <c r="GM207" s="655"/>
      <c r="GN207" s="655"/>
      <c r="GO207" s="655"/>
      <c r="GP207" s="655"/>
      <c r="GQ207" s="655"/>
      <c r="GR207" s="655"/>
      <c r="GS207" s="655"/>
      <c r="GT207" s="655"/>
      <c r="GU207" s="655"/>
      <c r="GV207" s="655"/>
      <c r="GW207" s="655"/>
      <c r="GX207" s="655"/>
      <c r="GY207" s="655"/>
      <c r="GZ207" s="655"/>
      <c r="HA207" s="655"/>
      <c r="HB207" s="655"/>
      <c r="HC207" s="655"/>
      <c r="HD207" s="655"/>
      <c r="HE207" s="655"/>
      <c r="HF207" s="655"/>
      <c r="HG207" s="655"/>
      <c r="HH207" s="655"/>
      <c r="HI207" s="655"/>
      <c r="HJ207" s="655"/>
      <c r="HK207" s="655"/>
      <c r="HL207" s="655"/>
      <c r="HM207" s="655"/>
      <c r="HN207" s="655"/>
      <c r="HO207" s="655"/>
      <c r="HP207" s="655"/>
      <c r="HQ207" s="655"/>
      <c r="HR207" s="655"/>
      <c r="HS207" s="655"/>
      <c r="HT207" s="655"/>
      <c r="HU207" s="655"/>
      <c r="HV207" s="655"/>
      <c r="HW207" s="655"/>
      <c r="HX207" s="655"/>
      <c r="HY207" s="655"/>
      <c r="HZ207" s="655"/>
      <c r="IA207" s="655"/>
      <c r="IB207" s="655"/>
      <c r="IC207" s="655"/>
    </row>
    <row r="208" spans="1:237" ht="19.5" customHeight="1" x14ac:dyDescent="0.35">
      <c r="A208" s="646"/>
      <c r="B208" s="646"/>
      <c r="C208" s="665"/>
      <c r="D208" s="646"/>
      <c r="E208" s="646"/>
      <c r="F208" s="646"/>
      <c r="G208" s="646"/>
      <c r="H208" s="646"/>
      <c r="I208" s="646"/>
      <c r="J208" s="646" t="s">
        <v>185</v>
      </c>
      <c r="K208" s="636"/>
      <c r="L208" s="636"/>
      <c r="M208" s="633"/>
      <c r="N208" s="633">
        <v>4221</v>
      </c>
      <c r="O208" s="615" t="s">
        <v>194</v>
      </c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614"/>
      <c r="AJ208" s="30"/>
      <c r="AK208" s="30"/>
      <c r="AL208" s="30"/>
      <c r="AM208" s="30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30"/>
      <c r="BA208" s="30"/>
      <c r="BB208" s="49"/>
      <c r="BC208" s="49"/>
      <c r="BD208" s="49"/>
      <c r="BE208" s="49"/>
      <c r="BF208" s="49"/>
      <c r="BG208" s="49">
        <v>0</v>
      </c>
      <c r="BH208" s="49">
        <v>0</v>
      </c>
      <c r="BI208" s="49"/>
      <c r="BJ208" s="49">
        <v>0</v>
      </c>
      <c r="BK208" s="49">
        <v>0</v>
      </c>
      <c r="BL208" s="49">
        <f t="shared" si="608"/>
        <v>0</v>
      </c>
      <c r="BM208" s="49"/>
      <c r="BN208" s="49"/>
      <c r="BO208" s="49">
        <v>96000</v>
      </c>
      <c r="BP208" s="49"/>
      <c r="BQ208" s="49"/>
      <c r="BR208" s="49">
        <f>BS208-BO208</f>
        <v>0</v>
      </c>
      <c r="BS208" s="49">
        <v>96000</v>
      </c>
      <c r="BT208" s="49">
        <v>0</v>
      </c>
      <c r="BU208" s="49">
        <f>BY208-BO208</f>
        <v>0</v>
      </c>
      <c r="BV208" s="49">
        <v>96000</v>
      </c>
      <c r="BW208" s="49"/>
      <c r="BX208" s="49"/>
      <c r="BY208" s="49">
        <v>96000</v>
      </c>
      <c r="BZ208" s="49">
        <v>0</v>
      </c>
      <c r="CA208" s="49">
        <f t="shared" si="478"/>
        <v>0</v>
      </c>
      <c r="CB208" s="49">
        <f t="shared" si="479"/>
        <v>0</v>
      </c>
      <c r="CC208" s="49"/>
      <c r="CD208" s="49"/>
      <c r="CE208" s="49">
        <v>96000</v>
      </c>
      <c r="CF208" s="49">
        <v>95826.15</v>
      </c>
      <c r="CG208" s="49">
        <f t="shared" si="517"/>
        <v>99.818906249999998</v>
      </c>
      <c r="CH208" s="49">
        <f>CI208-CE208</f>
        <v>-173.85000000000582</v>
      </c>
      <c r="CI208" s="49">
        <v>95826.15</v>
      </c>
      <c r="CJ208" s="49"/>
      <c r="CK208" s="49">
        <f t="shared" si="583"/>
        <v>0</v>
      </c>
      <c r="CL208" s="49">
        <f>CM208-CI208</f>
        <v>0</v>
      </c>
      <c r="CM208" s="49">
        <v>95826.15</v>
      </c>
      <c r="CN208" s="49"/>
      <c r="CO208" s="49">
        <f t="shared" si="584"/>
        <v>0</v>
      </c>
      <c r="CP208" s="49">
        <f>CQ208-CM208</f>
        <v>0</v>
      </c>
      <c r="CQ208" s="49">
        <v>95826.15</v>
      </c>
      <c r="CR208" s="49">
        <v>95826.15</v>
      </c>
      <c r="CS208" s="49">
        <f t="shared" ref="CS208:CS242" si="624">IFERROR(CR208/CQ208*100,)</f>
        <v>100</v>
      </c>
      <c r="CT208" s="49">
        <f>CU208-CQ208</f>
        <v>102337.5</v>
      </c>
      <c r="CU208" s="699">
        <v>198163.65</v>
      </c>
      <c r="CV208" s="49">
        <v>95826.15</v>
      </c>
      <c r="CW208" s="49">
        <f t="shared" si="521"/>
        <v>48.357077597228347</v>
      </c>
      <c r="CX208" s="49">
        <f>CY208-CU208</f>
        <v>-50000</v>
      </c>
      <c r="CY208" s="699">
        <v>148163.65</v>
      </c>
      <c r="CZ208" s="851"/>
      <c r="DA208" s="851"/>
      <c r="DB208" s="851">
        <v>95826.15</v>
      </c>
      <c r="DC208" s="851">
        <v>0</v>
      </c>
      <c r="DD208" s="49">
        <f t="shared" si="618"/>
        <v>0</v>
      </c>
      <c r="DE208" s="49">
        <f t="shared" si="619"/>
        <v>0</v>
      </c>
      <c r="DF208" s="49">
        <v>60000</v>
      </c>
      <c r="DG208" s="49"/>
      <c r="DH208" s="49">
        <f t="shared" si="527"/>
        <v>0</v>
      </c>
      <c r="DI208" s="49">
        <f>DJ208-DF208</f>
        <v>-60000</v>
      </c>
      <c r="DJ208" s="851">
        <v>0</v>
      </c>
      <c r="DK208" s="49"/>
      <c r="DL208" s="49">
        <f t="shared" si="610"/>
        <v>0</v>
      </c>
      <c r="DM208" s="49">
        <f>DN208-DJ208</f>
        <v>0</v>
      </c>
      <c r="DN208" s="851">
        <v>0</v>
      </c>
      <c r="DO208" s="49"/>
      <c r="DP208" s="49">
        <f t="shared" si="611"/>
        <v>0</v>
      </c>
      <c r="DQ208" s="49">
        <f>DR208-DN208</f>
        <v>0</v>
      </c>
      <c r="DR208" s="851">
        <v>0</v>
      </c>
      <c r="DS208" s="851">
        <v>7000</v>
      </c>
      <c r="DT208" s="851"/>
      <c r="DU208" s="851"/>
      <c r="DV208" s="49"/>
      <c r="DW208" s="49"/>
      <c r="DX208" s="137"/>
      <c r="DY208" s="851"/>
      <c r="EF208" s="655"/>
      <c r="EG208" s="655"/>
      <c r="EH208" s="655"/>
      <c r="EI208" s="655"/>
      <c r="EJ208" s="655"/>
      <c r="EK208" s="655"/>
      <c r="EL208" s="655"/>
      <c r="EM208" s="655"/>
      <c r="EN208" s="952"/>
      <c r="EO208" s="655"/>
      <c r="EP208" s="655"/>
      <c r="EQ208" s="655"/>
      <c r="ER208" s="655"/>
      <c r="ES208" s="655"/>
      <c r="ET208" s="655"/>
      <c r="EU208" s="655"/>
      <c r="EV208" s="655"/>
      <c r="EY208" s="655"/>
      <c r="EZ208" s="655"/>
      <c r="FA208" s="655"/>
      <c r="FB208" s="655"/>
      <c r="FC208" s="655"/>
      <c r="FD208" s="655"/>
      <c r="FE208" s="655"/>
      <c r="FF208" s="655"/>
      <c r="FG208" s="655"/>
      <c r="FH208" s="655"/>
      <c r="FI208" s="655"/>
      <c r="FJ208" s="655"/>
      <c r="FK208" s="655"/>
      <c r="FL208" s="655"/>
      <c r="FM208" s="655"/>
      <c r="FN208" s="655"/>
      <c r="FO208" s="655"/>
      <c r="FP208" s="655"/>
      <c r="FQ208" s="655"/>
      <c r="FR208" s="655"/>
      <c r="FS208" s="655"/>
      <c r="FT208" s="655"/>
      <c r="FU208" s="655"/>
      <c r="FV208" s="655"/>
      <c r="FW208" s="655"/>
      <c r="FX208" s="655"/>
      <c r="FY208" s="655"/>
      <c r="FZ208" s="655"/>
      <c r="GA208" s="655"/>
      <c r="GB208" s="655"/>
      <c r="GC208" s="655"/>
      <c r="GD208" s="655"/>
      <c r="GE208" s="655"/>
      <c r="GF208" s="655"/>
      <c r="GG208" s="655"/>
      <c r="GH208" s="655"/>
      <c r="GI208" s="655"/>
      <c r="GJ208" s="655"/>
      <c r="GK208" s="655"/>
      <c r="GL208" s="655"/>
      <c r="GM208" s="655"/>
      <c r="GN208" s="655"/>
      <c r="GO208" s="655"/>
      <c r="GP208" s="655"/>
      <c r="GQ208" s="655"/>
      <c r="GR208" s="655"/>
      <c r="GS208" s="655"/>
      <c r="GT208" s="655"/>
      <c r="GU208" s="655"/>
      <c r="GV208" s="655"/>
      <c r="GW208" s="655"/>
      <c r="GX208" s="655"/>
      <c r="GY208" s="655"/>
      <c r="GZ208" s="655"/>
      <c r="HA208" s="655"/>
      <c r="HB208" s="655"/>
      <c r="HC208" s="655"/>
      <c r="HD208" s="655"/>
      <c r="HE208" s="655"/>
      <c r="HF208" s="655"/>
      <c r="HG208" s="655"/>
      <c r="HH208" s="655"/>
      <c r="HI208" s="655"/>
      <c r="HJ208" s="655"/>
      <c r="HK208" s="655"/>
      <c r="HL208" s="655"/>
      <c r="HM208" s="655"/>
      <c r="HN208" s="655"/>
      <c r="HO208" s="655"/>
      <c r="HP208" s="655"/>
      <c r="HQ208" s="655"/>
      <c r="HR208" s="655"/>
      <c r="HS208" s="655"/>
      <c r="HT208" s="655"/>
      <c r="HU208" s="655"/>
      <c r="HV208" s="655"/>
      <c r="HW208" s="655"/>
      <c r="HX208" s="655"/>
      <c r="HY208" s="655"/>
      <c r="HZ208" s="655"/>
      <c r="IA208" s="655"/>
      <c r="IB208" s="655"/>
      <c r="IC208" s="655"/>
    </row>
    <row r="209" spans="1:237" ht="19.5" customHeight="1" x14ac:dyDescent="0.35">
      <c r="A209" s="646"/>
      <c r="B209" s="646"/>
      <c r="C209" s="665"/>
      <c r="D209" s="646"/>
      <c r="E209" s="646"/>
      <c r="F209" s="646"/>
      <c r="G209" s="646"/>
      <c r="H209" s="646"/>
      <c r="I209" s="646"/>
      <c r="J209" s="646" t="s">
        <v>185</v>
      </c>
      <c r="K209" s="636"/>
      <c r="L209" s="636"/>
      <c r="M209" s="633"/>
      <c r="N209" s="633">
        <v>4227</v>
      </c>
      <c r="O209" s="615" t="s">
        <v>778</v>
      </c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614"/>
      <c r="AJ209" s="30"/>
      <c r="AK209" s="30"/>
      <c r="AL209" s="30"/>
      <c r="AM209" s="30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30"/>
      <c r="BA209" s="30"/>
      <c r="BB209" s="49"/>
      <c r="BC209" s="49"/>
      <c r="BD209" s="49"/>
      <c r="BE209" s="49"/>
      <c r="BF209" s="49"/>
      <c r="BG209" s="49">
        <v>0</v>
      </c>
      <c r="BH209" s="49">
        <v>0</v>
      </c>
      <c r="BI209" s="49"/>
      <c r="BJ209" s="49">
        <v>0</v>
      </c>
      <c r="BK209" s="49">
        <v>0</v>
      </c>
      <c r="BL209" s="49">
        <f t="shared" ref="BL209" si="625">IFERROR(BK209/BJ209*100,)</f>
        <v>0</v>
      </c>
      <c r="BM209" s="49"/>
      <c r="BN209" s="49"/>
      <c r="BO209" s="49">
        <v>96000</v>
      </c>
      <c r="BP209" s="49"/>
      <c r="BQ209" s="49"/>
      <c r="BR209" s="49">
        <f>BS209-BO209</f>
        <v>0</v>
      </c>
      <c r="BS209" s="49">
        <v>96000</v>
      </c>
      <c r="BT209" s="49">
        <v>0</v>
      </c>
      <c r="BU209" s="49">
        <f>BY209-BO209</f>
        <v>0</v>
      </c>
      <c r="BV209" s="49">
        <v>96000</v>
      </c>
      <c r="BW209" s="49"/>
      <c r="BX209" s="49"/>
      <c r="BY209" s="49">
        <v>96000</v>
      </c>
      <c r="BZ209" s="49">
        <v>0</v>
      </c>
      <c r="CA209" s="49">
        <f t="shared" ref="CA209" si="626">IFERROR(BZ209/BG209*100,)</f>
        <v>0</v>
      </c>
      <c r="CB209" s="49">
        <f t="shared" ref="CB209" si="627">IFERROR(BZ209/BY209*100,)</f>
        <v>0</v>
      </c>
      <c r="CC209" s="49"/>
      <c r="CD209" s="49"/>
      <c r="CE209" s="49">
        <v>96000</v>
      </c>
      <c r="CF209" s="49">
        <v>95826.15</v>
      </c>
      <c r="CG209" s="49">
        <f t="shared" ref="CG209" si="628">IFERROR(CF209/CE209*100,)</f>
        <v>99.818906249999998</v>
      </c>
      <c r="CH209" s="49">
        <f>CI209-CE209</f>
        <v>-173.85000000000582</v>
      </c>
      <c r="CI209" s="49">
        <v>95826.15</v>
      </c>
      <c r="CJ209" s="49"/>
      <c r="CK209" s="49">
        <f t="shared" ref="CK209" si="629">IFERROR(CJ209/CI209*100,)</f>
        <v>0</v>
      </c>
      <c r="CL209" s="49">
        <f>CM209-CI209</f>
        <v>0</v>
      </c>
      <c r="CM209" s="49">
        <v>95826.15</v>
      </c>
      <c r="CN209" s="49"/>
      <c r="CO209" s="49">
        <f t="shared" ref="CO209" si="630">IFERROR(CN209/CM209*100,)</f>
        <v>0</v>
      </c>
      <c r="CP209" s="49">
        <f>CQ209-CM209</f>
        <v>0</v>
      </c>
      <c r="CQ209" s="49">
        <v>95826.15</v>
      </c>
      <c r="CR209" s="49">
        <v>95826.15</v>
      </c>
      <c r="CS209" s="49">
        <f t="shared" ref="CS209" si="631">IFERROR(CR209/CQ209*100,)</f>
        <v>100</v>
      </c>
      <c r="CT209" s="49">
        <f>CU209-CQ209</f>
        <v>102337.5</v>
      </c>
      <c r="CU209" s="699">
        <v>198163.65</v>
      </c>
      <c r="CV209" s="49">
        <v>95826.15</v>
      </c>
      <c r="CW209" s="49">
        <f t="shared" ref="CW209" si="632">IFERROR(CV209/CU209*100,)</f>
        <v>48.357077597228347</v>
      </c>
      <c r="CX209" s="49">
        <f>CY209-CU209</f>
        <v>-50000</v>
      </c>
      <c r="CY209" s="699">
        <v>148163.65</v>
      </c>
      <c r="CZ209" s="851"/>
      <c r="DA209" s="851"/>
      <c r="DB209" s="851">
        <v>95826.15</v>
      </c>
      <c r="DC209" s="851">
        <v>0</v>
      </c>
      <c r="DD209" s="49">
        <f t="shared" ref="DD209" si="633">IFERROR(DC209/DB209*100,)</f>
        <v>0</v>
      </c>
      <c r="DE209" s="49">
        <f t="shared" ref="DE209" si="634">IFERROR(DC209/DJ209*100,)</f>
        <v>0</v>
      </c>
      <c r="DF209" s="49">
        <v>60000</v>
      </c>
      <c r="DG209" s="49"/>
      <c r="DH209" s="49">
        <f t="shared" ref="DH209" si="635">IFERROR(DG209/DF209*100,)</f>
        <v>0</v>
      </c>
      <c r="DI209" s="49">
        <f>DJ209-DF209</f>
        <v>-60000</v>
      </c>
      <c r="DJ209" s="851">
        <v>0</v>
      </c>
      <c r="DK209" s="49"/>
      <c r="DL209" s="49">
        <f t="shared" ref="DL209" si="636">IFERROR(DK209/DJ209*100,)</f>
        <v>0</v>
      </c>
      <c r="DM209" s="49">
        <f>DN209-DJ209</f>
        <v>0</v>
      </c>
      <c r="DN209" s="851">
        <v>0</v>
      </c>
      <c r="DO209" s="49"/>
      <c r="DP209" s="49">
        <f t="shared" ref="DP209" si="637">IFERROR(DO209/DN209*100,)</f>
        <v>0</v>
      </c>
      <c r="DQ209" s="49">
        <f>DR209-DN209</f>
        <v>19840.740000000002</v>
      </c>
      <c r="DR209" s="851">
        <v>19840.740000000002</v>
      </c>
      <c r="DS209" s="851">
        <v>3000</v>
      </c>
      <c r="DT209" s="851"/>
      <c r="DU209" s="851"/>
      <c r="DV209" s="49"/>
      <c r="DW209" s="49"/>
      <c r="DX209" s="137"/>
      <c r="DY209" s="851"/>
      <c r="EF209" s="655"/>
      <c r="EG209" s="655"/>
      <c r="EH209" s="655"/>
      <c r="EI209" s="655"/>
      <c r="EJ209" s="655"/>
      <c r="EK209" s="655"/>
      <c r="EL209" s="655"/>
      <c r="EM209" s="655"/>
      <c r="EN209" s="952"/>
      <c r="EO209" s="655"/>
      <c r="EP209" s="655"/>
      <c r="EQ209" s="655"/>
      <c r="ER209" s="655"/>
      <c r="ES209" s="655"/>
      <c r="ET209" s="655"/>
      <c r="EU209" s="655"/>
      <c r="EV209" s="655"/>
      <c r="EY209" s="655"/>
      <c r="EZ209" s="655"/>
      <c r="FA209" s="655"/>
      <c r="FB209" s="655"/>
      <c r="FC209" s="655"/>
      <c r="FD209" s="655"/>
      <c r="FE209" s="655"/>
      <c r="FF209" s="655"/>
      <c r="FG209" s="655"/>
      <c r="FH209" s="655"/>
      <c r="FI209" s="655"/>
      <c r="FJ209" s="655"/>
      <c r="FK209" s="655"/>
      <c r="FL209" s="655"/>
      <c r="FM209" s="655"/>
      <c r="FN209" s="655"/>
      <c r="FO209" s="655"/>
      <c r="FP209" s="655"/>
      <c r="FQ209" s="655"/>
      <c r="FR209" s="655"/>
      <c r="FS209" s="655"/>
      <c r="FT209" s="655"/>
      <c r="FU209" s="655"/>
      <c r="FV209" s="655"/>
      <c r="FW209" s="655"/>
      <c r="FX209" s="655"/>
      <c r="FY209" s="655"/>
      <c r="FZ209" s="655"/>
      <c r="GA209" s="655"/>
      <c r="GB209" s="655"/>
      <c r="GC209" s="655"/>
      <c r="GD209" s="655"/>
      <c r="GE209" s="655"/>
      <c r="GF209" s="655"/>
      <c r="GG209" s="655"/>
      <c r="GH209" s="655"/>
      <c r="GI209" s="655"/>
      <c r="GJ209" s="655"/>
      <c r="GK209" s="655"/>
      <c r="GL209" s="655"/>
      <c r="GM209" s="655"/>
      <c r="GN209" s="655"/>
      <c r="GO209" s="655"/>
      <c r="GP209" s="655"/>
      <c r="GQ209" s="655"/>
      <c r="GR209" s="655"/>
      <c r="GS209" s="655"/>
      <c r="GT209" s="655"/>
      <c r="GU209" s="655"/>
      <c r="GV209" s="655"/>
      <c r="GW209" s="655"/>
      <c r="GX209" s="655"/>
      <c r="GY209" s="655"/>
      <c r="GZ209" s="655"/>
      <c r="HA209" s="655"/>
      <c r="HB209" s="655"/>
      <c r="HC209" s="655"/>
      <c r="HD209" s="655"/>
      <c r="HE209" s="655"/>
      <c r="HF209" s="655"/>
      <c r="HG209" s="655"/>
      <c r="HH209" s="655"/>
      <c r="HI209" s="655"/>
      <c r="HJ209" s="655"/>
      <c r="HK209" s="655"/>
      <c r="HL209" s="655"/>
      <c r="HM209" s="655"/>
      <c r="HN209" s="655"/>
      <c r="HO209" s="655"/>
      <c r="HP209" s="655"/>
      <c r="HQ209" s="655"/>
      <c r="HR209" s="655"/>
      <c r="HS209" s="655"/>
      <c r="HT209" s="655"/>
      <c r="HU209" s="655"/>
      <c r="HV209" s="655"/>
      <c r="HW209" s="655"/>
      <c r="HX209" s="655"/>
      <c r="HY209" s="655"/>
      <c r="HZ209" s="655"/>
      <c r="IA209" s="655"/>
      <c r="IB209" s="655"/>
      <c r="IC209" s="655"/>
    </row>
    <row r="210" spans="1:237" s="717" customFormat="1" ht="19.5" customHeight="1" x14ac:dyDescent="0.35">
      <c r="A210" s="713"/>
      <c r="B210" s="646" t="s">
        <v>719</v>
      </c>
      <c r="C210" s="665" t="s">
        <v>458</v>
      </c>
      <c r="J210" s="646" t="s">
        <v>185</v>
      </c>
      <c r="K210" s="713"/>
      <c r="L210" s="713"/>
      <c r="M210" s="790">
        <v>424</v>
      </c>
      <c r="N210" s="790" t="s">
        <v>268</v>
      </c>
      <c r="O210" s="784"/>
      <c r="P210" s="713"/>
      <c r="Q210" s="713"/>
      <c r="R210" s="713"/>
      <c r="S210" s="713"/>
      <c r="T210" s="713"/>
      <c r="U210" s="713"/>
      <c r="V210" s="713"/>
      <c r="W210" s="713"/>
      <c r="X210" s="713"/>
      <c r="Y210" s="713"/>
      <c r="Z210" s="713"/>
      <c r="AA210" s="713"/>
      <c r="AB210" s="713"/>
      <c r="AC210" s="713"/>
      <c r="AD210" s="713"/>
      <c r="AE210" s="713"/>
      <c r="AF210" s="713"/>
      <c r="AG210" s="713"/>
      <c r="AH210" s="713"/>
      <c r="AI210" s="713"/>
      <c r="AJ210" s="713"/>
      <c r="AK210" s="713"/>
      <c r="AL210" s="713"/>
      <c r="AM210" s="713"/>
      <c r="AN210" s="713"/>
      <c r="AO210" s="713"/>
      <c r="AP210" s="713"/>
      <c r="AQ210" s="713"/>
      <c r="AR210" s="713"/>
      <c r="AS210" s="713"/>
      <c r="AT210" s="713"/>
      <c r="AU210" s="713"/>
      <c r="AV210" s="713"/>
      <c r="AW210" s="713"/>
      <c r="AX210" s="713"/>
      <c r="AY210" s="713"/>
      <c r="AZ210" s="713"/>
      <c r="BA210" s="713"/>
      <c r="BB210" s="713"/>
      <c r="BC210" s="713"/>
      <c r="BD210" s="713"/>
      <c r="BE210" s="713"/>
      <c r="BF210" s="713"/>
      <c r="BG210" s="713"/>
      <c r="BH210" s="713"/>
      <c r="BI210" s="713"/>
      <c r="BJ210" s="713"/>
      <c r="BK210" s="713"/>
      <c r="BL210" s="713"/>
      <c r="BM210" s="713"/>
      <c r="BN210" s="713"/>
      <c r="BO210" s="713"/>
      <c r="BP210" s="713"/>
      <c r="BQ210" s="713"/>
      <c r="BR210" s="713"/>
      <c r="BS210" s="713"/>
      <c r="BT210" s="713"/>
      <c r="BU210" s="713"/>
      <c r="BV210" s="713"/>
      <c r="BW210" s="713"/>
      <c r="BX210" s="713"/>
      <c r="BY210" s="713"/>
      <c r="BZ210" s="101">
        <f t="shared" si="615"/>
        <v>0</v>
      </c>
      <c r="CA210" s="101">
        <f>IFERROR(BZ210/BG210*100,)</f>
        <v>0</v>
      </c>
      <c r="CB210" s="101">
        <f>IFERROR(BZ210/BY210*100,)</f>
        <v>0</v>
      </c>
      <c r="CC210" s="101">
        <f>SUM(CC211)</f>
        <v>0</v>
      </c>
      <c r="CD210" s="101">
        <f>SUM(CD211)</f>
        <v>0</v>
      </c>
      <c r="CE210" s="101">
        <f>SUM(CE211)</f>
        <v>0</v>
      </c>
      <c r="CF210" s="101">
        <f>SUM(CF211)</f>
        <v>0</v>
      </c>
      <c r="CG210" s="101">
        <f>IFERROR(CF210/CE210*100,)</f>
        <v>0</v>
      </c>
      <c r="CH210" s="101">
        <f t="shared" si="616"/>
        <v>0</v>
      </c>
      <c r="CI210" s="101">
        <f t="shared" si="616"/>
        <v>0</v>
      </c>
      <c r="CJ210" s="101"/>
      <c r="CK210" s="101">
        <f>IFERROR(CJ210/CI210*100,)</f>
        <v>0</v>
      </c>
      <c r="CL210" s="101">
        <f>SUM(CL211)</f>
        <v>0</v>
      </c>
      <c r="CM210" s="101">
        <f>SUM(CM211)</f>
        <v>0</v>
      </c>
      <c r="CN210" s="101"/>
      <c r="CO210" s="101">
        <f>IFERROR(CN210/CM210*100,)</f>
        <v>0</v>
      </c>
      <c r="CP210" s="101">
        <f>SUM(CP211)</f>
        <v>0</v>
      </c>
      <c r="CQ210" s="101">
        <f>SUM(CQ211)</f>
        <v>0</v>
      </c>
      <c r="CR210" s="101">
        <f>SUM(CR211)</f>
        <v>1826.12</v>
      </c>
      <c r="CS210" s="101">
        <f t="shared" si="624"/>
        <v>0</v>
      </c>
      <c r="CT210" s="101">
        <f>SUM(CT211)</f>
        <v>12000</v>
      </c>
      <c r="CU210" s="101">
        <f>SUM(CU211)</f>
        <v>12000</v>
      </c>
      <c r="CV210" s="101">
        <f>SUM(CV211)</f>
        <v>1826.12</v>
      </c>
      <c r="CW210" s="101">
        <f t="shared" si="521"/>
        <v>15.217666666666666</v>
      </c>
      <c r="CX210" s="101">
        <f>SUM(CX211)</f>
        <v>-8000</v>
      </c>
      <c r="CY210" s="101">
        <f t="shared" si="617"/>
        <v>4000</v>
      </c>
      <c r="CZ210" s="114">
        <f>SUM(CZ211)</f>
        <v>0</v>
      </c>
      <c r="DA210" s="114">
        <f>SUM(DA211)</f>
        <v>0</v>
      </c>
      <c r="DB210" s="101">
        <f>SUM(DB211)</f>
        <v>1826.12</v>
      </c>
      <c r="DC210" s="114">
        <f>SUM(DC211)</f>
        <v>2000</v>
      </c>
      <c r="DD210" s="101">
        <f t="shared" si="618"/>
        <v>109.52182770026067</v>
      </c>
      <c r="DE210" s="101">
        <f t="shared" si="619"/>
        <v>100</v>
      </c>
      <c r="DF210" s="101">
        <f>SUM(DF211)</f>
        <v>0</v>
      </c>
      <c r="DG210" s="101">
        <f>SUM(DG211)</f>
        <v>0</v>
      </c>
      <c r="DH210" s="101">
        <f t="shared" si="527"/>
        <v>0</v>
      </c>
      <c r="DI210" s="101">
        <f>SUM(DI211)</f>
        <v>2000</v>
      </c>
      <c r="DJ210" s="114">
        <f>SUM(DJ211)</f>
        <v>2000</v>
      </c>
      <c r="DK210" s="101">
        <f>SUM(DK211)</f>
        <v>0</v>
      </c>
      <c r="DL210" s="101">
        <f t="shared" si="610"/>
        <v>0</v>
      </c>
      <c r="DM210" s="101">
        <f>SUM(DM211)</f>
        <v>50000</v>
      </c>
      <c r="DN210" s="114">
        <f>SUM(DN211)</f>
        <v>52000</v>
      </c>
      <c r="DO210" s="101">
        <f>SUM(DO211)</f>
        <v>0</v>
      </c>
      <c r="DP210" s="101">
        <f t="shared" si="611"/>
        <v>0</v>
      </c>
      <c r="DQ210" s="101">
        <f>SUM(DQ211)</f>
        <v>23000</v>
      </c>
      <c r="DR210" s="114">
        <f>SUM(DR211)</f>
        <v>75000</v>
      </c>
      <c r="DS210" s="114">
        <f t="shared" ref="DS210:DU210" si="638">SUM(DS211)</f>
        <v>75000</v>
      </c>
      <c r="DT210" s="114">
        <f t="shared" si="638"/>
        <v>0</v>
      </c>
      <c r="DU210" s="114">
        <f t="shared" si="638"/>
        <v>0</v>
      </c>
      <c r="DV210" s="106"/>
      <c r="DW210" s="106"/>
      <c r="DX210" s="137"/>
      <c r="DY210" s="138"/>
      <c r="DZ210" s="853"/>
      <c r="EA210" s="853"/>
      <c r="EE210" s="934"/>
      <c r="EF210" s="655"/>
      <c r="EG210" s="655"/>
      <c r="EH210" s="655"/>
      <c r="EI210" s="655"/>
      <c r="EJ210" s="655"/>
      <c r="EK210" s="655"/>
      <c r="EL210" s="655"/>
      <c r="EM210" s="655"/>
      <c r="EN210" s="952"/>
      <c r="EO210" s="655"/>
      <c r="EP210" s="655"/>
      <c r="EQ210" s="655"/>
      <c r="ER210" s="655"/>
      <c r="ES210" s="655"/>
      <c r="ET210" s="655"/>
      <c r="EU210" s="655"/>
      <c r="EV210" s="655"/>
      <c r="EX210" s="930"/>
      <c r="EY210" s="655"/>
      <c r="EZ210" s="655"/>
      <c r="FA210" s="655"/>
      <c r="FB210" s="655"/>
      <c r="FC210" s="655"/>
      <c r="FD210" s="655"/>
      <c r="FE210" s="655"/>
      <c r="FF210" s="655"/>
      <c r="FG210" s="655"/>
      <c r="FH210" s="655"/>
      <c r="FI210" s="655"/>
      <c r="FJ210" s="655"/>
      <c r="FK210" s="655"/>
      <c r="FL210" s="655"/>
      <c r="FM210" s="655"/>
      <c r="FN210" s="655"/>
      <c r="FO210" s="655"/>
      <c r="FP210" s="655"/>
      <c r="FQ210" s="655"/>
      <c r="FR210" s="655"/>
      <c r="FS210" s="655"/>
      <c r="FT210" s="655"/>
      <c r="FU210" s="655"/>
      <c r="FV210" s="655"/>
      <c r="FW210" s="655"/>
      <c r="FX210" s="655"/>
      <c r="FY210" s="655"/>
      <c r="FZ210" s="655"/>
      <c r="GA210" s="655"/>
      <c r="GB210" s="655"/>
      <c r="GC210" s="655"/>
      <c r="GD210" s="655"/>
      <c r="GE210" s="655"/>
      <c r="GF210" s="655"/>
      <c r="GG210" s="655"/>
      <c r="GH210" s="655"/>
      <c r="GI210" s="655"/>
      <c r="GJ210" s="655"/>
      <c r="GK210" s="655"/>
      <c r="GL210" s="655"/>
      <c r="GM210" s="655"/>
      <c r="GN210" s="655"/>
      <c r="GO210" s="655"/>
      <c r="GP210" s="655"/>
      <c r="GQ210" s="655"/>
      <c r="GR210" s="655"/>
      <c r="GS210" s="655"/>
      <c r="GT210" s="655"/>
      <c r="GU210" s="655"/>
      <c r="GV210" s="655"/>
      <c r="GW210" s="655"/>
      <c r="GX210" s="655"/>
      <c r="GY210" s="655"/>
      <c r="GZ210" s="655"/>
      <c r="HA210" s="655"/>
      <c r="HB210" s="655"/>
      <c r="HC210" s="655"/>
      <c r="HD210" s="655"/>
      <c r="HE210" s="655"/>
      <c r="HF210" s="655"/>
      <c r="HG210" s="655"/>
      <c r="HH210" s="655"/>
      <c r="HI210" s="655"/>
      <c r="HJ210" s="655"/>
      <c r="HK210" s="655"/>
      <c r="HL210" s="655"/>
      <c r="HM210" s="655"/>
      <c r="HN210" s="655"/>
      <c r="HO210" s="655"/>
      <c r="HP210" s="655"/>
      <c r="HQ210" s="655"/>
      <c r="HR210" s="655"/>
      <c r="HS210" s="655"/>
      <c r="HT210" s="655"/>
      <c r="HU210" s="655"/>
      <c r="HV210" s="655"/>
      <c r="HW210" s="655"/>
      <c r="HX210" s="655"/>
      <c r="HY210" s="655"/>
      <c r="HZ210" s="655"/>
      <c r="IA210" s="655"/>
      <c r="IB210" s="655"/>
      <c r="IC210" s="655"/>
    </row>
    <row r="211" spans="1:237" s="717" customFormat="1" ht="19.5" customHeight="1" x14ac:dyDescent="0.35">
      <c r="A211"/>
      <c r="B211" s="728"/>
      <c r="C211" s="671"/>
      <c r="D211"/>
      <c r="E211"/>
      <c r="F211"/>
      <c r="G211"/>
      <c r="H211"/>
      <c r="I211"/>
      <c r="J211" s="646" t="s">
        <v>185</v>
      </c>
      <c r="K211"/>
      <c r="L211"/>
      <c r="M211" s="610"/>
      <c r="N211" s="633">
        <v>4241</v>
      </c>
      <c r="O211" s="595" t="s">
        <v>269</v>
      </c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 s="49">
        <v>0</v>
      </c>
      <c r="CA211" s="49"/>
      <c r="CB211" s="49"/>
      <c r="CC211" s="49"/>
      <c r="CD211" s="49"/>
      <c r="CE211" s="49">
        <v>0</v>
      </c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>
        <v>0</v>
      </c>
      <c r="CR211" s="49">
        <v>1826.12</v>
      </c>
      <c r="CS211" s="49">
        <f t="shared" si="624"/>
        <v>0</v>
      </c>
      <c r="CT211" s="49">
        <f>CU211-CQ211</f>
        <v>12000</v>
      </c>
      <c r="CU211" s="699">
        <v>12000</v>
      </c>
      <c r="CV211" s="49">
        <v>1826.12</v>
      </c>
      <c r="CW211" s="49">
        <f t="shared" si="521"/>
        <v>15.217666666666666</v>
      </c>
      <c r="CX211" s="49">
        <f>CY211-CU211</f>
        <v>-8000</v>
      </c>
      <c r="CY211" s="699">
        <v>4000</v>
      </c>
      <c r="CZ211" s="851"/>
      <c r="DA211" s="851"/>
      <c r="DB211" s="851">
        <v>1826.12</v>
      </c>
      <c r="DC211" s="851">
        <v>2000</v>
      </c>
      <c r="DD211" s="49">
        <f t="shared" si="618"/>
        <v>109.52182770026067</v>
      </c>
      <c r="DE211" s="49">
        <f t="shared" si="619"/>
        <v>100</v>
      </c>
      <c r="DF211" s="49"/>
      <c r="DG211" s="49"/>
      <c r="DH211" s="49">
        <f t="shared" si="527"/>
        <v>0</v>
      </c>
      <c r="DI211" s="49">
        <f>DJ211-DF211</f>
        <v>2000</v>
      </c>
      <c r="DJ211" s="851">
        <v>2000</v>
      </c>
      <c r="DK211" s="49"/>
      <c r="DL211" s="49">
        <f t="shared" si="610"/>
        <v>0</v>
      </c>
      <c r="DM211" s="49">
        <f>DN211-DJ211</f>
        <v>50000</v>
      </c>
      <c r="DN211" s="851">
        <v>52000</v>
      </c>
      <c r="DO211" s="49"/>
      <c r="DP211" s="49">
        <f t="shared" si="611"/>
        <v>0</v>
      </c>
      <c r="DQ211" s="49">
        <f>DR211-DN211</f>
        <v>23000</v>
      </c>
      <c r="DR211" s="1029">
        <v>75000</v>
      </c>
      <c r="DS211" s="851">
        <v>75000</v>
      </c>
      <c r="DT211" s="851"/>
      <c r="DU211" s="851"/>
      <c r="DV211" s="49"/>
      <c r="DW211" s="49"/>
      <c r="DX211" s="137"/>
      <c r="DY211" s="851"/>
      <c r="DZ211" s="853"/>
      <c r="EA211" s="853"/>
      <c r="EE211" s="934"/>
      <c r="EF211" s="655"/>
      <c r="EG211" s="655"/>
      <c r="EH211" s="655"/>
      <c r="EI211" s="655"/>
      <c r="EJ211" s="655"/>
      <c r="EK211" s="655"/>
      <c r="EL211" s="655"/>
      <c r="EM211" s="655"/>
      <c r="EN211" s="952"/>
      <c r="EO211" s="655"/>
      <c r="EP211" s="655"/>
      <c r="EQ211" s="655"/>
      <c r="ER211" s="655"/>
      <c r="ES211" s="655"/>
      <c r="ET211" s="655"/>
      <c r="EU211" s="655"/>
      <c r="EV211" s="655"/>
      <c r="EX211" s="930"/>
      <c r="EY211" s="655"/>
      <c r="EZ211" s="655"/>
      <c r="FA211" s="655"/>
      <c r="FB211" s="655"/>
      <c r="FC211" s="655"/>
      <c r="FD211" s="655"/>
      <c r="FE211" s="655"/>
      <c r="FF211" s="655"/>
      <c r="FG211" s="655"/>
      <c r="FH211" s="655"/>
      <c r="FI211" s="655"/>
      <c r="FJ211" s="655"/>
      <c r="FK211" s="655"/>
      <c r="FL211" s="655"/>
      <c r="FM211" s="655"/>
      <c r="FN211" s="655"/>
      <c r="FO211" s="655"/>
      <c r="FP211" s="655"/>
      <c r="FQ211" s="655"/>
      <c r="FR211" s="655"/>
      <c r="FS211" s="655"/>
      <c r="FT211" s="655"/>
      <c r="FU211" s="655"/>
      <c r="FV211" s="655"/>
      <c r="FW211" s="655"/>
      <c r="FX211" s="655"/>
      <c r="FY211" s="655"/>
      <c r="FZ211" s="655"/>
      <c r="GA211" s="655"/>
      <c r="GB211" s="655"/>
      <c r="GC211" s="655"/>
      <c r="GD211" s="655"/>
      <c r="GE211" s="655"/>
      <c r="GF211" s="655"/>
      <c r="GG211" s="655"/>
      <c r="GH211" s="655"/>
      <c r="GI211" s="655"/>
      <c r="GJ211" s="655"/>
      <c r="GK211" s="655"/>
      <c r="GL211" s="655"/>
      <c r="GM211" s="655"/>
      <c r="GN211" s="655"/>
      <c r="GO211" s="655"/>
      <c r="GP211" s="655"/>
      <c r="GQ211" s="655"/>
      <c r="GR211" s="655"/>
      <c r="GS211" s="655"/>
      <c r="GT211" s="655"/>
      <c r="GU211" s="655"/>
      <c r="GV211" s="655"/>
      <c r="GW211" s="655"/>
      <c r="GX211" s="655"/>
      <c r="GY211" s="655"/>
      <c r="GZ211" s="655"/>
      <c r="HA211" s="655"/>
      <c r="HB211" s="655"/>
      <c r="HC211" s="655"/>
      <c r="HD211" s="655"/>
      <c r="HE211" s="655"/>
      <c r="HF211" s="655"/>
      <c r="HG211" s="655"/>
      <c r="HH211" s="655"/>
      <c r="HI211" s="655"/>
      <c r="HJ211" s="655"/>
      <c r="HK211" s="655"/>
      <c r="HL211" s="655"/>
      <c r="HM211" s="655"/>
      <c r="HN211" s="655"/>
      <c r="HO211" s="655"/>
      <c r="HP211" s="655"/>
      <c r="HQ211" s="655"/>
      <c r="HR211" s="655"/>
      <c r="HS211" s="655"/>
      <c r="HT211" s="655"/>
      <c r="HU211" s="655"/>
      <c r="HV211" s="655"/>
      <c r="HW211" s="655"/>
      <c r="HX211" s="655"/>
      <c r="HY211" s="655"/>
      <c r="HZ211" s="655"/>
      <c r="IA211" s="655"/>
      <c r="IB211" s="655"/>
      <c r="IC211" s="655"/>
    </row>
    <row r="212" spans="1:237" s="654" customFormat="1" ht="20.100000000000001" hidden="1" customHeight="1" x14ac:dyDescent="0.35">
      <c r="A212" s="646"/>
      <c r="B212" s="648" t="s">
        <v>507</v>
      </c>
      <c r="C212" s="648"/>
      <c r="D212" s="648"/>
      <c r="E212" s="648"/>
      <c r="F212" s="648"/>
      <c r="G212" s="648"/>
      <c r="H212" s="648"/>
      <c r="I212" s="648"/>
      <c r="J212" s="648" t="s">
        <v>201</v>
      </c>
      <c r="K212" s="675"/>
      <c r="L212" s="508" t="s">
        <v>631</v>
      </c>
      <c r="M212" s="508"/>
      <c r="N212" s="508"/>
      <c r="O212" s="751"/>
      <c r="P212" s="407"/>
      <c r="Q212" s="407"/>
      <c r="R212" s="407"/>
      <c r="S212" s="407"/>
      <c r="T212" s="407"/>
      <c r="U212" s="407"/>
      <c r="V212" s="407"/>
      <c r="W212" s="407"/>
      <c r="X212" s="407"/>
      <c r="Y212" s="407"/>
      <c r="Z212" s="407"/>
      <c r="AA212" s="407"/>
      <c r="AB212" s="407"/>
      <c r="AC212" s="407"/>
      <c r="AD212" s="407"/>
      <c r="AE212" s="407"/>
      <c r="AF212" s="407"/>
      <c r="AG212" s="407"/>
      <c r="AH212" s="407"/>
      <c r="AI212" s="588"/>
      <c r="AJ212" s="407"/>
      <c r="AK212" s="407"/>
      <c r="AL212" s="407"/>
      <c r="AM212" s="407"/>
      <c r="AN212" s="53"/>
      <c r="AO212" s="53"/>
      <c r="AP212" s="53"/>
      <c r="AQ212" s="53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608">
        <f>(BG214+BG225)</f>
        <v>0</v>
      </c>
      <c r="BH212" s="608">
        <f>(BH214+BH225)</f>
        <v>0</v>
      </c>
      <c r="BI212" s="608" t="e">
        <f>(BI214+#REF!)</f>
        <v>#REF!</v>
      </c>
      <c r="BJ212" s="608">
        <f>(BJ214+BJ225)</f>
        <v>0</v>
      </c>
      <c r="BK212" s="608">
        <f>(BK214+BK225)</f>
        <v>0</v>
      </c>
      <c r="BL212" s="608">
        <f t="shared" si="608"/>
        <v>0</v>
      </c>
      <c r="BM212" s="608"/>
      <c r="BN212" s="608"/>
      <c r="BO212" s="608">
        <f>(BO214+BO225)</f>
        <v>1498863.62</v>
      </c>
      <c r="BP212" s="608"/>
      <c r="BQ212" s="608"/>
      <c r="BR212" s="608">
        <f t="shared" ref="BR212:BY212" si="639">(BR214+BR225)</f>
        <v>-1498863.62</v>
      </c>
      <c r="BS212" s="608">
        <f t="shared" si="639"/>
        <v>0</v>
      </c>
      <c r="BT212" s="608">
        <f>(BT214+BT225)</f>
        <v>1050</v>
      </c>
      <c r="BU212" s="608">
        <f t="shared" si="639"/>
        <v>-1498863.62</v>
      </c>
      <c r="BV212" s="608">
        <f t="shared" si="639"/>
        <v>0</v>
      </c>
      <c r="BW212" s="608"/>
      <c r="BX212" s="608"/>
      <c r="BY212" s="608">
        <f t="shared" si="639"/>
        <v>0</v>
      </c>
      <c r="BZ212" s="608">
        <f>(BZ214+BZ225)</f>
        <v>0</v>
      </c>
      <c r="CA212" s="608">
        <f t="shared" ref="CA212:CA298" si="640">IFERROR(BZ212/BG212*100,)</f>
        <v>0</v>
      </c>
      <c r="CB212" s="608">
        <f t="shared" ref="CB212:CB298" si="641">IFERROR(BZ212/BY212*100,)</f>
        <v>0</v>
      </c>
      <c r="CC212" s="608">
        <f>(CC214+CC225)</f>
        <v>0</v>
      </c>
      <c r="CD212" s="608">
        <f>(CD214+CD225)</f>
        <v>0</v>
      </c>
      <c r="CE212" s="608">
        <f>(CE214+CE225)</f>
        <v>0</v>
      </c>
      <c r="CF212" s="608">
        <f>(CF214+CF225)</f>
        <v>0</v>
      </c>
      <c r="CG212" s="608">
        <f t="shared" ref="CG212:CG228" si="642">IFERROR(CF212/CE212*100,)</f>
        <v>0</v>
      </c>
      <c r="CH212" s="608">
        <f>(CH214+CH225)</f>
        <v>0</v>
      </c>
      <c r="CI212" s="608">
        <f>(CI214+CI225)</f>
        <v>0</v>
      </c>
      <c r="CJ212" s="608"/>
      <c r="CK212" s="608">
        <f t="shared" si="583"/>
        <v>0</v>
      </c>
      <c r="CL212" s="608">
        <f>(CL214+CL225)</f>
        <v>0</v>
      </c>
      <c r="CM212" s="608">
        <f>(CM214+CM225)</f>
        <v>0</v>
      </c>
      <c r="CN212" s="608"/>
      <c r="CO212" s="608">
        <f t="shared" si="584"/>
        <v>0</v>
      </c>
      <c r="CP212" s="608">
        <f>(CP214+CP225)</f>
        <v>0</v>
      </c>
      <c r="CQ212" s="608">
        <f>(CQ214+CQ225)</f>
        <v>0</v>
      </c>
      <c r="CR212" s="608">
        <f>(CR214+CR225)</f>
        <v>0</v>
      </c>
      <c r="CS212" s="608">
        <f t="shared" si="624"/>
        <v>0</v>
      </c>
      <c r="CT212" s="608">
        <f>(CT214+CT225)</f>
        <v>0</v>
      </c>
      <c r="CU212" s="608">
        <f>(CU214+CU225)</f>
        <v>0</v>
      </c>
      <c r="CV212" s="608">
        <f>(CV214+CV225)</f>
        <v>0</v>
      </c>
      <c r="CW212" s="608">
        <f t="shared" si="521"/>
        <v>0</v>
      </c>
      <c r="CX212" s="608">
        <f t="shared" ref="CX212:DG212" si="643">(CX214+CX225)</f>
        <v>0</v>
      </c>
      <c r="CY212" s="608">
        <f t="shared" si="643"/>
        <v>0</v>
      </c>
      <c r="CZ212" s="608">
        <f t="shared" si="643"/>
        <v>0</v>
      </c>
      <c r="DA212" s="608">
        <f t="shared" si="643"/>
        <v>0</v>
      </c>
      <c r="DB212" s="608">
        <f t="shared" ref="DB212" si="644">(DB214+DB225)</f>
        <v>0</v>
      </c>
      <c r="DC212" s="608">
        <f t="shared" ref="DC212" si="645">(DC214+DC225)</f>
        <v>0</v>
      </c>
      <c r="DD212" s="608">
        <f t="shared" si="618"/>
        <v>0</v>
      </c>
      <c r="DE212" s="608">
        <f t="shared" si="619"/>
        <v>0</v>
      </c>
      <c r="DF212" s="608">
        <f t="shared" si="643"/>
        <v>0</v>
      </c>
      <c r="DG212" s="608">
        <f t="shared" si="643"/>
        <v>0</v>
      </c>
      <c r="DH212" s="608">
        <f t="shared" si="527"/>
        <v>0</v>
      </c>
      <c r="DI212" s="608">
        <f>(DI214+DI225)</f>
        <v>0</v>
      </c>
      <c r="DJ212" s="608">
        <f>(DJ214+DJ225)</f>
        <v>0</v>
      </c>
      <c r="DK212" s="608">
        <f t="shared" ref="DK212" si="646">(DK214+DK225)</f>
        <v>0</v>
      </c>
      <c r="DL212" s="608">
        <f t="shared" si="610"/>
        <v>0</v>
      </c>
      <c r="DM212" s="608">
        <f>(DM214+DM225)</f>
        <v>0</v>
      </c>
      <c r="DN212" s="608">
        <f>(DN214+DN225)</f>
        <v>0</v>
      </c>
      <c r="DO212" s="608">
        <f t="shared" ref="DO212" si="647">(DO214+DO225)</f>
        <v>0</v>
      </c>
      <c r="DP212" s="608">
        <f t="shared" si="611"/>
        <v>0</v>
      </c>
      <c r="DQ212" s="608">
        <f>(DQ214+DQ225)</f>
        <v>0</v>
      </c>
      <c r="DR212" s="608">
        <f>(DR214+DR225)</f>
        <v>0</v>
      </c>
      <c r="DS212" s="608">
        <f t="shared" ref="DS212:DU212" si="648">(DS214+DS225)</f>
        <v>0</v>
      </c>
      <c r="DT212" s="608">
        <f t="shared" si="648"/>
        <v>0</v>
      </c>
      <c r="DU212" s="608">
        <f t="shared" si="648"/>
        <v>0</v>
      </c>
      <c r="DV212" s="533"/>
      <c r="DW212" s="533"/>
      <c r="DX212" s="137"/>
      <c r="DY212" s="533"/>
      <c r="DZ212" s="852"/>
      <c r="EA212" s="852"/>
      <c r="EE212" s="686"/>
      <c r="EF212" s="655"/>
      <c r="EG212" s="655"/>
      <c r="EH212" s="655"/>
      <c r="EI212" s="655"/>
      <c r="EJ212" s="655"/>
      <c r="EK212" s="655"/>
      <c r="EL212" s="655"/>
      <c r="EM212" s="655"/>
      <c r="EN212" s="952"/>
      <c r="EO212" s="655"/>
      <c r="EP212" s="655"/>
      <c r="EQ212" s="655"/>
      <c r="ER212" s="655"/>
      <c r="ES212" s="655"/>
      <c r="ET212" s="655"/>
      <c r="EU212" s="655"/>
      <c r="EV212" s="655"/>
      <c r="EX212" s="820"/>
      <c r="EY212" s="655"/>
      <c r="EZ212" s="655"/>
      <c r="FA212" s="655"/>
      <c r="FB212" s="655"/>
      <c r="FC212" s="655"/>
      <c r="FD212" s="655"/>
      <c r="FE212" s="655"/>
      <c r="FF212" s="655"/>
      <c r="FG212" s="655"/>
      <c r="FH212" s="655"/>
      <c r="FI212" s="655"/>
      <c r="FJ212" s="655"/>
      <c r="FK212" s="655"/>
      <c r="FL212" s="655"/>
      <c r="FM212" s="655"/>
      <c r="FN212" s="655"/>
      <c r="FO212" s="655"/>
      <c r="FP212" s="655"/>
      <c r="FQ212" s="655"/>
      <c r="FR212" s="655"/>
      <c r="FS212" s="655"/>
      <c r="FT212" s="655"/>
      <c r="FU212" s="655"/>
      <c r="FV212" s="655"/>
      <c r="FW212" s="655"/>
      <c r="FX212" s="655"/>
      <c r="FY212" s="655"/>
      <c r="FZ212" s="655"/>
      <c r="GA212" s="655"/>
      <c r="GB212" s="655"/>
      <c r="GC212" s="655"/>
      <c r="GD212" s="655"/>
      <c r="GE212" s="655"/>
      <c r="GF212" s="655"/>
      <c r="GG212" s="655"/>
      <c r="GH212" s="655"/>
      <c r="GI212" s="655"/>
      <c r="GJ212" s="655"/>
      <c r="GK212" s="655"/>
      <c r="GL212" s="655"/>
      <c r="GM212" s="655"/>
      <c r="GN212" s="655"/>
      <c r="GO212" s="655"/>
      <c r="GP212" s="655"/>
      <c r="GQ212" s="655"/>
      <c r="GR212" s="655"/>
      <c r="GS212" s="655"/>
      <c r="GT212" s="655"/>
      <c r="GU212" s="655"/>
      <c r="GV212" s="655"/>
      <c r="GW212" s="655"/>
      <c r="GX212" s="655"/>
      <c r="GY212" s="655"/>
      <c r="GZ212" s="655"/>
      <c r="HA212" s="655"/>
      <c r="HB212" s="655"/>
      <c r="HC212" s="655"/>
      <c r="HD212" s="655"/>
      <c r="HE212" s="655"/>
      <c r="HF212" s="655"/>
      <c r="HG212" s="655"/>
      <c r="HH212" s="655"/>
      <c r="HI212" s="655"/>
      <c r="HJ212" s="655"/>
      <c r="HK212" s="655"/>
      <c r="HL212" s="655"/>
      <c r="HM212" s="655"/>
      <c r="HN212" s="655"/>
      <c r="HO212" s="655"/>
      <c r="HP212" s="655"/>
      <c r="HQ212" s="655"/>
      <c r="HR212" s="655"/>
      <c r="HS212" s="655"/>
      <c r="HT212" s="655"/>
      <c r="HU212" s="655"/>
      <c r="HV212" s="655"/>
      <c r="HW212" s="655"/>
      <c r="HX212" s="655"/>
      <c r="HY212" s="655"/>
      <c r="HZ212" s="655"/>
      <c r="IA212" s="655"/>
      <c r="IB212" s="655"/>
      <c r="IC212" s="655"/>
    </row>
    <row r="213" spans="1:237" s="654" customFormat="1" ht="20.100000000000001" hidden="1" customHeight="1" x14ac:dyDescent="0.35">
      <c r="A213" s="646"/>
      <c r="B213" s="656"/>
      <c r="C213" s="819"/>
      <c r="D213" s="774"/>
      <c r="E213" s="774"/>
      <c r="F213" s="774"/>
      <c r="G213" s="774"/>
      <c r="H213" s="774"/>
      <c r="I213" s="774"/>
      <c r="J213" s="774" t="s">
        <v>201</v>
      </c>
      <c r="K213" s="563" t="s">
        <v>458</v>
      </c>
      <c r="L213" s="563" t="s">
        <v>623</v>
      </c>
      <c r="M213" s="563"/>
      <c r="N213" s="563"/>
      <c r="O213" s="774"/>
      <c r="P213" s="774"/>
      <c r="Q213" s="774"/>
      <c r="R213" s="774"/>
      <c r="S213" s="774"/>
      <c r="T213" s="774"/>
      <c r="U213" s="774"/>
      <c r="V213" s="774"/>
      <c r="W213" s="774"/>
      <c r="X213" s="774"/>
      <c r="Y213" s="774"/>
      <c r="Z213" s="774"/>
      <c r="AA213" s="774"/>
      <c r="AB213" s="774"/>
      <c r="AC213" s="774"/>
      <c r="AD213" s="774"/>
      <c r="AE213" s="774"/>
      <c r="AF213" s="774"/>
      <c r="AG213" s="774"/>
      <c r="AH213" s="774"/>
      <c r="AI213" s="774"/>
      <c r="AJ213" s="774"/>
      <c r="AK213" s="774"/>
      <c r="AL213" s="774"/>
      <c r="AM213" s="774"/>
      <c r="AN213" s="774"/>
      <c r="AO213" s="774"/>
      <c r="AP213" s="774"/>
      <c r="AQ213" s="774"/>
      <c r="AR213" s="774"/>
      <c r="AS213" s="774"/>
      <c r="AT213" s="774"/>
      <c r="AU213" s="774"/>
      <c r="AV213" s="774"/>
      <c r="AW213" s="774"/>
      <c r="AX213" s="774"/>
      <c r="AY213" s="774"/>
      <c r="AZ213" s="774"/>
      <c r="BA213" s="774"/>
      <c r="BB213" s="774"/>
      <c r="BC213" s="774"/>
      <c r="BD213" s="774"/>
      <c r="BE213" s="774"/>
      <c r="BF213" s="774"/>
      <c r="BG213" s="641">
        <v>0</v>
      </c>
      <c r="BH213" s="641">
        <v>0</v>
      </c>
      <c r="BI213" s="641">
        <v>1000000</v>
      </c>
      <c r="BJ213" s="641">
        <v>0</v>
      </c>
      <c r="BK213" s="641">
        <v>0</v>
      </c>
      <c r="BL213" s="641">
        <f t="shared" si="608"/>
        <v>0</v>
      </c>
      <c r="BM213" s="641"/>
      <c r="BN213" s="641"/>
      <c r="BO213" s="641">
        <v>1498863.62</v>
      </c>
      <c r="BP213" s="641"/>
      <c r="BQ213" s="641"/>
      <c r="BR213" s="641">
        <f>(BS213-BO213)</f>
        <v>-1498863.62</v>
      </c>
      <c r="BS213" s="641">
        <v>0</v>
      </c>
      <c r="BT213" s="641">
        <v>1050</v>
      </c>
      <c r="BU213" s="641">
        <f>(BY213-BO213)</f>
        <v>-1498863.62</v>
      </c>
      <c r="BV213" s="641">
        <v>0</v>
      </c>
      <c r="BW213" s="641"/>
      <c r="BX213" s="641"/>
      <c r="BY213" s="641">
        <v>0</v>
      </c>
      <c r="BZ213" s="641">
        <v>0</v>
      </c>
      <c r="CA213" s="641">
        <f t="shared" si="640"/>
        <v>0</v>
      </c>
      <c r="CB213" s="641">
        <f t="shared" si="641"/>
        <v>0</v>
      </c>
      <c r="CC213" s="641">
        <v>0</v>
      </c>
      <c r="CD213" s="641">
        <v>0</v>
      </c>
      <c r="CE213" s="641">
        <v>0</v>
      </c>
      <c r="CF213" s="641"/>
      <c r="CG213" s="641">
        <f t="shared" si="642"/>
        <v>0</v>
      </c>
      <c r="CH213" s="641">
        <f>(CI213-CE213)</f>
        <v>0</v>
      </c>
      <c r="CI213" s="641"/>
      <c r="CJ213" s="641"/>
      <c r="CK213" s="641">
        <f t="shared" si="583"/>
        <v>0</v>
      </c>
      <c r="CL213" s="641">
        <f>(CM213-CI213)</f>
        <v>0</v>
      </c>
      <c r="CM213" s="641"/>
      <c r="CN213" s="641"/>
      <c r="CO213" s="641">
        <f t="shared" si="584"/>
        <v>0</v>
      </c>
      <c r="CP213" s="641">
        <f>(CQ213-CM213)</f>
        <v>0</v>
      </c>
      <c r="CQ213" s="641"/>
      <c r="CR213" s="641"/>
      <c r="CS213" s="641">
        <f t="shared" si="624"/>
        <v>0</v>
      </c>
      <c r="CT213" s="641">
        <f>(CU213-CQ213)</f>
        <v>0</v>
      </c>
      <c r="CU213" s="641"/>
      <c r="CV213" s="641"/>
      <c r="CW213" s="641">
        <f t="shared" si="521"/>
        <v>0</v>
      </c>
      <c r="CX213" s="641">
        <f>(CY213-CU213)</f>
        <v>0</v>
      </c>
      <c r="CY213" s="641"/>
      <c r="CZ213" s="641"/>
      <c r="DA213" s="641"/>
      <c r="DB213" s="641">
        <v>0</v>
      </c>
      <c r="DC213" s="641">
        <v>0</v>
      </c>
      <c r="DD213" s="641">
        <f t="shared" si="618"/>
        <v>0</v>
      </c>
      <c r="DE213" s="641">
        <f t="shared" si="619"/>
        <v>0</v>
      </c>
      <c r="DF213" s="641"/>
      <c r="DG213" s="641"/>
      <c r="DH213" s="641">
        <f t="shared" si="527"/>
        <v>0</v>
      </c>
      <c r="DI213" s="641">
        <f>(DJ213-DF213)</f>
        <v>0</v>
      </c>
      <c r="DJ213" s="641"/>
      <c r="DK213" s="641"/>
      <c r="DL213" s="641">
        <f t="shared" si="610"/>
        <v>0</v>
      </c>
      <c r="DM213" s="641">
        <f>(DN213-DJ213)</f>
        <v>0</v>
      </c>
      <c r="DN213" s="641"/>
      <c r="DO213" s="641"/>
      <c r="DP213" s="641">
        <f t="shared" si="611"/>
        <v>0</v>
      </c>
      <c r="DQ213" s="641">
        <f>(DR213-DN213)</f>
        <v>0</v>
      </c>
      <c r="DR213" s="641"/>
      <c r="DS213" s="641"/>
      <c r="DT213" s="641"/>
      <c r="DU213" s="641"/>
      <c r="DV213" s="609"/>
      <c r="DW213" s="609"/>
      <c r="DX213" s="137"/>
      <c r="DY213" s="609"/>
      <c r="DZ213" s="852"/>
      <c r="EA213" s="852"/>
      <c r="EE213" s="686"/>
      <c r="EF213" s="655"/>
      <c r="EG213" s="655"/>
      <c r="EH213" s="655"/>
      <c r="EI213" s="655"/>
      <c r="EJ213" s="655"/>
      <c r="EK213" s="655"/>
      <c r="EL213" s="655"/>
      <c r="EM213" s="655"/>
      <c r="EN213" s="952"/>
      <c r="EO213" s="655"/>
      <c r="EP213" s="655"/>
      <c r="EQ213" s="655"/>
      <c r="ER213" s="655"/>
      <c r="ES213" s="655"/>
      <c r="ET213" s="655"/>
      <c r="EU213" s="655"/>
      <c r="EV213" s="655"/>
      <c r="EX213" s="820"/>
      <c r="EY213" s="655"/>
      <c r="EZ213" s="655"/>
      <c r="FA213" s="655"/>
      <c r="FB213" s="655"/>
      <c r="FC213" s="655"/>
      <c r="FD213" s="655"/>
      <c r="FE213" s="655"/>
      <c r="FF213" s="655"/>
      <c r="FG213" s="655"/>
      <c r="FH213" s="655"/>
      <c r="FI213" s="655"/>
      <c r="FJ213" s="655"/>
      <c r="FK213" s="655"/>
      <c r="FL213" s="655"/>
      <c r="FM213" s="655"/>
      <c r="FN213" s="655"/>
      <c r="FO213" s="655"/>
      <c r="FP213" s="655"/>
      <c r="FQ213" s="655"/>
      <c r="FR213" s="655"/>
      <c r="FS213" s="655"/>
      <c r="FT213" s="655"/>
      <c r="FU213" s="655"/>
      <c r="FV213" s="655"/>
      <c r="FW213" s="655"/>
      <c r="FX213" s="655"/>
      <c r="FY213" s="655"/>
      <c r="FZ213" s="655"/>
      <c r="GA213" s="655"/>
      <c r="GB213" s="655"/>
      <c r="GC213" s="655"/>
      <c r="GD213" s="655"/>
      <c r="GE213" s="655"/>
      <c r="GF213" s="655"/>
      <c r="GG213" s="655"/>
      <c r="GH213" s="655"/>
      <c r="GI213" s="655"/>
      <c r="GJ213" s="655"/>
      <c r="GK213" s="655"/>
      <c r="GL213" s="655"/>
      <c r="GM213" s="655"/>
      <c r="GN213" s="655"/>
      <c r="GO213" s="655"/>
      <c r="GP213" s="655"/>
      <c r="GQ213" s="655"/>
      <c r="GR213" s="655"/>
      <c r="GS213" s="655"/>
      <c r="GT213" s="655"/>
      <c r="GU213" s="655"/>
      <c r="GV213" s="655"/>
      <c r="GW213" s="655"/>
      <c r="GX213" s="655"/>
      <c r="GY213" s="655"/>
      <c r="GZ213" s="655"/>
      <c r="HA213" s="655"/>
      <c r="HB213" s="655"/>
      <c r="HC213" s="655"/>
      <c r="HD213" s="655"/>
      <c r="HE213" s="655"/>
      <c r="HF213" s="655"/>
      <c r="HG213" s="655"/>
      <c r="HH213" s="655"/>
      <c r="HI213" s="655"/>
      <c r="HJ213" s="655"/>
      <c r="HK213" s="655"/>
      <c r="HL213" s="655"/>
      <c r="HM213" s="655"/>
      <c r="HN213" s="655"/>
      <c r="HO213" s="655"/>
      <c r="HP213" s="655"/>
      <c r="HQ213" s="655"/>
      <c r="HR213" s="655"/>
      <c r="HS213" s="655"/>
      <c r="HT213" s="655"/>
      <c r="HU213" s="655"/>
      <c r="HV213" s="655"/>
      <c r="HW213" s="655"/>
      <c r="HX213" s="655"/>
      <c r="HY213" s="655"/>
      <c r="HZ213" s="655"/>
      <c r="IA213" s="655"/>
      <c r="IB213" s="655"/>
      <c r="IC213" s="655"/>
    </row>
    <row r="214" spans="1:237" s="654" customFormat="1" ht="20.100000000000001" hidden="1" customHeight="1" x14ac:dyDescent="0.35">
      <c r="A214" s="646"/>
      <c r="B214" s="684"/>
      <c r="C214" s="555"/>
      <c r="D214" s="684"/>
      <c r="E214" s="684"/>
      <c r="F214" s="684"/>
      <c r="G214" s="684"/>
      <c r="H214" s="684"/>
      <c r="I214" s="684"/>
      <c r="J214" s="646" t="s">
        <v>201</v>
      </c>
      <c r="K214" s="758">
        <v>3</v>
      </c>
      <c r="L214" s="769" t="s">
        <v>174</v>
      </c>
      <c r="M214" s="769"/>
      <c r="N214" s="769"/>
      <c r="O214" s="753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596"/>
      <c r="AJ214" s="34"/>
      <c r="AK214" s="34"/>
      <c r="AL214" s="34"/>
      <c r="AM214" s="34"/>
      <c r="AN214" s="101"/>
      <c r="AO214" s="101"/>
      <c r="AP214" s="101"/>
      <c r="AQ214" s="101"/>
      <c r="AR214" s="101"/>
      <c r="AS214" s="37"/>
      <c r="AT214" s="37"/>
      <c r="AU214" s="101"/>
      <c r="AV214" s="101"/>
      <c r="AW214" s="101"/>
      <c r="AX214" s="101"/>
      <c r="AY214" s="101"/>
      <c r="AZ214" s="34"/>
      <c r="BA214" s="34"/>
      <c r="BB214" s="101"/>
      <c r="BC214" s="101"/>
      <c r="BD214" s="101"/>
      <c r="BE214" s="101"/>
      <c r="BF214" s="101"/>
      <c r="BG214" s="101">
        <f>BG215+BG220</f>
        <v>0</v>
      </c>
      <c r="BH214" s="101">
        <f>BH215+BH220</f>
        <v>0</v>
      </c>
      <c r="BI214" s="101"/>
      <c r="BJ214" s="101">
        <f>BJ215+BJ220</f>
        <v>0</v>
      </c>
      <c r="BK214" s="101">
        <f>BK215+BK220</f>
        <v>0</v>
      </c>
      <c r="BL214" s="101">
        <f t="shared" si="608"/>
        <v>0</v>
      </c>
      <c r="BM214" s="101"/>
      <c r="BN214" s="101"/>
      <c r="BO214" s="101">
        <f>BO215+BO220</f>
        <v>1109946.1200000001</v>
      </c>
      <c r="BP214" s="101"/>
      <c r="BQ214" s="101"/>
      <c r="BR214" s="101">
        <f t="shared" ref="BR214:BY214" si="649">BR215+BR220</f>
        <v>-1109946.1200000001</v>
      </c>
      <c r="BS214" s="101">
        <f t="shared" si="649"/>
        <v>0</v>
      </c>
      <c r="BT214" s="101">
        <f>BT215+BT220</f>
        <v>1050</v>
      </c>
      <c r="BU214" s="101">
        <f t="shared" si="649"/>
        <v>-1109946.1200000001</v>
      </c>
      <c r="BV214" s="101">
        <f t="shared" si="649"/>
        <v>0</v>
      </c>
      <c r="BW214" s="101"/>
      <c r="BX214" s="101"/>
      <c r="BY214" s="101">
        <f t="shared" si="649"/>
        <v>0</v>
      </c>
      <c r="BZ214" s="101">
        <f>BZ215+BZ220</f>
        <v>0</v>
      </c>
      <c r="CA214" s="101">
        <f t="shared" si="640"/>
        <v>0</v>
      </c>
      <c r="CB214" s="101">
        <f t="shared" si="641"/>
        <v>0</v>
      </c>
      <c r="CC214" s="101">
        <f>CC215+CC220</f>
        <v>0</v>
      </c>
      <c r="CD214" s="101">
        <f>CD215+CD220</f>
        <v>0</v>
      </c>
      <c r="CE214" s="101">
        <f>CE215+CE220</f>
        <v>0</v>
      </c>
      <c r="CF214" s="101">
        <f>CF215+CF220</f>
        <v>0</v>
      </c>
      <c r="CG214" s="101">
        <f t="shared" si="642"/>
        <v>0</v>
      </c>
      <c r="CH214" s="101">
        <f>CH215+CH220</f>
        <v>0</v>
      </c>
      <c r="CI214" s="101">
        <f>CI215+CI220</f>
        <v>0</v>
      </c>
      <c r="CJ214" s="101"/>
      <c r="CK214" s="101">
        <f t="shared" si="583"/>
        <v>0</v>
      </c>
      <c r="CL214" s="101">
        <f>CL215+CL220</f>
        <v>0</v>
      </c>
      <c r="CM214" s="101">
        <f>CM215+CM220</f>
        <v>0</v>
      </c>
      <c r="CN214" s="101"/>
      <c r="CO214" s="101">
        <f t="shared" si="584"/>
        <v>0</v>
      </c>
      <c r="CP214" s="101">
        <f>CP215+CP220</f>
        <v>0</v>
      </c>
      <c r="CQ214" s="101">
        <f>CQ215+CQ220</f>
        <v>0</v>
      </c>
      <c r="CR214" s="101">
        <f>CR215+CR220</f>
        <v>0</v>
      </c>
      <c r="CS214" s="101">
        <f t="shared" si="624"/>
        <v>0</v>
      </c>
      <c r="CT214" s="101">
        <f>CT215+CT220</f>
        <v>0</v>
      </c>
      <c r="CU214" s="101">
        <f>CU215+CU220</f>
        <v>0</v>
      </c>
      <c r="CV214" s="101">
        <f>CV215+CV220</f>
        <v>0</v>
      </c>
      <c r="CW214" s="101">
        <f t="shared" si="521"/>
        <v>0</v>
      </c>
      <c r="CX214" s="101">
        <f t="shared" ref="CX214:DG214" si="650">CX215+CX220</f>
        <v>0</v>
      </c>
      <c r="CY214" s="101">
        <f t="shared" si="650"/>
        <v>0</v>
      </c>
      <c r="CZ214" s="101">
        <f t="shared" si="650"/>
        <v>0</v>
      </c>
      <c r="DA214" s="101">
        <f t="shared" si="650"/>
        <v>0</v>
      </c>
      <c r="DB214" s="101">
        <f t="shared" ref="DB214" si="651">DB215+DB220</f>
        <v>0</v>
      </c>
      <c r="DC214" s="101">
        <f t="shared" ref="DC214" si="652">DC215+DC220</f>
        <v>0</v>
      </c>
      <c r="DD214" s="101">
        <f t="shared" si="618"/>
        <v>0</v>
      </c>
      <c r="DE214" s="101">
        <f t="shared" si="619"/>
        <v>0</v>
      </c>
      <c r="DF214" s="101">
        <f t="shared" si="650"/>
        <v>0</v>
      </c>
      <c r="DG214" s="101">
        <f t="shared" si="650"/>
        <v>0</v>
      </c>
      <c r="DH214" s="101">
        <f t="shared" si="527"/>
        <v>0</v>
      </c>
      <c r="DI214" s="101">
        <f>DI215+DI220</f>
        <v>0</v>
      </c>
      <c r="DJ214" s="101">
        <f>DJ215+DJ220</f>
        <v>0</v>
      </c>
      <c r="DK214" s="101">
        <f t="shared" ref="DK214" si="653">DK215+DK220</f>
        <v>0</v>
      </c>
      <c r="DL214" s="101">
        <f t="shared" si="610"/>
        <v>0</v>
      </c>
      <c r="DM214" s="101">
        <f>DM215+DM220</f>
        <v>0</v>
      </c>
      <c r="DN214" s="101">
        <f>DN215+DN220</f>
        <v>0</v>
      </c>
      <c r="DO214" s="101">
        <f t="shared" ref="DO214" si="654">DO215+DO220</f>
        <v>0</v>
      </c>
      <c r="DP214" s="101">
        <f t="shared" si="611"/>
        <v>0</v>
      </c>
      <c r="DQ214" s="101">
        <f>DQ215+DQ220</f>
        <v>0</v>
      </c>
      <c r="DR214" s="101">
        <f>DR215+DR220</f>
        <v>0</v>
      </c>
      <c r="DS214" s="101">
        <f t="shared" ref="DS214:DU214" si="655">DS215+DS220</f>
        <v>0</v>
      </c>
      <c r="DT214" s="101">
        <f t="shared" si="655"/>
        <v>0</v>
      </c>
      <c r="DU214" s="101">
        <f t="shared" si="655"/>
        <v>0</v>
      </c>
      <c r="DV214" s="106"/>
      <c r="DW214" s="106"/>
      <c r="DX214" s="137"/>
      <c r="DY214" s="106"/>
      <c r="DZ214" s="852"/>
      <c r="EA214" s="852"/>
      <c r="EE214" s="686"/>
      <c r="EF214" s="655"/>
      <c r="EG214" s="655"/>
      <c r="EH214" s="655"/>
      <c r="EI214" s="655"/>
      <c r="EJ214" s="655"/>
      <c r="EK214" s="655"/>
      <c r="EL214" s="655"/>
      <c r="EM214" s="655"/>
      <c r="EN214" s="952"/>
      <c r="EO214" s="655"/>
      <c r="EP214" s="655"/>
      <c r="EQ214" s="655"/>
      <c r="ER214" s="655"/>
      <c r="ES214" s="655"/>
      <c r="ET214" s="655"/>
      <c r="EU214" s="655"/>
      <c r="EV214" s="655"/>
      <c r="EX214" s="820"/>
      <c r="EY214" s="655"/>
      <c r="EZ214" s="655"/>
      <c r="FA214" s="655"/>
      <c r="FB214" s="655"/>
      <c r="FC214" s="655"/>
      <c r="FD214" s="655"/>
      <c r="FE214" s="655"/>
      <c r="FF214" s="655"/>
      <c r="FG214" s="655"/>
      <c r="FH214" s="655"/>
      <c r="FI214" s="655"/>
      <c r="FJ214" s="655"/>
      <c r="FK214" s="655"/>
      <c r="FL214" s="655"/>
      <c r="FM214" s="655"/>
      <c r="FN214" s="655"/>
      <c r="FO214" s="655"/>
      <c r="FP214" s="655"/>
      <c r="FQ214" s="655"/>
      <c r="FR214" s="655"/>
      <c r="FS214" s="655"/>
      <c r="FT214" s="655"/>
      <c r="FU214" s="655"/>
      <c r="FV214" s="655"/>
      <c r="FW214" s="655"/>
      <c r="FX214" s="655"/>
      <c r="FY214" s="655"/>
      <c r="FZ214" s="655"/>
      <c r="GA214" s="655"/>
      <c r="GB214" s="655"/>
      <c r="GC214" s="655"/>
      <c r="GD214" s="655"/>
      <c r="GE214" s="655"/>
      <c r="GF214" s="655"/>
      <c r="GG214" s="655"/>
      <c r="GH214" s="655"/>
      <c r="GI214" s="655"/>
      <c r="GJ214" s="655"/>
      <c r="GK214" s="655"/>
      <c r="GL214" s="655"/>
      <c r="GM214" s="655"/>
      <c r="GN214" s="655"/>
      <c r="GO214" s="655"/>
      <c r="GP214" s="655"/>
      <c r="GQ214" s="655"/>
      <c r="GR214" s="655"/>
      <c r="GS214" s="655"/>
      <c r="GT214" s="655"/>
      <c r="GU214" s="655"/>
      <c r="GV214" s="655"/>
      <c r="GW214" s="655"/>
      <c r="GX214" s="655"/>
      <c r="GY214" s="655"/>
      <c r="GZ214" s="655"/>
      <c r="HA214" s="655"/>
      <c r="HB214" s="655"/>
      <c r="HC214" s="655"/>
      <c r="HD214" s="655"/>
      <c r="HE214" s="655"/>
      <c r="HF214" s="655"/>
      <c r="HG214" s="655"/>
      <c r="HH214" s="655"/>
      <c r="HI214" s="655"/>
      <c r="HJ214" s="655"/>
      <c r="HK214" s="655"/>
      <c r="HL214" s="655"/>
      <c r="HM214" s="655"/>
      <c r="HN214" s="655"/>
      <c r="HO214" s="655"/>
      <c r="HP214" s="655"/>
      <c r="HQ214" s="655"/>
      <c r="HR214" s="655"/>
      <c r="HS214" s="655"/>
      <c r="HT214" s="655"/>
      <c r="HU214" s="655"/>
      <c r="HV214" s="655"/>
      <c r="HW214" s="655"/>
      <c r="HX214" s="655"/>
      <c r="HY214" s="655"/>
      <c r="HZ214" s="655"/>
      <c r="IA214" s="655"/>
      <c r="IB214" s="655"/>
      <c r="IC214" s="655"/>
    </row>
    <row r="215" spans="1:237" s="654" customFormat="1" ht="20.100000000000001" hidden="1" customHeight="1" x14ac:dyDescent="0.35">
      <c r="A215" s="646"/>
      <c r="B215" s="684"/>
      <c r="C215" s="555"/>
      <c r="D215" s="684"/>
      <c r="E215" s="684"/>
      <c r="F215" s="684"/>
      <c r="G215" s="684"/>
      <c r="H215" s="684"/>
      <c r="I215" s="684"/>
      <c r="J215" s="646" t="s">
        <v>201</v>
      </c>
      <c r="K215" s="757"/>
      <c r="L215" s="766">
        <v>31</v>
      </c>
      <c r="M215" s="769" t="s">
        <v>240</v>
      </c>
      <c r="N215" s="574"/>
      <c r="O215" s="52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596"/>
      <c r="AJ215" s="34"/>
      <c r="AK215" s="34"/>
      <c r="AL215" s="34"/>
      <c r="AM215" s="34"/>
      <c r="AN215" s="101"/>
      <c r="AO215" s="101"/>
      <c r="AP215" s="101"/>
      <c r="AQ215" s="101"/>
      <c r="AR215" s="101"/>
      <c r="AS215" s="37"/>
      <c r="AT215" s="37"/>
      <c r="AU215" s="101"/>
      <c r="AV215" s="101"/>
      <c r="AW215" s="101"/>
      <c r="AX215" s="101"/>
      <c r="AY215" s="101"/>
      <c r="AZ215" s="34"/>
      <c r="BA215" s="34"/>
      <c r="BB215" s="101"/>
      <c r="BC215" s="101"/>
      <c r="BD215" s="101"/>
      <c r="BE215" s="101"/>
      <c r="BF215" s="101"/>
      <c r="BG215" s="101">
        <f>BG216+BG218</f>
        <v>0</v>
      </c>
      <c r="BH215" s="101">
        <f>BH216+BH218</f>
        <v>0</v>
      </c>
      <c r="BI215" s="101"/>
      <c r="BJ215" s="101">
        <f>BJ216+BJ218</f>
        <v>0</v>
      </c>
      <c r="BK215" s="101">
        <f>BK216+BK218</f>
        <v>0</v>
      </c>
      <c r="BL215" s="101">
        <f t="shared" si="608"/>
        <v>0</v>
      </c>
      <c r="BM215" s="101"/>
      <c r="BN215" s="101"/>
      <c r="BO215" s="101">
        <f>BO216+BO218</f>
        <v>729441.4</v>
      </c>
      <c r="BP215" s="101"/>
      <c r="BQ215" s="101"/>
      <c r="BR215" s="101">
        <f t="shared" ref="BR215:BY215" si="656">BR216+BR218</f>
        <v>-729441.4</v>
      </c>
      <c r="BS215" s="101">
        <f t="shared" si="656"/>
        <v>0</v>
      </c>
      <c r="BT215" s="101">
        <f>BT216+BT218</f>
        <v>0</v>
      </c>
      <c r="BU215" s="101">
        <f t="shared" si="656"/>
        <v>-729441.4</v>
      </c>
      <c r="BV215" s="101">
        <f t="shared" si="656"/>
        <v>0</v>
      </c>
      <c r="BW215" s="101"/>
      <c r="BX215" s="101"/>
      <c r="BY215" s="101">
        <f t="shared" si="656"/>
        <v>0</v>
      </c>
      <c r="BZ215" s="101">
        <f>BZ216+BZ218</f>
        <v>0</v>
      </c>
      <c r="CA215" s="101">
        <f t="shared" si="640"/>
        <v>0</v>
      </c>
      <c r="CB215" s="101">
        <f t="shared" si="641"/>
        <v>0</v>
      </c>
      <c r="CC215" s="101">
        <f>CC216+CC218</f>
        <v>0</v>
      </c>
      <c r="CD215" s="101">
        <f>CD216+CD218</f>
        <v>0</v>
      </c>
      <c r="CE215" s="101">
        <f>CE216+CE218</f>
        <v>0</v>
      </c>
      <c r="CF215" s="101">
        <f>CF216+CF218</f>
        <v>0</v>
      </c>
      <c r="CG215" s="101">
        <f t="shared" si="642"/>
        <v>0</v>
      </c>
      <c r="CH215" s="101">
        <f>CH216+CH218</f>
        <v>0</v>
      </c>
      <c r="CI215" s="101">
        <f>CI216+CI218</f>
        <v>0</v>
      </c>
      <c r="CJ215" s="101"/>
      <c r="CK215" s="101">
        <f t="shared" si="583"/>
        <v>0</v>
      </c>
      <c r="CL215" s="101">
        <f>CL216+CL218</f>
        <v>0</v>
      </c>
      <c r="CM215" s="101">
        <f>CM216+CM218</f>
        <v>0</v>
      </c>
      <c r="CN215" s="101"/>
      <c r="CO215" s="101">
        <f t="shared" si="584"/>
        <v>0</v>
      </c>
      <c r="CP215" s="101">
        <f>CP216+CP218</f>
        <v>0</v>
      </c>
      <c r="CQ215" s="101">
        <f>CQ216+CQ218</f>
        <v>0</v>
      </c>
      <c r="CR215" s="101">
        <f>CR216+CR218</f>
        <v>0</v>
      </c>
      <c r="CS215" s="101">
        <f t="shared" si="624"/>
        <v>0</v>
      </c>
      <c r="CT215" s="101">
        <f>CT216+CT218</f>
        <v>0</v>
      </c>
      <c r="CU215" s="101">
        <f>CU216+CU218</f>
        <v>0</v>
      </c>
      <c r="CV215" s="101">
        <f>CV216+CV218</f>
        <v>0</v>
      </c>
      <c r="CW215" s="101">
        <f t="shared" si="521"/>
        <v>0</v>
      </c>
      <c r="CX215" s="101">
        <f t="shared" ref="CX215:DG215" si="657">CX216+CX218</f>
        <v>0</v>
      </c>
      <c r="CY215" s="101">
        <f t="shared" si="657"/>
        <v>0</v>
      </c>
      <c r="CZ215" s="101">
        <f t="shared" si="657"/>
        <v>0</v>
      </c>
      <c r="DA215" s="101">
        <f t="shared" si="657"/>
        <v>0</v>
      </c>
      <c r="DB215" s="101">
        <f t="shared" ref="DB215" si="658">DB216+DB218</f>
        <v>0</v>
      </c>
      <c r="DC215" s="101">
        <f t="shared" ref="DC215" si="659">DC216+DC218</f>
        <v>0</v>
      </c>
      <c r="DD215" s="101">
        <f t="shared" si="618"/>
        <v>0</v>
      </c>
      <c r="DE215" s="101">
        <f t="shared" si="619"/>
        <v>0</v>
      </c>
      <c r="DF215" s="101">
        <f t="shared" si="657"/>
        <v>0</v>
      </c>
      <c r="DG215" s="101">
        <f t="shared" si="657"/>
        <v>0</v>
      </c>
      <c r="DH215" s="101">
        <f t="shared" si="527"/>
        <v>0</v>
      </c>
      <c r="DI215" s="101">
        <f>DI216+DI218</f>
        <v>0</v>
      </c>
      <c r="DJ215" s="101">
        <f>DJ216+DJ218</f>
        <v>0</v>
      </c>
      <c r="DK215" s="101">
        <f t="shared" ref="DK215" si="660">DK216+DK218</f>
        <v>0</v>
      </c>
      <c r="DL215" s="101">
        <f t="shared" si="610"/>
        <v>0</v>
      </c>
      <c r="DM215" s="101">
        <f>DM216+DM218</f>
        <v>0</v>
      </c>
      <c r="DN215" s="101">
        <f>DN216+DN218</f>
        <v>0</v>
      </c>
      <c r="DO215" s="101">
        <f t="shared" ref="DO215" si="661">DO216+DO218</f>
        <v>0</v>
      </c>
      <c r="DP215" s="101">
        <f t="shared" si="611"/>
        <v>0</v>
      </c>
      <c r="DQ215" s="101">
        <f>DQ216+DQ218</f>
        <v>0</v>
      </c>
      <c r="DR215" s="101">
        <f>DR216+DR218</f>
        <v>0</v>
      </c>
      <c r="DS215" s="101">
        <f t="shared" ref="DS215:DU215" si="662">DS216+DS218</f>
        <v>0</v>
      </c>
      <c r="DT215" s="101">
        <f t="shared" si="662"/>
        <v>0</v>
      </c>
      <c r="DU215" s="101">
        <f t="shared" si="662"/>
        <v>0</v>
      </c>
      <c r="DV215" s="106"/>
      <c r="DW215" s="106"/>
      <c r="DX215" s="137"/>
      <c r="DY215" s="106"/>
      <c r="DZ215" s="852"/>
      <c r="EA215" s="852"/>
      <c r="EE215" s="686"/>
      <c r="EF215" s="655"/>
      <c r="EG215" s="655"/>
      <c r="EH215" s="655"/>
      <c r="EI215" s="655"/>
      <c r="EJ215" s="655"/>
      <c r="EK215" s="655"/>
      <c r="EL215" s="655"/>
      <c r="EM215" s="655"/>
      <c r="EN215" s="952"/>
      <c r="EO215" s="655"/>
      <c r="EP215" s="655"/>
      <c r="EQ215" s="655"/>
      <c r="ER215" s="655"/>
      <c r="ES215" s="655"/>
      <c r="ET215" s="655"/>
      <c r="EU215" s="655"/>
      <c r="EV215" s="655"/>
      <c r="EX215" s="820"/>
      <c r="EY215" s="655"/>
      <c r="EZ215" s="655"/>
      <c r="FA215" s="655"/>
      <c r="FB215" s="655"/>
      <c r="FC215" s="655"/>
      <c r="FD215" s="655"/>
      <c r="FE215" s="655"/>
      <c r="FF215" s="655"/>
      <c r="FG215" s="655"/>
      <c r="FH215" s="655"/>
      <c r="FI215" s="655"/>
      <c r="FJ215" s="655"/>
      <c r="FK215" s="655"/>
      <c r="FL215" s="655"/>
      <c r="FM215" s="655"/>
      <c r="FN215" s="655"/>
      <c r="FO215" s="655"/>
      <c r="FP215" s="655"/>
      <c r="FQ215" s="655"/>
      <c r="FR215" s="655"/>
      <c r="FS215" s="655"/>
      <c r="FT215" s="655"/>
      <c r="FU215" s="655"/>
      <c r="FV215" s="655"/>
      <c r="FW215" s="655"/>
      <c r="FX215" s="655"/>
      <c r="FY215" s="655"/>
      <c r="FZ215" s="655"/>
      <c r="GA215" s="655"/>
      <c r="GB215" s="655"/>
      <c r="GC215" s="655"/>
      <c r="GD215" s="655"/>
      <c r="GE215" s="655"/>
      <c r="GF215" s="655"/>
      <c r="GG215" s="655"/>
      <c r="GH215" s="655"/>
      <c r="GI215" s="655"/>
      <c r="GJ215" s="655"/>
      <c r="GK215" s="655"/>
      <c r="GL215" s="655"/>
      <c r="GM215" s="655"/>
      <c r="GN215" s="655"/>
      <c r="GO215" s="655"/>
      <c r="GP215" s="655"/>
      <c r="GQ215" s="655"/>
      <c r="GR215" s="655"/>
      <c r="GS215" s="655"/>
      <c r="GT215" s="655"/>
      <c r="GU215" s="655"/>
      <c r="GV215" s="655"/>
      <c r="GW215" s="655"/>
      <c r="GX215" s="655"/>
      <c r="GY215" s="655"/>
      <c r="GZ215" s="655"/>
      <c r="HA215" s="655"/>
      <c r="HB215" s="655"/>
      <c r="HC215" s="655"/>
      <c r="HD215" s="655"/>
      <c r="HE215" s="655"/>
      <c r="HF215" s="655"/>
      <c r="HG215" s="655"/>
      <c r="HH215" s="655"/>
      <c r="HI215" s="655"/>
      <c r="HJ215" s="655"/>
      <c r="HK215" s="655"/>
      <c r="HL215" s="655"/>
      <c r="HM215" s="655"/>
      <c r="HN215" s="655"/>
      <c r="HO215" s="655"/>
      <c r="HP215" s="655"/>
      <c r="HQ215" s="655"/>
      <c r="HR215" s="655"/>
      <c r="HS215" s="655"/>
      <c r="HT215" s="655"/>
      <c r="HU215" s="655"/>
      <c r="HV215" s="655"/>
      <c r="HW215" s="655"/>
      <c r="HX215" s="655"/>
      <c r="HY215" s="655"/>
      <c r="HZ215" s="655"/>
      <c r="IA215" s="655"/>
      <c r="IB215" s="655"/>
      <c r="IC215" s="655"/>
    </row>
    <row r="216" spans="1:237" s="654" customFormat="1" ht="20.100000000000001" hidden="1" customHeight="1" x14ac:dyDescent="0.35">
      <c r="A216" s="646"/>
      <c r="B216" s="644" t="s">
        <v>638</v>
      </c>
      <c r="C216" s="665" t="s">
        <v>458</v>
      </c>
      <c r="D216" s="684"/>
      <c r="E216" s="684"/>
      <c r="F216" s="684"/>
      <c r="G216" s="684"/>
      <c r="H216" s="684"/>
      <c r="I216" s="684"/>
      <c r="J216" s="646" t="s">
        <v>201</v>
      </c>
      <c r="K216" s="757"/>
      <c r="L216" s="604"/>
      <c r="M216" s="769" t="s">
        <v>397</v>
      </c>
      <c r="N216" s="574"/>
      <c r="O216" s="52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596"/>
      <c r="AJ216" s="34"/>
      <c r="AK216" s="34"/>
      <c r="AL216" s="34"/>
      <c r="AM216" s="34"/>
      <c r="AN216" s="101"/>
      <c r="AO216" s="101"/>
      <c r="AP216" s="101"/>
      <c r="AQ216" s="101"/>
      <c r="AR216" s="101"/>
      <c r="AS216" s="37"/>
      <c r="AT216" s="37"/>
      <c r="AU216" s="101"/>
      <c r="AV216" s="101"/>
      <c r="AW216" s="101"/>
      <c r="AX216" s="101"/>
      <c r="AY216" s="101"/>
      <c r="AZ216" s="34"/>
      <c r="BA216" s="34"/>
      <c r="BB216" s="101"/>
      <c r="BC216" s="101"/>
      <c r="BD216" s="101"/>
      <c r="BE216" s="101"/>
      <c r="BF216" s="101"/>
      <c r="BG216" s="101">
        <f>BG217</f>
        <v>0</v>
      </c>
      <c r="BH216" s="101">
        <f>BH217</f>
        <v>0</v>
      </c>
      <c r="BI216" s="101"/>
      <c r="BJ216" s="101">
        <f>BJ217</f>
        <v>0</v>
      </c>
      <c r="BK216" s="101">
        <f>BK217</f>
        <v>0</v>
      </c>
      <c r="BL216" s="101">
        <f t="shared" si="608"/>
        <v>0</v>
      </c>
      <c r="BM216" s="101"/>
      <c r="BN216" s="101"/>
      <c r="BO216" s="101">
        <f>BO217</f>
        <v>583553</v>
      </c>
      <c r="BP216" s="101"/>
      <c r="BQ216" s="101"/>
      <c r="BR216" s="101">
        <f>BR217</f>
        <v>-583553</v>
      </c>
      <c r="BS216" s="101">
        <f>BS217</f>
        <v>0</v>
      </c>
      <c r="BT216" s="101">
        <f>BT217</f>
        <v>0</v>
      </c>
      <c r="BU216" s="101">
        <f>BU217</f>
        <v>-583553</v>
      </c>
      <c r="BV216" s="101">
        <f>BV217</f>
        <v>0</v>
      </c>
      <c r="BW216" s="101"/>
      <c r="BX216" s="101"/>
      <c r="BY216" s="101">
        <f>BY217</f>
        <v>0</v>
      </c>
      <c r="BZ216" s="101">
        <f>BZ217</f>
        <v>0</v>
      </c>
      <c r="CA216" s="101">
        <f t="shared" si="640"/>
        <v>0</v>
      </c>
      <c r="CB216" s="101">
        <f t="shared" si="641"/>
        <v>0</v>
      </c>
      <c r="CC216" s="101">
        <f>CC217</f>
        <v>0</v>
      </c>
      <c r="CD216" s="101">
        <f>CD217</f>
        <v>0</v>
      </c>
      <c r="CE216" s="101">
        <f>CE217</f>
        <v>0</v>
      </c>
      <c r="CF216" s="101">
        <f>CF217</f>
        <v>0</v>
      </c>
      <c r="CG216" s="101">
        <f t="shared" si="642"/>
        <v>0</v>
      </c>
      <c r="CH216" s="101">
        <f>CH217</f>
        <v>0</v>
      </c>
      <c r="CI216" s="101">
        <f>CI217</f>
        <v>0</v>
      </c>
      <c r="CJ216" s="101"/>
      <c r="CK216" s="101">
        <f t="shared" si="583"/>
        <v>0</v>
      </c>
      <c r="CL216" s="101">
        <f>CL217</f>
        <v>0</v>
      </c>
      <c r="CM216" s="101">
        <f>CM217</f>
        <v>0</v>
      </c>
      <c r="CN216" s="101"/>
      <c r="CO216" s="101">
        <f t="shared" si="584"/>
        <v>0</v>
      </c>
      <c r="CP216" s="101">
        <f>CP217</f>
        <v>0</v>
      </c>
      <c r="CQ216" s="101">
        <f>CQ217</f>
        <v>0</v>
      </c>
      <c r="CR216" s="101">
        <f>CR217</f>
        <v>0</v>
      </c>
      <c r="CS216" s="101">
        <f t="shared" si="624"/>
        <v>0</v>
      </c>
      <c r="CT216" s="101">
        <f>CT217</f>
        <v>0</v>
      </c>
      <c r="CU216" s="101">
        <f>CU217</f>
        <v>0</v>
      </c>
      <c r="CV216" s="101">
        <f>CV217</f>
        <v>0</v>
      </c>
      <c r="CW216" s="101">
        <f t="shared" si="521"/>
        <v>0</v>
      </c>
      <c r="CX216" s="101">
        <f t="shared" ref="CX216:DG216" si="663">CX217</f>
        <v>0</v>
      </c>
      <c r="CY216" s="101">
        <f t="shared" si="663"/>
        <v>0</v>
      </c>
      <c r="CZ216" s="101">
        <f t="shared" si="663"/>
        <v>0</v>
      </c>
      <c r="DA216" s="101">
        <f t="shared" si="663"/>
        <v>0</v>
      </c>
      <c r="DB216" s="101">
        <f t="shared" si="663"/>
        <v>0</v>
      </c>
      <c r="DC216" s="101">
        <f t="shared" ref="DC216" si="664">DC217</f>
        <v>0</v>
      </c>
      <c r="DD216" s="101">
        <f t="shared" si="618"/>
        <v>0</v>
      </c>
      <c r="DE216" s="101">
        <f t="shared" si="619"/>
        <v>0</v>
      </c>
      <c r="DF216" s="101">
        <f t="shared" si="663"/>
        <v>0</v>
      </c>
      <c r="DG216" s="101">
        <f t="shared" si="663"/>
        <v>0</v>
      </c>
      <c r="DH216" s="101">
        <f t="shared" si="527"/>
        <v>0</v>
      </c>
      <c r="DI216" s="101">
        <f>DI217</f>
        <v>0</v>
      </c>
      <c r="DJ216" s="101">
        <f>DJ217</f>
        <v>0</v>
      </c>
      <c r="DK216" s="101">
        <f t="shared" ref="DK216" si="665">DK217</f>
        <v>0</v>
      </c>
      <c r="DL216" s="101">
        <f t="shared" si="610"/>
        <v>0</v>
      </c>
      <c r="DM216" s="101">
        <f>DM217</f>
        <v>0</v>
      </c>
      <c r="DN216" s="101">
        <f>DN217</f>
        <v>0</v>
      </c>
      <c r="DO216" s="101">
        <f t="shared" ref="DO216" si="666">DO217</f>
        <v>0</v>
      </c>
      <c r="DP216" s="101">
        <f t="shared" si="611"/>
        <v>0</v>
      </c>
      <c r="DQ216" s="101">
        <f>DQ217</f>
        <v>0</v>
      </c>
      <c r="DR216" s="101">
        <f>DR217</f>
        <v>0</v>
      </c>
      <c r="DS216" s="101">
        <f t="shared" ref="DS216:DU216" si="667">DS217</f>
        <v>0</v>
      </c>
      <c r="DT216" s="101">
        <f t="shared" si="667"/>
        <v>0</v>
      </c>
      <c r="DU216" s="101">
        <f t="shared" si="667"/>
        <v>0</v>
      </c>
      <c r="DV216" s="106"/>
      <c r="DW216" s="106"/>
      <c r="DX216" s="137"/>
      <c r="DY216" s="106"/>
      <c r="DZ216" s="852"/>
      <c r="EA216" s="852"/>
      <c r="EE216" s="686"/>
      <c r="EF216" s="655"/>
      <c r="EG216" s="655"/>
      <c r="EH216" s="655"/>
      <c r="EI216" s="655"/>
      <c r="EJ216" s="655"/>
      <c r="EK216" s="655"/>
      <c r="EL216" s="655"/>
      <c r="EM216" s="655"/>
      <c r="EN216" s="952"/>
      <c r="EO216" s="655"/>
      <c r="EP216" s="655"/>
      <c r="EQ216" s="655"/>
      <c r="ER216" s="655"/>
      <c r="ES216" s="655"/>
      <c r="ET216" s="655"/>
      <c r="EU216" s="655"/>
      <c r="EV216" s="655"/>
      <c r="EX216" s="820"/>
      <c r="EY216" s="655"/>
      <c r="EZ216" s="655"/>
      <c r="FA216" s="655"/>
      <c r="FB216" s="655"/>
      <c r="FC216" s="655"/>
      <c r="FD216" s="655"/>
      <c r="FE216" s="655"/>
      <c r="FF216" s="655"/>
      <c r="FG216" s="655"/>
      <c r="FH216" s="655"/>
      <c r="FI216" s="655"/>
      <c r="FJ216" s="655"/>
      <c r="FK216" s="655"/>
      <c r="FL216" s="655"/>
      <c r="FM216" s="655"/>
      <c r="FN216" s="655"/>
      <c r="FO216" s="655"/>
      <c r="FP216" s="655"/>
      <c r="FQ216" s="655"/>
      <c r="FR216" s="655"/>
      <c r="FS216" s="655"/>
      <c r="FT216" s="655"/>
      <c r="FU216" s="655"/>
      <c r="FV216" s="655"/>
      <c r="FW216" s="655"/>
      <c r="FX216" s="655"/>
      <c r="FY216" s="655"/>
      <c r="FZ216" s="655"/>
      <c r="GA216" s="655"/>
      <c r="GB216" s="655"/>
      <c r="GC216" s="655"/>
      <c r="GD216" s="655"/>
      <c r="GE216" s="655"/>
      <c r="GF216" s="655"/>
      <c r="GG216" s="655"/>
      <c r="GH216" s="655"/>
      <c r="GI216" s="655"/>
      <c r="GJ216" s="655"/>
      <c r="GK216" s="655"/>
      <c r="GL216" s="655"/>
      <c r="GM216" s="655"/>
      <c r="GN216" s="655"/>
      <c r="GO216" s="655"/>
      <c r="GP216" s="655"/>
      <c r="GQ216" s="655"/>
      <c r="GR216" s="655"/>
      <c r="GS216" s="655"/>
      <c r="GT216" s="655"/>
      <c r="GU216" s="655"/>
      <c r="GV216" s="655"/>
      <c r="GW216" s="655"/>
      <c r="GX216" s="655"/>
      <c r="GY216" s="655"/>
      <c r="GZ216" s="655"/>
      <c r="HA216" s="655"/>
      <c r="HB216" s="655"/>
      <c r="HC216" s="655"/>
      <c r="HD216" s="655"/>
      <c r="HE216" s="655"/>
      <c r="HF216" s="655"/>
      <c r="HG216" s="655"/>
      <c r="HH216" s="655"/>
      <c r="HI216" s="655"/>
      <c r="HJ216" s="655"/>
      <c r="HK216" s="655"/>
      <c r="HL216" s="655"/>
      <c r="HM216" s="655"/>
      <c r="HN216" s="655"/>
      <c r="HO216" s="655"/>
      <c r="HP216" s="655"/>
      <c r="HQ216" s="655"/>
      <c r="HR216" s="655"/>
      <c r="HS216" s="655"/>
      <c r="HT216" s="655"/>
      <c r="HU216" s="655"/>
      <c r="HV216" s="655"/>
      <c r="HW216" s="655"/>
      <c r="HX216" s="655"/>
      <c r="HY216" s="655"/>
      <c r="HZ216" s="655"/>
      <c r="IA216" s="655"/>
      <c r="IB216" s="655"/>
      <c r="IC216" s="655"/>
    </row>
    <row r="217" spans="1:237" s="654" customFormat="1" ht="20.100000000000001" hidden="1" customHeight="1" x14ac:dyDescent="0.35">
      <c r="A217" s="646"/>
      <c r="B217" s="644"/>
      <c r="C217" s="555"/>
      <c r="D217" s="684"/>
      <c r="E217" s="684"/>
      <c r="F217" s="684"/>
      <c r="G217" s="684"/>
      <c r="H217" s="684"/>
      <c r="I217" s="684"/>
      <c r="J217" s="646" t="s">
        <v>201</v>
      </c>
      <c r="K217" s="757"/>
      <c r="L217" s="604"/>
      <c r="M217" s="610"/>
      <c r="N217" s="611">
        <v>3111</v>
      </c>
      <c r="O217" s="612" t="s">
        <v>266</v>
      </c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596"/>
      <c r="AJ217" s="34"/>
      <c r="AK217" s="34"/>
      <c r="AL217" s="34"/>
      <c r="AM217" s="34"/>
      <c r="AN217" s="101"/>
      <c r="AO217" s="101"/>
      <c r="AP217" s="101"/>
      <c r="AQ217" s="101"/>
      <c r="AR217" s="101"/>
      <c r="AS217" s="37"/>
      <c r="AT217" s="37"/>
      <c r="AU217" s="101"/>
      <c r="AV217" s="101"/>
      <c r="AW217" s="101"/>
      <c r="AX217" s="101"/>
      <c r="AY217" s="101"/>
      <c r="AZ217" s="34"/>
      <c r="BA217" s="34"/>
      <c r="BB217" s="101"/>
      <c r="BC217" s="101"/>
      <c r="BD217" s="101"/>
      <c r="BE217" s="101"/>
      <c r="BF217" s="101"/>
      <c r="BG217" s="109">
        <v>0</v>
      </c>
      <c r="BH217" s="109">
        <v>0</v>
      </c>
      <c r="BI217" s="101"/>
      <c r="BJ217" s="109">
        <v>0</v>
      </c>
      <c r="BK217" s="109">
        <v>0</v>
      </c>
      <c r="BL217" s="109">
        <f t="shared" si="608"/>
        <v>0</v>
      </c>
      <c r="BM217" s="109"/>
      <c r="BN217" s="109"/>
      <c r="BO217" s="109">
        <v>583553</v>
      </c>
      <c r="BP217" s="109"/>
      <c r="BQ217" s="109"/>
      <c r="BR217" s="109">
        <f>(BS217-BO217)</f>
        <v>-583553</v>
      </c>
      <c r="BS217" s="109">
        <v>0</v>
      </c>
      <c r="BT217" s="109">
        <v>0</v>
      </c>
      <c r="BU217" s="109">
        <f>(BY217-BO217)</f>
        <v>-583553</v>
      </c>
      <c r="BV217" s="109">
        <v>0</v>
      </c>
      <c r="BW217" s="109"/>
      <c r="BX217" s="109"/>
      <c r="BY217" s="109">
        <v>0</v>
      </c>
      <c r="BZ217" s="109">
        <v>0</v>
      </c>
      <c r="CA217" s="109">
        <f t="shared" si="640"/>
        <v>0</v>
      </c>
      <c r="CB217" s="109">
        <f t="shared" si="641"/>
        <v>0</v>
      </c>
      <c r="CC217" s="109"/>
      <c r="CD217" s="109"/>
      <c r="CE217" s="109">
        <v>0</v>
      </c>
      <c r="CF217" s="109"/>
      <c r="CG217" s="109">
        <f t="shared" si="642"/>
        <v>0</v>
      </c>
      <c r="CH217" s="109">
        <f>(CI217-CE217)</f>
        <v>0</v>
      </c>
      <c r="CI217" s="109"/>
      <c r="CJ217" s="109"/>
      <c r="CK217" s="109">
        <f t="shared" si="583"/>
        <v>0</v>
      </c>
      <c r="CL217" s="109">
        <f>(CM217-CI217)</f>
        <v>0</v>
      </c>
      <c r="CM217" s="109"/>
      <c r="CN217" s="109"/>
      <c r="CO217" s="109">
        <f t="shared" si="584"/>
        <v>0</v>
      </c>
      <c r="CP217" s="109">
        <f>(CQ217-CM217)</f>
        <v>0</v>
      </c>
      <c r="CQ217" s="109"/>
      <c r="CR217" s="109"/>
      <c r="CS217" s="109">
        <f t="shared" si="624"/>
        <v>0</v>
      </c>
      <c r="CT217" s="109">
        <f>(CU217-CQ217)</f>
        <v>0</v>
      </c>
      <c r="CU217" s="109"/>
      <c r="CV217" s="109"/>
      <c r="CW217" s="109">
        <f t="shared" si="521"/>
        <v>0</v>
      </c>
      <c r="CX217" s="109">
        <f>(CY217-CU217)</f>
        <v>0</v>
      </c>
      <c r="CY217" s="109"/>
      <c r="CZ217" s="109"/>
      <c r="DA217" s="109"/>
      <c r="DB217" s="109">
        <v>0</v>
      </c>
      <c r="DC217" s="109">
        <v>0</v>
      </c>
      <c r="DD217" s="109">
        <f t="shared" si="618"/>
        <v>0</v>
      </c>
      <c r="DE217" s="109">
        <f t="shared" si="619"/>
        <v>0</v>
      </c>
      <c r="DF217" s="109"/>
      <c r="DG217" s="109"/>
      <c r="DH217" s="109">
        <f t="shared" si="527"/>
        <v>0</v>
      </c>
      <c r="DI217" s="109">
        <f>(DJ217-DF217)</f>
        <v>0</v>
      </c>
      <c r="DJ217" s="109"/>
      <c r="DK217" s="109"/>
      <c r="DL217" s="109">
        <f t="shared" si="610"/>
        <v>0</v>
      </c>
      <c r="DM217" s="109">
        <f>(DN217-DJ217)</f>
        <v>0</v>
      </c>
      <c r="DN217" s="109"/>
      <c r="DO217" s="109"/>
      <c r="DP217" s="109">
        <f t="shared" si="611"/>
        <v>0</v>
      </c>
      <c r="DQ217" s="109">
        <f>(DR217-DN217)</f>
        <v>0</v>
      </c>
      <c r="DR217" s="109"/>
      <c r="DS217" s="109"/>
      <c r="DT217" s="109"/>
      <c r="DU217" s="109"/>
      <c r="DV217" s="102"/>
      <c r="DW217" s="102"/>
      <c r="DX217" s="137"/>
      <c r="DY217" s="102"/>
      <c r="DZ217" s="852"/>
      <c r="EA217" s="852"/>
      <c r="EE217" s="686"/>
      <c r="EF217" s="655"/>
      <c r="EG217" s="655"/>
      <c r="EH217" s="655"/>
      <c r="EI217" s="655"/>
      <c r="EJ217" s="655"/>
      <c r="EK217" s="655"/>
      <c r="EL217" s="655"/>
      <c r="EM217" s="655"/>
      <c r="EN217" s="952"/>
      <c r="EO217" s="655"/>
      <c r="EP217" s="655"/>
      <c r="EQ217" s="655"/>
      <c r="ER217" s="655"/>
      <c r="ES217" s="655"/>
      <c r="ET217" s="655"/>
      <c r="EU217" s="655"/>
      <c r="EV217" s="655"/>
      <c r="EX217" s="820"/>
      <c r="EY217" s="655"/>
      <c r="EZ217" s="655"/>
      <c r="FA217" s="655"/>
      <c r="FB217" s="655"/>
      <c r="FC217" s="655"/>
      <c r="FD217" s="655"/>
      <c r="FE217" s="655"/>
      <c r="FF217" s="655"/>
      <c r="FG217" s="655"/>
      <c r="FH217" s="655"/>
      <c r="FI217" s="655"/>
      <c r="FJ217" s="655"/>
      <c r="FK217" s="655"/>
      <c r="FL217" s="655"/>
      <c r="FM217" s="655"/>
      <c r="FN217" s="655"/>
      <c r="FO217" s="655"/>
      <c r="FP217" s="655"/>
      <c r="FQ217" s="655"/>
      <c r="FR217" s="655"/>
      <c r="FS217" s="655"/>
      <c r="FT217" s="655"/>
      <c r="FU217" s="655"/>
      <c r="FV217" s="655"/>
      <c r="FW217" s="655"/>
      <c r="FX217" s="655"/>
      <c r="FY217" s="655"/>
      <c r="FZ217" s="655"/>
      <c r="GA217" s="655"/>
      <c r="GB217" s="655"/>
      <c r="GC217" s="655"/>
      <c r="GD217" s="655"/>
      <c r="GE217" s="655"/>
      <c r="GF217" s="655"/>
      <c r="GG217" s="655"/>
      <c r="GH217" s="655"/>
      <c r="GI217" s="655"/>
      <c r="GJ217" s="655"/>
      <c r="GK217" s="655"/>
      <c r="GL217" s="655"/>
      <c r="GM217" s="655"/>
      <c r="GN217" s="655"/>
      <c r="GO217" s="655"/>
      <c r="GP217" s="655"/>
      <c r="GQ217" s="655"/>
      <c r="GR217" s="655"/>
      <c r="GS217" s="655"/>
      <c r="GT217" s="655"/>
      <c r="GU217" s="655"/>
      <c r="GV217" s="655"/>
      <c r="GW217" s="655"/>
      <c r="GX217" s="655"/>
      <c r="GY217" s="655"/>
      <c r="GZ217" s="655"/>
      <c r="HA217" s="655"/>
      <c r="HB217" s="655"/>
      <c r="HC217" s="655"/>
      <c r="HD217" s="655"/>
      <c r="HE217" s="655"/>
      <c r="HF217" s="655"/>
      <c r="HG217" s="655"/>
      <c r="HH217" s="655"/>
      <c r="HI217" s="655"/>
      <c r="HJ217" s="655"/>
      <c r="HK217" s="655"/>
      <c r="HL217" s="655"/>
      <c r="HM217" s="655"/>
      <c r="HN217" s="655"/>
      <c r="HO217" s="655"/>
      <c r="HP217" s="655"/>
      <c r="HQ217" s="655"/>
      <c r="HR217" s="655"/>
      <c r="HS217" s="655"/>
      <c r="HT217" s="655"/>
      <c r="HU217" s="655"/>
      <c r="HV217" s="655"/>
      <c r="HW217" s="655"/>
      <c r="HX217" s="655"/>
      <c r="HY217" s="655"/>
      <c r="HZ217" s="655"/>
      <c r="IA217" s="655"/>
      <c r="IB217" s="655"/>
      <c r="IC217" s="655"/>
    </row>
    <row r="218" spans="1:237" s="654" customFormat="1" ht="20.100000000000001" hidden="1" customHeight="1" x14ac:dyDescent="0.35">
      <c r="A218" s="646"/>
      <c r="B218" s="644" t="s">
        <v>639</v>
      </c>
      <c r="C218" s="665" t="s">
        <v>458</v>
      </c>
      <c r="D218" s="684"/>
      <c r="E218" s="684"/>
      <c r="F218" s="684"/>
      <c r="G218" s="684"/>
      <c r="H218" s="684"/>
      <c r="I218" s="684"/>
      <c r="J218" s="646" t="s">
        <v>201</v>
      </c>
      <c r="K218" s="757"/>
      <c r="L218" s="610"/>
      <c r="M218" s="775">
        <v>313</v>
      </c>
      <c r="N218" s="767" t="s">
        <v>17</v>
      </c>
      <c r="O218" s="547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596"/>
      <c r="AJ218" s="34"/>
      <c r="AK218" s="34"/>
      <c r="AL218" s="34"/>
      <c r="AM218" s="34"/>
      <c r="AN218" s="101"/>
      <c r="AO218" s="101"/>
      <c r="AP218" s="101"/>
      <c r="AQ218" s="101"/>
      <c r="AR218" s="101"/>
      <c r="AS218" s="37"/>
      <c r="AT218" s="37"/>
      <c r="AU218" s="101"/>
      <c r="AV218" s="101"/>
      <c r="AW218" s="101"/>
      <c r="AX218" s="101"/>
      <c r="AY218" s="101"/>
      <c r="AZ218" s="34"/>
      <c r="BA218" s="34"/>
      <c r="BB218" s="101"/>
      <c r="BC218" s="101"/>
      <c r="BD218" s="101"/>
      <c r="BE218" s="101"/>
      <c r="BF218" s="101"/>
      <c r="BG218" s="101">
        <f>BG219</f>
        <v>0</v>
      </c>
      <c r="BH218" s="101">
        <f>BH219</f>
        <v>0</v>
      </c>
      <c r="BI218" s="101"/>
      <c r="BJ218" s="101">
        <f>BJ219</f>
        <v>0</v>
      </c>
      <c r="BK218" s="101">
        <f>BK219</f>
        <v>0</v>
      </c>
      <c r="BL218" s="101">
        <f t="shared" si="608"/>
        <v>0</v>
      </c>
      <c r="BM218" s="101"/>
      <c r="BN218" s="101"/>
      <c r="BO218" s="101">
        <f>BO219</f>
        <v>145888.4</v>
      </c>
      <c r="BP218" s="101"/>
      <c r="BQ218" s="101"/>
      <c r="BR218" s="101">
        <f>BR219</f>
        <v>-145888.4</v>
      </c>
      <c r="BS218" s="101">
        <f>BS219</f>
        <v>0</v>
      </c>
      <c r="BT218" s="101">
        <f>BT219</f>
        <v>0</v>
      </c>
      <c r="BU218" s="101">
        <f>BU219</f>
        <v>-145888.4</v>
      </c>
      <c r="BV218" s="101">
        <f>BV219</f>
        <v>0</v>
      </c>
      <c r="BW218" s="101"/>
      <c r="BX218" s="101"/>
      <c r="BY218" s="101">
        <f>BY219</f>
        <v>0</v>
      </c>
      <c r="BZ218" s="101">
        <f>BZ219</f>
        <v>0</v>
      </c>
      <c r="CA218" s="101">
        <f t="shared" si="640"/>
        <v>0</v>
      </c>
      <c r="CB218" s="101">
        <f t="shared" si="641"/>
        <v>0</v>
      </c>
      <c r="CC218" s="101">
        <f>CC219</f>
        <v>0</v>
      </c>
      <c r="CD218" s="101">
        <f>CD219</f>
        <v>0</v>
      </c>
      <c r="CE218" s="101">
        <f>CE219</f>
        <v>0</v>
      </c>
      <c r="CF218" s="101">
        <f>CF219</f>
        <v>0</v>
      </c>
      <c r="CG218" s="101">
        <f t="shared" si="642"/>
        <v>0</v>
      </c>
      <c r="CH218" s="101">
        <f>CH219</f>
        <v>0</v>
      </c>
      <c r="CI218" s="101">
        <f>CI219</f>
        <v>0</v>
      </c>
      <c r="CJ218" s="101"/>
      <c r="CK218" s="101">
        <f t="shared" si="583"/>
        <v>0</v>
      </c>
      <c r="CL218" s="101">
        <f>CL219</f>
        <v>0</v>
      </c>
      <c r="CM218" s="101">
        <f>CM219</f>
        <v>0</v>
      </c>
      <c r="CN218" s="101"/>
      <c r="CO218" s="101">
        <f t="shared" si="584"/>
        <v>0</v>
      </c>
      <c r="CP218" s="101">
        <f>CP219</f>
        <v>0</v>
      </c>
      <c r="CQ218" s="101">
        <f>CQ219</f>
        <v>0</v>
      </c>
      <c r="CR218" s="101">
        <f>CR219</f>
        <v>0</v>
      </c>
      <c r="CS218" s="101">
        <f t="shared" si="624"/>
        <v>0</v>
      </c>
      <c r="CT218" s="101">
        <f>CT219</f>
        <v>0</v>
      </c>
      <c r="CU218" s="101">
        <f>CU219</f>
        <v>0</v>
      </c>
      <c r="CV218" s="101">
        <f>CV219</f>
        <v>0</v>
      </c>
      <c r="CW218" s="101">
        <f t="shared" si="521"/>
        <v>0</v>
      </c>
      <c r="CX218" s="101">
        <f t="shared" ref="CX218:DG218" si="668">CX219</f>
        <v>0</v>
      </c>
      <c r="CY218" s="101">
        <f t="shared" si="668"/>
        <v>0</v>
      </c>
      <c r="CZ218" s="101">
        <f t="shared" si="668"/>
        <v>0</v>
      </c>
      <c r="DA218" s="101">
        <f t="shared" si="668"/>
        <v>0</v>
      </c>
      <c r="DB218" s="101">
        <f t="shared" si="668"/>
        <v>0</v>
      </c>
      <c r="DC218" s="101">
        <f t="shared" ref="DC218" si="669">DC219</f>
        <v>0</v>
      </c>
      <c r="DD218" s="101">
        <f t="shared" si="618"/>
        <v>0</v>
      </c>
      <c r="DE218" s="101">
        <f t="shared" si="619"/>
        <v>0</v>
      </c>
      <c r="DF218" s="101">
        <f t="shared" si="668"/>
        <v>0</v>
      </c>
      <c r="DG218" s="101">
        <f t="shared" si="668"/>
        <v>0</v>
      </c>
      <c r="DH218" s="101">
        <f t="shared" si="527"/>
        <v>0</v>
      </c>
      <c r="DI218" s="101">
        <f>DI219</f>
        <v>0</v>
      </c>
      <c r="DJ218" s="101">
        <f>DJ219</f>
        <v>0</v>
      </c>
      <c r="DK218" s="101">
        <f t="shared" ref="DK218" si="670">DK219</f>
        <v>0</v>
      </c>
      <c r="DL218" s="101">
        <f t="shared" si="610"/>
        <v>0</v>
      </c>
      <c r="DM218" s="101">
        <f>DM219</f>
        <v>0</v>
      </c>
      <c r="DN218" s="101">
        <f>DN219</f>
        <v>0</v>
      </c>
      <c r="DO218" s="101">
        <f t="shared" ref="DO218" si="671">DO219</f>
        <v>0</v>
      </c>
      <c r="DP218" s="101">
        <f t="shared" si="611"/>
        <v>0</v>
      </c>
      <c r="DQ218" s="101">
        <f>DQ219</f>
        <v>0</v>
      </c>
      <c r="DR218" s="101">
        <f>DR219</f>
        <v>0</v>
      </c>
      <c r="DS218" s="101">
        <f t="shared" ref="DS218:DU218" si="672">DS219</f>
        <v>0</v>
      </c>
      <c r="DT218" s="101">
        <f t="shared" si="672"/>
        <v>0</v>
      </c>
      <c r="DU218" s="101">
        <f t="shared" si="672"/>
        <v>0</v>
      </c>
      <c r="DV218" s="106"/>
      <c r="DW218" s="106"/>
      <c r="DX218" s="137"/>
      <c r="DY218" s="106"/>
      <c r="DZ218" s="852"/>
      <c r="EA218" s="852"/>
      <c r="EE218" s="686"/>
      <c r="EF218" s="655"/>
      <c r="EG218" s="655"/>
      <c r="EH218" s="655"/>
      <c r="EI218" s="655"/>
      <c r="EJ218" s="655"/>
      <c r="EK218" s="655"/>
      <c r="EL218" s="655"/>
      <c r="EM218" s="655"/>
      <c r="EN218" s="952"/>
      <c r="EO218" s="655"/>
      <c r="EP218" s="655"/>
      <c r="EQ218" s="655"/>
      <c r="ER218" s="655"/>
      <c r="ES218" s="655"/>
      <c r="ET218" s="655"/>
      <c r="EU218" s="655"/>
      <c r="EV218" s="655"/>
      <c r="EX218" s="820"/>
      <c r="EY218" s="655"/>
      <c r="EZ218" s="655"/>
      <c r="FA218" s="655"/>
      <c r="FB218" s="655"/>
      <c r="FC218" s="655"/>
      <c r="FD218" s="655"/>
      <c r="FE218" s="655"/>
      <c r="FF218" s="655"/>
      <c r="FG218" s="655"/>
      <c r="FH218" s="655"/>
      <c r="FI218" s="655"/>
      <c r="FJ218" s="655"/>
      <c r="FK218" s="655"/>
      <c r="FL218" s="655"/>
      <c r="FM218" s="655"/>
      <c r="FN218" s="655"/>
      <c r="FO218" s="655"/>
      <c r="FP218" s="655"/>
      <c r="FQ218" s="655"/>
      <c r="FR218" s="655"/>
      <c r="FS218" s="655"/>
      <c r="FT218" s="655"/>
      <c r="FU218" s="655"/>
      <c r="FV218" s="655"/>
      <c r="FW218" s="655"/>
      <c r="FX218" s="655"/>
      <c r="FY218" s="655"/>
      <c r="FZ218" s="655"/>
      <c r="GA218" s="655"/>
      <c r="GB218" s="655"/>
      <c r="GC218" s="655"/>
      <c r="GD218" s="655"/>
      <c r="GE218" s="655"/>
      <c r="GF218" s="655"/>
      <c r="GG218" s="655"/>
      <c r="GH218" s="655"/>
      <c r="GI218" s="655"/>
      <c r="GJ218" s="655"/>
      <c r="GK218" s="655"/>
      <c r="GL218" s="655"/>
      <c r="GM218" s="655"/>
      <c r="GN218" s="655"/>
      <c r="GO218" s="655"/>
      <c r="GP218" s="655"/>
      <c r="GQ218" s="655"/>
      <c r="GR218" s="655"/>
      <c r="GS218" s="655"/>
      <c r="GT218" s="655"/>
      <c r="GU218" s="655"/>
      <c r="GV218" s="655"/>
      <c r="GW218" s="655"/>
      <c r="GX218" s="655"/>
      <c r="GY218" s="655"/>
      <c r="GZ218" s="655"/>
      <c r="HA218" s="655"/>
      <c r="HB218" s="655"/>
      <c r="HC218" s="655"/>
      <c r="HD218" s="655"/>
      <c r="HE218" s="655"/>
      <c r="HF218" s="655"/>
      <c r="HG218" s="655"/>
      <c r="HH218" s="655"/>
      <c r="HI218" s="655"/>
      <c r="HJ218" s="655"/>
      <c r="HK218" s="655"/>
      <c r="HL218" s="655"/>
      <c r="HM218" s="655"/>
      <c r="HN218" s="655"/>
      <c r="HO218" s="655"/>
      <c r="HP218" s="655"/>
      <c r="HQ218" s="655"/>
      <c r="HR218" s="655"/>
      <c r="HS218" s="655"/>
      <c r="HT218" s="655"/>
      <c r="HU218" s="655"/>
      <c r="HV218" s="655"/>
      <c r="HW218" s="655"/>
      <c r="HX218" s="655"/>
      <c r="HY218" s="655"/>
      <c r="HZ218" s="655"/>
      <c r="IA218" s="655"/>
      <c r="IB218" s="655"/>
      <c r="IC218" s="655"/>
    </row>
    <row r="219" spans="1:237" s="654" customFormat="1" ht="20.100000000000001" hidden="1" customHeight="1" x14ac:dyDescent="0.35">
      <c r="A219" s="646"/>
      <c r="B219" s="644"/>
      <c r="C219" s="555"/>
      <c r="D219" s="684"/>
      <c r="E219" s="684"/>
      <c r="F219" s="684"/>
      <c r="G219" s="684"/>
      <c r="H219" s="684"/>
      <c r="I219" s="684"/>
      <c r="J219" s="646" t="s">
        <v>201</v>
      </c>
      <c r="K219" s="757"/>
      <c r="L219" s="610"/>
      <c r="M219" s="610"/>
      <c r="N219" s="611">
        <v>3132</v>
      </c>
      <c r="O219" s="612" t="s">
        <v>353</v>
      </c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614"/>
      <c r="AJ219" s="30"/>
      <c r="AK219" s="30"/>
      <c r="AL219" s="30"/>
      <c r="AM219" s="30"/>
      <c r="AN219" s="106"/>
      <c r="AO219" s="106"/>
      <c r="AP219" s="106"/>
      <c r="AQ219" s="106"/>
      <c r="AR219" s="106"/>
      <c r="AS219" s="49"/>
      <c r="AT219" s="49"/>
      <c r="AU219" s="106"/>
      <c r="AV219" s="106"/>
      <c r="AW219" s="106"/>
      <c r="AX219" s="106"/>
      <c r="AY219" s="106"/>
      <c r="AZ219" s="30"/>
      <c r="BA219" s="30"/>
      <c r="BB219" s="106"/>
      <c r="BC219" s="106"/>
      <c r="BD219" s="106"/>
      <c r="BE219" s="106"/>
      <c r="BF219" s="106"/>
      <c r="BG219" s="102">
        <v>0</v>
      </c>
      <c r="BH219" s="102">
        <v>0</v>
      </c>
      <c r="BI219" s="106"/>
      <c r="BJ219" s="102">
        <v>0</v>
      </c>
      <c r="BK219" s="102">
        <v>0</v>
      </c>
      <c r="BL219" s="102">
        <f t="shared" si="608"/>
        <v>0</v>
      </c>
      <c r="BM219" s="102"/>
      <c r="BN219" s="102"/>
      <c r="BO219" s="102">
        <v>145888.4</v>
      </c>
      <c r="BP219" s="102"/>
      <c r="BQ219" s="102"/>
      <c r="BR219" s="102">
        <f>(BS219-BO219)</f>
        <v>-145888.4</v>
      </c>
      <c r="BS219" s="102">
        <v>0</v>
      </c>
      <c r="BT219" s="102">
        <v>0</v>
      </c>
      <c r="BU219" s="102">
        <f>(BY219-BO219)</f>
        <v>-145888.4</v>
      </c>
      <c r="BV219" s="102">
        <v>0</v>
      </c>
      <c r="BW219" s="102"/>
      <c r="BX219" s="102"/>
      <c r="BY219" s="102">
        <v>0</v>
      </c>
      <c r="BZ219" s="102">
        <v>0</v>
      </c>
      <c r="CA219" s="102">
        <f t="shared" si="640"/>
        <v>0</v>
      </c>
      <c r="CB219" s="102">
        <f t="shared" si="641"/>
        <v>0</v>
      </c>
      <c r="CC219" s="102"/>
      <c r="CD219" s="102"/>
      <c r="CE219" s="102">
        <v>0</v>
      </c>
      <c r="CF219" s="102"/>
      <c r="CG219" s="102">
        <f t="shared" si="642"/>
        <v>0</v>
      </c>
      <c r="CH219" s="102">
        <f>(CI219-CE219)</f>
        <v>0</v>
      </c>
      <c r="CI219" s="102"/>
      <c r="CJ219" s="102"/>
      <c r="CK219" s="102">
        <f t="shared" si="583"/>
        <v>0</v>
      </c>
      <c r="CL219" s="102">
        <f>(CM219-CI219)</f>
        <v>0</v>
      </c>
      <c r="CM219" s="102"/>
      <c r="CN219" s="102"/>
      <c r="CO219" s="102">
        <f t="shared" si="584"/>
        <v>0</v>
      </c>
      <c r="CP219" s="102">
        <f>(CQ219-CM219)</f>
        <v>0</v>
      </c>
      <c r="CQ219" s="102"/>
      <c r="CR219" s="102"/>
      <c r="CS219" s="102">
        <f t="shared" si="624"/>
        <v>0</v>
      </c>
      <c r="CT219" s="102">
        <f>(CU219-CQ219)</f>
        <v>0</v>
      </c>
      <c r="CU219" s="102"/>
      <c r="CV219" s="102"/>
      <c r="CW219" s="102">
        <f t="shared" si="521"/>
        <v>0</v>
      </c>
      <c r="CX219" s="102">
        <f>(CY219-CU219)</f>
        <v>0</v>
      </c>
      <c r="CY219" s="102"/>
      <c r="CZ219" s="102"/>
      <c r="DA219" s="102"/>
      <c r="DB219" s="102">
        <v>0</v>
      </c>
      <c r="DC219" s="102">
        <v>0</v>
      </c>
      <c r="DD219" s="102">
        <f t="shared" si="618"/>
        <v>0</v>
      </c>
      <c r="DE219" s="102">
        <f t="shared" si="619"/>
        <v>0</v>
      </c>
      <c r="DF219" s="102"/>
      <c r="DG219" s="102"/>
      <c r="DH219" s="102">
        <f t="shared" si="527"/>
        <v>0</v>
      </c>
      <c r="DI219" s="102">
        <f>(DJ219-DF219)</f>
        <v>0</v>
      </c>
      <c r="DJ219" s="102"/>
      <c r="DK219" s="102"/>
      <c r="DL219" s="102">
        <f t="shared" si="610"/>
        <v>0</v>
      </c>
      <c r="DM219" s="102">
        <f>(DN219-DJ219)</f>
        <v>0</v>
      </c>
      <c r="DN219" s="102"/>
      <c r="DO219" s="102"/>
      <c r="DP219" s="102">
        <f t="shared" si="611"/>
        <v>0</v>
      </c>
      <c r="DQ219" s="102">
        <f>(DR219-DN219)</f>
        <v>0</v>
      </c>
      <c r="DR219" s="102"/>
      <c r="DS219" s="102"/>
      <c r="DT219" s="102"/>
      <c r="DU219" s="102"/>
      <c r="DV219" s="102"/>
      <c r="DW219" s="102"/>
      <c r="DX219" s="137"/>
      <c r="DY219" s="102"/>
      <c r="DZ219" s="852"/>
      <c r="EA219" s="852"/>
      <c r="EE219" s="686"/>
      <c r="EF219" s="655"/>
      <c r="EG219" s="655"/>
      <c r="EH219" s="655"/>
      <c r="EI219" s="655"/>
      <c r="EJ219" s="655"/>
      <c r="EK219" s="655"/>
      <c r="EL219" s="655"/>
      <c r="EM219" s="655"/>
      <c r="EN219" s="952"/>
      <c r="EO219" s="655"/>
      <c r="EP219" s="655"/>
      <c r="EQ219" s="655"/>
      <c r="ER219" s="655"/>
      <c r="ES219" s="655"/>
      <c r="ET219" s="655"/>
      <c r="EU219" s="655"/>
      <c r="EV219" s="655"/>
      <c r="EX219" s="820"/>
      <c r="EY219" s="655"/>
      <c r="EZ219" s="655"/>
      <c r="FA219" s="655"/>
      <c r="FB219" s="655"/>
      <c r="FC219" s="655"/>
      <c r="FD219" s="655"/>
      <c r="FE219" s="655"/>
      <c r="FF219" s="655"/>
      <c r="FG219" s="655"/>
      <c r="FH219" s="655"/>
      <c r="FI219" s="655"/>
      <c r="FJ219" s="655"/>
      <c r="FK219" s="655"/>
      <c r="FL219" s="655"/>
      <c r="FM219" s="655"/>
      <c r="FN219" s="655"/>
      <c r="FO219" s="655"/>
      <c r="FP219" s="655"/>
      <c r="FQ219" s="655"/>
      <c r="FR219" s="655"/>
      <c r="FS219" s="655"/>
      <c r="FT219" s="655"/>
      <c r="FU219" s="655"/>
      <c r="FV219" s="655"/>
      <c r="FW219" s="655"/>
      <c r="FX219" s="655"/>
      <c r="FY219" s="655"/>
      <c r="FZ219" s="655"/>
      <c r="GA219" s="655"/>
      <c r="GB219" s="655"/>
      <c r="GC219" s="655"/>
      <c r="GD219" s="655"/>
      <c r="GE219" s="655"/>
      <c r="GF219" s="655"/>
      <c r="GG219" s="655"/>
      <c r="GH219" s="655"/>
      <c r="GI219" s="655"/>
      <c r="GJ219" s="655"/>
      <c r="GK219" s="655"/>
      <c r="GL219" s="655"/>
      <c r="GM219" s="655"/>
      <c r="GN219" s="655"/>
      <c r="GO219" s="655"/>
      <c r="GP219" s="655"/>
      <c r="GQ219" s="655"/>
      <c r="GR219" s="655"/>
      <c r="GS219" s="655"/>
      <c r="GT219" s="655"/>
      <c r="GU219" s="655"/>
      <c r="GV219" s="655"/>
      <c r="GW219" s="655"/>
      <c r="GX219" s="655"/>
      <c r="GY219" s="655"/>
      <c r="GZ219" s="655"/>
      <c r="HA219" s="655"/>
      <c r="HB219" s="655"/>
      <c r="HC219" s="655"/>
      <c r="HD219" s="655"/>
      <c r="HE219" s="655"/>
      <c r="HF219" s="655"/>
      <c r="HG219" s="655"/>
      <c r="HH219" s="655"/>
      <c r="HI219" s="655"/>
      <c r="HJ219" s="655"/>
      <c r="HK219" s="655"/>
      <c r="HL219" s="655"/>
      <c r="HM219" s="655"/>
      <c r="HN219" s="655"/>
      <c r="HO219" s="655"/>
      <c r="HP219" s="655"/>
      <c r="HQ219" s="655"/>
      <c r="HR219" s="655"/>
      <c r="HS219" s="655"/>
      <c r="HT219" s="655"/>
      <c r="HU219" s="655"/>
      <c r="HV219" s="655"/>
      <c r="HW219" s="655"/>
      <c r="HX219" s="655"/>
      <c r="HY219" s="655"/>
      <c r="HZ219" s="655"/>
      <c r="IA219" s="655"/>
      <c r="IB219" s="655"/>
      <c r="IC219" s="655"/>
    </row>
    <row r="220" spans="1:237" s="654" customFormat="1" ht="20.100000000000001" hidden="1" customHeight="1" x14ac:dyDescent="0.35">
      <c r="A220" s="646"/>
      <c r="B220" s="644"/>
      <c r="C220" s="555"/>
      <c r="D220" s="684"/>
      <c r="E220" s="684"/>
      <c r="F220" s="684"/>
      <c r="G220" s="684"/>
      <c r="H220" s="684"/>
      <c r="I220" s="684"/>
      <c r="J220" s="646" t="s">
        <v>201</v>
      </c>
      <c r="K220" s="757"/>
      <c r="L220" s="775">
        <v>32</v>
      </c>
      <c r="M220" s="775" t="s">
        <v>202</v>
      </c>
      <c r="N220" s="775"/>
      <c r="O220" s="775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614"/>
      <c r="AJ220" s="30"/>
      <c r="AK220" s="30"/>
      <c r="AL220" s="30"/>
      <c r="AM220" s="30"/>
      <c r="AN220" s="106"/>
      <c r="AO220" s="106"/>
      <c r="AP220" s="106"/>
      <c r="AQ220" s="106"/>
      <c r="AR220" s="106"/>
      <c r="AS220" s="49"/>
      <c r="AT220" s="49"/>
      <c r="AU220" s="106"/>
      <c r="AV220" s="106"/>
      <c r="AW220" s="106"/>
      <c r="AX220" s="106"/>
      <c r="AY220" s="106"/>
      <c r="AZ220" s="30"/>
      <c r="BA220" s="30"/>
      <c r="BB220" s="106"/>
      <c r="BC220" s="106"/>
      <c r="BD220" s="106"/>
      <c r="BE220" s="106"/>
      <c r="BF220" s="106"/>
      <c r="BG220" s="101">
        <f>BG221+BG223</f>
        <v>0</v>
      </c>
      <c r="BH220" s="101">
        <f>BH221+BH223</f>
        <v>0</v>
      </c>
      <c r="BI220" s="106"/>
      <c r="BJ220" s="101">
        <f>BJ221+BJ223</f>
        <v>0</v>
      </c>
      <c r="BK220" s="101">
        <f>BK221+BK223</f>
        <v>0</v>
      </c>
      <c r="BL220" s="101">
        <f t="shared" si="608"/>
        <v>0</v>
      </c>
      <c r="BM220" s="101"/>
      <c r="BN220" s="101"/>
      <c r="BO220" s="101">
        <f>BO221+BO223</f>
        <v>380504.72</v>
      </c>
      <c r="BP220" s="101"/>
      <c r="BQ220" s="101"/>
      <c r="BR220" s="101">
        <f t="shared" ref="BR220:BY220" si="673">BR221+BR223</f>
        <v>-380504.72</v>
      </c>
      <c r="BS220" s="101">
        <f t="shared" si="673"/>
        <v>0</v>
      </c>
      <c r="BT220" s="101">
        <f>BT221+BT223</f>
        <v>1050</v>
      </c>
      <c r="BU220" s="101">
        <f t="shared" si="673"/>
        <v>-380504.72</v>
      </c>
      <c r="BV220" s="101">
        <f t="shared" si="673"/>
        <v>0</v>
      </c>
      <c r="BW220" s="101"/>
      <c r="BX220" s="101"/>
      <c r="BY220" s="101">
        <f t="shared" si="673"/>
        <v>0</v>
      </c>
      <c r="BZ220" s="101">
        <f>BZ221+BZ223</f>
        <v>0</v>
      </c>
      <c r="CA220" s="101">
        <f t="shared" si="640"/>
        <v>0</v>
      </c>
      <c r="CB220" s="101">
        <f t="shared" si="641"/>
        <v>0</v>
      </c>
      <c r="CC220" s="101">
        <f>CC221+CC223</f>
        <v>0</v>
      </c>
      <c r="CD220" s="101">
        <f>CD221+CD223</f>
        <v>0</v>
      </c>
      <c r="CE220" s="101">
        <f>CE221+CE223</f>
        <v>0</v>
      </c>
      <c r="CF220" s="101">
        <f>CF221+CF223</f>
        <v>0</v>
      </c>
      <c r="CG220" s="101">
        <f t="shared" si="642"/>
        <v>0</v>
      </c>
      <c r="CH220" s="101">
        <f>CH221+CH223</f>
        <v>0</v>
      </c>
      <c r="CI220" s="101">
        <f>CI221+CI223</f>
        <v>0</v>
      </c>
      <c r="CJ220" s="101"/>
      <c r="CK220" s="101">
        <f t="shared" si="583"/>
        <v>0</v>
      </c>
      <c r="CL220" s="101">
        <f>CL221+CL223</f>
        <v>0</v>
      </c>
      <c r="CM220" s="101">
        <f>CM221+CM223</f>
        <v>0</v>
      </c>
      <c r="CN220" s="101"/>
      <c r="CO220" s="101">
        <f t="shared" si="584"/>
        <v>0</v>
      </c>
      <c r="CP220" s="101">
        <f>CP221+CP223</f>
        <v>0</v>
      </c>
      <c r="CQ220" s="101">
        <f>CQ221+CQ223</f>
        <v>0</v>
      </c>
      <c r="CR220" s="101">
        <f>CR221+CR223</f>
        <v>0</v>
      </c>
      <c r="CS220" s="101">
        <f t="shared" si="624"/>
        <v>0</v>
      </c>
      <c r="CT220" s="101">
        <f>CT221+CT223</f>
        <v>0</v>
      </c>
      <c r="CU220" s="101">
        <f>CU221+CU223</f>
        <v>0</v>
      </c>
      <c r="CV220" s="101">
        <f>CV221+CV223</f>
        <v>0</v>
      </c>
      <c r="CW220" s="101">
        <f t="shared" si="521"/>
        <v>0</v>
      </c>
      <c r="CX220" s="101">
        <f t="shared" ref="CX220:DG220" si="674">CX221+CX223</f>
        <v>0</v>
      </c>
      <c r="CY220" s="101">
        <f t="shared" si="674"/>
        <v>0</v>
      </c>
      <c r="CZ220" s="101">
        <f t="shared" si="674"/>
        <v>0</v>
      </c>
      <c r="DA220" s="101">
        <f t="shared" si="674"/>
        <v>0</v>
      </c>
      <c r="DB220" s="101">
        <f t="shared" ref="DB220" si="675">DB221+DB223</f>
        <v>0</v>
      </c>
      <c r="DC220" s="101">
        <f t="shared" ref="DC220" si="676">DC221+DC223</f>
        <v>0</v>
      </c>
      <c r="DD220" s="101">
        <f t="shared" si="618"/>
        <v>0</v>
      </c>
      <c r="DE220" s="101">
        <f t="shared" si="619"/>
        <v>0</v>
      </c>
      <c r="DF220" s="101">
        <f t="shared" si="674"/>
        <v>0</v>
      </c>
      <c r="DG220" s="101">
        <f t="shared" si="674"/>
        <v>0</v>
      </c>
      <c r="DH220" s="101">
        <f t="shared" si="527"/>
        <v>0</v>
      </c>
      <c r="DI220" s="101">
        <f>DI221+DI223</f>
        <v>0</v>
      </c>
      <c r="DJ220" s="101">
        <f>DJ221+DJ223</f>
        <v>0</v>
      </c>
      <c r="DK220" s="101">
        <f t="shared" ref="DK220" si="677">DK221+DK223</f>
        <v>0</v>
      </c>
      <c r="DL220" s="101">
        <f t="shared" si="610"/>
        <v>0</v>
      </c>
      <c r="DM220" s="101">
        <f>DM221+DM223</f>
        <v>0</v>
      </c>
      <c r="DN220" s="101">
        <f>DN221+DN223</f>
        <v>0</v>
      </c>
      <c r="DO220" s="101">
        <f t="shared" ref="DO220" si="678">DO221+DO223</f>
        <v>0</v>
      </c>
      <c r="DP220" s="101">
        <f t="shared" si="611"/>
        <v>0</v>
      </c>
      <c r="DQ220" s="101">
        <f>DQ221+DQ223</f>
        <v>0</v>
      </c>
      <c r="DR220" s="101">
        <f>DR221+DR223</f>
        <v>0</v>
      </c>
      <c r="DS220" s="101">
        <f t="shared" ref="DS220:DU220" si="679">DS221+DS223</f>
        <v>0</v>
      </c>
      <c r="DT220" s="101">
        <f t="shared" si="679"/>
        <v>0</v>
      </c>
      <c r="DU220" s="101">
        <f t="shared" si="679"/>
        <v>0</v>
      </c>
      <c r="DV220" s="106"/>
      <c r="DW220" s="106"/>
      <c r="DX220" s="137"/>
      <c r="DY220" s="106"/>
      <c r="DZ220" s="852"/>
      <c r="EA220" s="852"/>
      <c r="EE220" s="686"/>
      <c r="EF220" s="655"/>
      <c r="EG220" s="655"/>
      <c r="EH220" s="655"/>
      <c r="EI220" s="655"/>
      <c r="EJ220" s="655"/>
      <c r="EK220" s="655"/>
      <c r="EL220" s="655"/>
      <c r="EM220" s="655"/>
      <c r="EN220" s="952"/>
      <c r="EO220" s="655"/>
      <c r="EP220" s="655"/>
      <c r="EQ220" s="655"/>
      <c r="ER220" s="655"/>
      <c r="ES220" s="655"/>
      <c r="ET220" s="655"/>
      <c r="EU220" s="655"/>
      <c r="EV220" s="655"/>
      <c r="EX220" s="820"/>
      <c r="EY220" s="655"/>
      <c r="EZ220" s="655"/>
      <c r="FA220" s="655"/>
      <c r="FB220" s="655"/>
      <c r="FC220" s="655"/>
      <c r="FD220" s="655"/>
      <c r="FE220" s="655"/>
      <c r="FF220" s="655"/>
      <c r="FG220" s="655"/>
      <c r="FH220" s="655"/>
      <c r="FI220" s="655"/>
      <c r="FJ220" s="655"/>
      <c r="FK220" s="655"/>
      <c r="FL220" s="655"/>
      <c r="FM220" s="655"/>
      <c r="FN220" s="655"/>
      <c r="FO220" s="655"/>
      <c r="FP220" s="655"/>
      <c r="FQ220" s="655"/>
      <c r="FR220" s="655"/>
      <c r="FS220" s="655"/>
      <c r="FT220" s="655"/>
      <c r="FU220" s="655"/>
      <c r="FV220" s="655"/>
      <c r="FW220" s="655"/>
      <c r="FX220" s="655"/>
      <c r="FY220" s="655"/>
      <c r="FZ220" s="655"/>
      <c r="GA220" s="655"/>
      <c r="GB220" s="655"/>
      <c r="GC220" s="655"/>
      <c r="GD220" s="655"/>
      <c r="GE220" s="655"/>
      <c r="GF220" s="655"/>
      <c r="GG220" s="655"/>
      <c r="GH220" s="655"/>
      <c r="GI220" s="655"/>
      <c r="GJ220" s="655"/>
      <c r="GK220" s="655"/>
      <c r="GL220" s="655"/>
      <c r="GM220" s="655"/>
      <c r="GN220" s="655"/>
      <c r="GO220" s="655"/>
      <c r="GP220" s="655"/>
      <c r="GQ220" s="655"/>
      <c r="GR220" s="655"/>
      <c r="GS220" s="655"/>
      <c r="GT220" s="655"/>
      <c r="GU220" s="655"/>
      <c r="GV220" s="655"/>
      <c r="GW220" s="655"/>
      <c r="GX220" s="655"/>
      <c r="GY220" s="655"/>
      <c r="GZ220" s="655"/>
      <c r="HA220" s="655"/>
      <c r="HB220" s="655"/>
      <c r="HC220" s="655"/>
      <c r="HD220" s="655"/>
      <c r="HE220" s="655"/>
      <c r="HF220" s="655"/>
      <c r="HG220" s="655"/>
      <c r="HH220" s="655"/>
      <c r="HI220" s="655"/>
      <c r="HJ220" s="655"/>
      <c r="HK220" s="655"/>
      <c r="HL220" s="655"/>
      <c r="HM220" s="655"/>
      <c r="HN220" s="655"/>
      <c r="HO220" s="655"/>
      <c r="HP220" s="655"/>
      <c r="HQ220" s="655"/>
      <c r="HR220" s="655"/>
      <c r="HS220" s="655"/>
      <c r="HT220" s="655"/>
      <c r="HU220" s="655"/>
      <c r="HV220" s="655"/>
      <c r="HW220" s="655"/>
      <c r="HX220" s="655"/>
      <c r="HY220" s="655"/>
      <c r="HZ220" s="655"/>
      <c r="IA220" s="655"/>
      <c r="IB220" s="655"/>
      <c r="IC220" s="655"/>
    </row>
    <row r="221" spans="1:237" s="654" customFormat="1" ht="20.100000000000001" hidden="1" customHeight="1" x14ac:dyDescent="0.35">
      <c r="A221" s="646"/>
      <c r="B221" s="644" t="s">
        <v>640</v>
      </c>
      <c r="C221" s="665" t="s">
        <v>458</v>
      </c>
      <c r="D221" s="684"/>
      <c r="E221" s="684"/>
      <c r="F221" s="684"/>
      <c r="G221" s="684"/>
      <c r="H221" s="684"/>
      <c r="I221" s="684"/>
      <c r="J221" s="646" t="s">
        <v>201</v>
      </c>
      <c r="K221" s="757"/>
      <c r="L221" s="610"/>
      <c r="M221" s="770">
        <v>321</v>
      </c>
      <c r="N221" s="770" t="s">
        <v>160</v>
      </c>
      <c r="O221" s="77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614"/>
      <c r="AJ221" s="30"/>
      <c r="AK221" s="30"/>
      <c r="AL221" s="30"/>
      <c r="AM221" s="30"/>
      <c r="AN221" s="106"/>
      <c r="AO221" s="106"/>
      <c r="AP221" s="106"/>
      <c r="AQ221" s="106"/>
      <c r="AR221" s="106"/>
      <c r="AS221" s="49"/>
      <c r="AT221" s="49"/>
      <c r="AU221" s="106"/>
      <c r="AV221" s="106"/>
      <c r="AW221" s="106"/>
      <c r="AX221" s="106"/>
      <c r="AY221" s="106"/>
      <c r="AZ221" s="30"/>
      <c r="BA221" s="30"/>
      <c r="BB221" s="106"/>
      <c r="BC221" s="106"/>
      <c r="BD221" s="106"/>
      <c r="BE221" s="106"/>
      <c r="BF221" s="106"/>
      <c r="BG221" s="101">
        <f>BG222</f>
        <v>0</v>
      </c>
      <c r="BH221" s="101">
        <f>BH222</f>
        <v>0</v>
      </c>
      <c r="BI221" s="106"/>
      <c r="BJ221" s="101">
        <f>BJ222</f>
        <v>0</v>
      </c>
      <c r="BK221" s="101">
        <f>BK222</f>
        <v>0</v>
      </c>
      <c r="BL221" s="101">
        <f t="shared" si="608"/>
        <v>0</v>
      </c>
      <c r="BM221" s="101"/>
      <c r="BN221" s="101"/>
      <c r="BO221" s="101">
        <f>BO222</f>
        <v>335104.71999999997</v>
      </c>
      <c r="BP221" s="101"/>
      <c r="BQ221" s="101"/>
      <c r="BR221" s="101">
        <f>BR222</f>
        <v>-335104.71999999997</v>
      </c>
      <c r="BS221" s="101">
        <f>BS222</f>
        <v>0</v>
      </c>
      <c r="BT221" s="101">
        <f>BT222</f>
        <v>0</v>
      </c>
      <c r="BU221" s="101">
        <f>BU222</f>
        <v>-335104.71999999997</v>
      </c>
      <c r="BV221" s="101">
        <f>BV222</f>
        <v>0</v>
      </c>
      <c r="BW221" s="101"/>
      <c r="BX221" s="101"/>
      <c r="BY221" s="101">
        <f>BY222</f>
        <v>0</v>
      </c>
      <c r="BZ221" s="101">
        <f>BZ222</f>
        <v>0</v>
      </c>
      <c r="CA221" s="101">
        <f t="shared" si="640"/>
        <v>0</v>
      </c>
      <c r="CB221" s="101">
        <f t="shared" si="641"/>
        <v>0</v>
      </c>
      <c r="CC221" s="101">
        <f>CC222</f>
        <v>0</v>
      </c>
      <c r="CD221" s="101">
        <f>CD222</f>
        <v>0</v>
      </c>
      <c r="CE221" s="101">
        <f>CE222</f>
        <v>0</v>
      </c>
      <c r="CF221" s="101">
        <f>CF222</f>
        <v>0</v>
      </c>
      <c r="CG221" s="101">
        <f t="shared" si="642"/>
        <v>0</v>
      </c>
      <c r="CH221" s="101">
        <f>CH222</f>
        <v>0</v>
      </c>
      <c r="CI221" s="101">
        <f>CI222</f>
        <v>0</v>
      </c>
      <c r="CJ221" s="101"/>
      <c r="CK221" s="101">
        <f t="shared" si="583"/>
        <v>0</v>
      </c>
      <c r="CL221" s="101">
        <f>CL222</f>
        <v>0</v>
      </c>
      <c r="CM221" s="101">
        <f>CM222</f>
        <v>0</v>
      </c>
      <c r="CN221" s="101"/>
      <c r="CO221" s="101">
        <f t="shared" si="584"/>
        <v>0</v>
      </c>
      <c r="CP221" s="101">
        <f>CP222</f>
        <v>0</v>
      </c>
      <c r="CQ221" s="101">
        <f>CQ222</f>
        <v>0</v>
      </c>
      <c r="CR221" s="101">
        <f>CR222</f>
        <v>0</v>
      </c>
      <c r="CS221" s="101">
        <f t="shared" si="624"/>
        <v>0</v>
      </c>
      <c r="CT221" s="101">
        <f>CT222</f>
        <v>0</v>
      </c>
      <c r="CU221" s="101">
        <f>CU222</f>
        <v>0</v>
      </c>
      <c r="CV221" s="101">
        <f>CV222</f>
        <v>0</v>
      </c>
      <c r="CW221" s="101">
        <f t="shared" si="521"/>
        <v>0</v>
      </c>
      <c r="CX221" s="101">
        <f t="shared" ref="CX221:DG221" si="680">CX222</f>
        <v>0</v>
      </c>
      <c r="CY221" s="101">
        <f t="shared" si="680"/>
        <v>0</v>
      </c>
      <c r="CZ221" s="101">
        <f t="shared" si="680"/>
        <v>0</v>
      </c>
      <c r="DA221" s="101">
        <f t="shared" si="680"/>
        <v>0</v>
      </c>
      <c r="DB221" s="101">
        <f t="shared" si="680"/>
        <v>0</v>
      </c>
      <c r="DC221" s="101">
        <f t="shared" ref="DC221" si="681">DC222</f>
        <v>0</v>
      </c>
      <c r="DD221" s="101">
        <f t="shared" si="618"/>
        <v>0</v>
      </c>
      <c r="DE221" s="101">
        <f t="shared" si="619"/>
        <v>0</v>
      </c>
      <c r="DF221" s="101">
        <f t="shared" si="680"/>
        <v>0</v>
      </c>
      <c r="DG221" s="101">
        <f t="shared" si="680"/>
        <v>0</v>
      </c>
      <c r="DH221" s="101">
        <f t="shared" si="527"/>
        <v>0</v>
      </c>
      <c r="DI221" s="101">
        <f>DI222</f>
        <v>0</v>
      </c>
      <c r="DJ221" s="101">
        <f>DJ222</f>
        <v>0</v>
      </c>
      <c r="DK221" s="101">
        <f t="shared" ref="DK221" si="682">DK222</f>
        <v>0</v>
      </c>
      <c r="DL221" s="101">
        <f t="shared" si="610"/>
        <v>0</v>
      </c>
      <c r="DM221" s="101">
        <f>DM222</f>
        <v>0</v>
      </c>
      <c r="DN221" s="101">
        <f>DN222</f>
        <v>0</v>
      </c>
      <c r="DO221" s="101">
        <f t="shared" ref="DO221" si="683">DO222</f>
        <v>0</v>
      </c>
      <c r="DP221" s="101">
        <f t="shared" si="611"/>
        <v>0</v>
      </c>
      <c r="DQ221" s="101">
        <f>DQ222</f>
        <v>0</v>
      </c>
      <c r="DR221" s="101">
        <f>DR222</f>
        <v>0</v>
      </c>
      <c r="DS221" s="101">
        <f t="shared" ref="DS221:DU221" si="684">DS222</f>
        <v>0</v>
      </c>
      <c r="DT221" s="101">
        <f t="shared" si="684"/>
        <v>0</v>
      </c>
      <c r="DU221" s="101">
        <f t="shared" si="684"/>
        <v>0</v>
      </c>
      <c r="DV221" s="106"/>
      <c r="DW221" s="106"/>
      <c r="DX221" s="137"/>
      <c r="DY221" s="106"/>
      <c r="DZ221" s="852"/>
      <c r="EA221" s="852"/>
      <c r="EE221" s="686"/>
      <c r="EF221" s="655"/>
      <c r="EG221" s="655"/>
      <c r="EH221" s="655"/>
      <c r="EI221" s="655"/>
      <c r="EJ221" s="655"/>
      <c r="EK221" s="655"/>
      <c r="EL221" s="655"/>
      <c r="EM221" s="655"/>
      <c r="EN221" s="952"/>
      <c r="EO221" s="655"/>
      <c r="EP221" s="655"/>
      <c r="EQ221" s="655"/>
      <c r="ER221" s="655"/>
      <c r="ES221" s="655"/>
      <c r="ET221" s="655"/>
      <c r="EU221" s="655"/>
      <c r="EV221" s="655"/>
      <c r="EX221" s="820"/>
      <c r="EY221" s="655"/>
      <c r="EZ221" s="655"/>
      <c r="FA221" s="655"/>
      <c r="FB221" s="655"/>
      <c r="FC221" s="655"/>
      <c r="FD221" s="655"/>
      <c r="FE221" s="655"/>
      <c r="FF221" s="655"/>
      <c r="FG221" s="655"/>
      <c r="FH221" s="655"/>
      <c r="FI221" s="655"/>
      <c r="FJ221" s="655"/>
      <c r="FK221" s="655"/>
      <c r="FL221" s="655"/>
      <c r="FM221" s="655"/>
      <c r="FN221" s="655"/>
      <c r="FO221" s="655"/>
      <c r="FP221" s="655"/>
      <c r="FQ221" s="655"/>
      <c r="FR221" s="655"/>
      <c r="FS221" s="655"/>
      <c r="FT221" s="655"/>
      <c r="FU221" s="655"/>
      <c r="FV221" s="655"/>
      <c r="FW221" s="655"/>
      <c r="FX221" s="655"/>
      <c r="FY221" s="655"/>
      <c r="FZ221" s="655"/>
      <c r="GA221" s="655"/>
      <c r="GB221" s="655"/>
      <c r="GC221" s="655"/>
      <c r="GD221" s="655"/>
      <c r="GE221" s="655"/>
      <c r="GF221" s="655"/>
      <c r="GG221" s="655"/>
      <c r="GH221" s="655"/>
      <c r="GI221" s="655"/>
      <c r="GJ221" s="655"/>
      <c r="GK221" s="655"/>
      <c r="GL221" s="655"/>
      <c r="GM221" s="655"/>
      <c r="GN221" s="655"/>
      <c r="GO221" s="655"/>
      <c r="GP221" s="655"/>
      <c r="GQ221" s="655"/>
      <c r="GR221" s="655"/>
      <c r="GS221" s="655"/>
      <c r="GT221" s="655"/>
      <c r="GU221" s="655"/>
      <c r="GV221" s="655"/>
      <c r="GW221" s="655"/>
      <c r="GX221" s="655"/>
      <c r="GY221" s="655"/>
      <c r="GZ221" s="655"/>
      <c r="HA221" s="655"/>
      <c r="HB221" s="655"/>
      <c r="HC221" s="655"/>
      <c r="HD221" s="655"/>
      <c r="HE221" s="655"/>
      <c r="HF221" s="655"/>
      <c r="HG221" s="655"/>
      <c r="HH221" s="655"/>
      <c r="HI221" s="655"/>
      <c r="HJ221" s="655"/>
      <c r="HK221" s="655"/>
      <c r="HL221" s="655"/>
      <c r="HM221" s="655"/>
      <c r="HN221" s="655"/>
      <c r="HO221" s="655"/>
      <c r="HP221" s="655"/>
      <c r="HQ221" s="655"/>
      <c r="HR221" s="655"/>
      <c r="HS221" s="655"/>
      <c r="HT221" s="655"/>
      <c r="HU221" s="655"/>
      <c r="HV221" s="655"/>
      <c r="HW221" s="655"/>
      <c r="HX221" s="655"/>
      <c r="HY221" s="655"/>
      <c r="HZ221" s="655"/>
      <c r="IA221" s="655"/>
      <c r="IB221" s="655"/>
      <c r="IC221" s="655"/>
    </row>
    <row r="222" spans="1:237" s="654" customFormat="1" ht="20.100000000000001" hidden="1" customHeight="1" x14ac:dyDescent="0.35">
      <c r="A222" s="646"/>
      <c r="B222" s="644"/>
      <c r="C222" s="555"/>
      <c r="D222" s="684"/>
      <c r="E222" s="684"/>
      <c r="F222" s="684"/>
      <c r="G222" s="684"/>
      <c r="H222" s="684"/>
      <c r="I222" s="684"/>
      <c r="J222" s="646" t="s">
        <v>201</v>
      </c>
      <c r="K222" s="757"/>
      <c r="L222" s="610"/>
      <c r="M222" s="610"/>
      <c r="N222" s="611">
        <v>3211</v>
      </c>
      <c r="O222" s="509" t="s">
        <v>22</v>
      </c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614"/>
      <c r="AJ222" s="30"/>
      <c r="AK222" s="30"/>
      <c r="AL222" s="30"/>
      <c r="AM222" s="30"/>
      <c r="AN222" s="106"/>
      <c r="AO222" s="106"/>
      <c r="AP222" s="106"/>
      <c r="AQ222" s="106"/>
      <c r="AR222" s="106"/>
      <c r="AS222" s="49"/>
      <c r="AT222" s="49"/>
      <c r="AU222" s="106"/>
      <c r="AV222" s="106"/>
      <c r="AW222" s="106"/>
      <c r="AX222" s="106"/>
      <c r="AY222" s="106"/>
      <c r="AZ222" s="30"/>
      <c r="BA222" s="30"/>
      <c r="BB222" s="106"/>
      <c r="BC222" s="106"/>
      <c r="BD222" s="106"/>
      <c r="BE222" s="106"/>
      <c r="BF222" s="106"/>
      <c r="BG222" s="102">
        <v>0</v>
      </c>
      <c r="BH222" s="102">
        <v>0</v>
      </c>
      <c r="BI222" s="106"/>
      <c r="BJ222" s="102">
        <v>0</v>
      </c>
      <c r="BK222" s="102">
        <v>0</v>
      </c>
      <c r="BL222" s="102">
        <f t="shared" si="608"/>
        <v>0</v>
      </c>
      <c r="BM222" s="102"/>
      <c r="BN222" s="102"/>
      <c r="BO222" s="102">
        <v>335104.71999999997</v>
      </c>
      <c r="BP222" s="102"/>
      <c r="BQ222" s="102"/>
      <c r="BR222" s="102">
        <f>(BS222-BO222)</f>
        <v>-335104.71999999997</v>
      </c>
      <c r="BS222" s="102">
        <v>0</v>
      </c>
      <c r="BT222" s="102">
        <v>0</v>
      </c>
      <c r="BU222" s="102">
        <f>(BY222-BO222)</f>
        <v>-335104.71999999997</v>
      </c>
      <c r="BV222" s="102">
        <v>0</v>
      </c>
      <c r="BW222" s="102"/>
      <c r="BX222" s="102"/>
      <c r="BY222" s="102">
        <v>0</v>
      </c>
      <c r="BZ222" s="102">
        <v>0</v>
      </c>
      <c r="CA222" s="102">
        <f t="shared" si="640"/>
        <v>0</v>
      </c>
      <c r="CB222" s="102">
        <f t="shared" si="641"/>
        <v>0</v>
      </c>
      <c r="CC222" s="102"/>
      <c r="CD222" s="102"/>
      <c r="CE222" s="102">
        <v>0</v>
      </c>
      <c r="CF222" s="102"/>
      <c r="CG222" s="102">
        <f t="shared" si="642"/>
        <v>0</v>
      </c>
      <c r="CH222" s="102">
        <f>(CI222-CE222)</f>
        <v>0</v>
      </c>
      <c r="CI222" s="102"/>
      <c r="CJ222" s="102"/>
      <c r="CK222" s="102">
        <f t="shared" si="583"/>
        <v>0</v>
      </c>
      <c r="CL222" s="102">
        <f>(CM222-CI222)</f>
        <v>0</v>
      </c>
      <c r="CM222" s="102"/>
      <c r="CN222" s="102"/>
      <c r="CO222" s="102">
        <f t="shared" si="584"/>
        <v>0</v>
      </c>
      <c r="CP222" s="102">
        <f>(CQ222-CM222)</f>
        <v>0</v>
      </c>
      <c r="CQ222" s="102"/>
      <c r="CR222" s="102"/>
      <c r="CS222" s="102">
        <f t="shared" si="624"/>
        <v>0</v>
      </c>
      <c r="CT222" s="102">
        <f>(CU222-CQ222)</f>
        <v>0</v>
      </c>
      <c r="CU222" s="102"/>
      <c r="CV222" s="102"/>
      <c r="CW222" s="102">
        <f t="shared" si="521"/>
        <v>0</v>
      </c>
      <c r="CX222" s="102">
        <f>(CY222-CU222)</f>
        <v>0</v>
      </c>
      <c r="CY222" s="102"/>
      <c r="CZ222" s="102"/>
      <c r="DA222" s="102"/>
      <c r="DB222" s="102">
        <v>0</v>
      </c>
      <c r="DC222" s="102">
        <v>0</v>
      </c>
      <c r="DD222" s="102">
        <f t="shared" si="618"/>
        <v>0</v>
      </c>
      <c r="DE222" s="102">
        <f t="shared" si="619"/>
        <v>0</v>
      </c>
      <c r="DF222" s="102"/>
      <c r="DG222" s="102"/>
      <c r="DH222" s="102">
        <f t="shared" si="527"/>
        <v>0</v>
      </c>
      <c r="DI222" s="102">
        <f>(DJ222-DF222)</f>
        <v>0</v>
      </c>
      <c r="DJ222" s="102"/>
      <c r="DK222" s="102"/>
      <c r="DL222" s="102">
        <f t="shared" si="610"/>
        <v>0</v>
      </c>
      <c r="DM222" s="102">
        <f>(DN222-DJ222)</f>
        <v>0</v>
      </c>
      <c r="DN222" s="102"/>
      <c r="DO222" s="102"/>
      <c r="DP222" s="102">
        <f t="shared" si="611"/>
        <v>0</v>
      </c>
      <c r="DQ222" s="102">
        <f>(DR222-DN222)</f>
        <v>0</v>
      </c>
      <c r="DR222" s="102"/>
      <c r="DS222" s="102"/>
      <c r="DT222" s="102"/>
      <c r="DU222" s="102"/>
      <c r="DV222" s="102"/>
      <c r="DW222" s="102"/>
      <c r="DX222" s="137"/>
      <c r="DY222" s="102"/>
      <c r="DZ222" s="852"/>
      <c r="EA222" s="852"/>
      <c r="EE222" s="686"/>
      <c r="EF222" s="655"/>
      <c r="EG222" s="655"/>
      <c r="EH222" s="655"/>
      <c r="EI222" s="655"/>
      <c r="EJ222" s="655"/>
      <c r="EK222" s="655"/>
      <c r="EL222" s="655"/>
      <c r="EM222" s="655"/>
      <c r="EN222" s="952"/>
      <c r="EO222" s="655"/>
      <c r="EP222" s="655"/>
      <c r="EQ222" s="655"/>
      <c r="ER222" s="655"/>
      <c r="ES222" s="655"/>
      <c r="ET222" s="655"/>
      <c r="EU222" s="655"/>
      <c r="EV222" s="655"/>
      <c r="EX222" s="820"/>
      <c r="EY222" s="655"/>
      <c r="EZ222" s="655"/>
      <c r="FA222" s="655"/>
      <c r="FB222" s="655"/>
      <c r="FC222" s="655"/>
      <c r="FD222" s="655"/>
      <c r="FE222" s="655"/>
      <c r="FF222" s="655"/>
      <c r="FG222" s="655"/>
      <c r="FH222" s="655"/>
      <c r="FI222" s="655"/>
      <c r="FJ222" s="655"/>
      <c r="FK222" s="655"/>
      <c r="FL222" s="655"/>
      <c r="FM222" s="655"/>
      <c r="FN222" s="655"/>
      <c r="FO222" s="655"/>
      <c r="FP222" s="655"/>
      <c r="FQ222" s="655"/>
      <c r="FR222" s="655"/>
      <c r="FS222" s="655"/>
      <c r="FT222" s="655"/>
      <c r="FU222" s="655"/>
      <c r="FV222" s="655"/>
      <c r="FW222" s="655"/>
      <c r="FX222" s="655"/>
      <c r="FY222" s="655"/>
      <c r="FZ222" s="655"/>
      <c r="GA222" s="655"/>
      <c r="GB222" s="655"/>
      <c r="GC222" s="655"/>
      <c r="GD222" s="655"/>
      <c r="GE222" s="655"/>
      <c r="GF222" s="655"/>
      <c r="GG222" s="655"/>
      <c r="GH222" s="655"/>
      <c r="GI222" s="655"/>
      <c r="GJ222" s="655"/>
      <c r="GK222" s="655"/>
      <c r="GL222" s="655"/>
      <c r="GM222" s="655"/>
      <c r="GN222" s="655"/>
      <c r="GO222" s="655"/>
      <c r="GP222" s="655"/>
      <c r="GQ222" s="655"/>
      <c r="GR222" s="655"/>
      <c r="GS222" s="655"/>
      <c r="GT222" s="655"/>
      <c r="GU222" s="655"/>
      <c r="GV222" s="655"/>
      <c r="GW222" s="655"/>
      <c r="GX222" s="655"/>
      <c r="GY222" s="655"/>
      <c r="GZ222" s="655"/>
      <c r="HA222" s="655"/>
      <c r="HB222" s="655"/>
      <c r="HC222" s="655"/>
      <c r="HD222" s="655"/>
      <c r="HE222" s="655"/>
      <c r="HF222" s="655"/>
      <c r="HG222" s="655"/>
      <c r="HH222" s="655"/>
      <c r="HI222" s="655"/>
      <c r="HJ222" s="655"/>
      <c r="HK222" s="655"/>
      <c r="HL222" s="655"/>
      <c r="HM222" s="655"/>
      <c r="HN222" s="655"/>
      <c r="HO222" s="655"/>
      <c r="HP222" s="655"/>
      <c r="HQ222" s="655"/>
      <c r="HR222" s="655"/>
      <c r="HS222" s="655"/>
      <c r="HT222" s="655"/>
      <c r="HU222" s="655"/>
      <c r="HV222" s="655"/>
      <c r="HW222" s="655"/>
      <c r="HX222" s="655"/>
      <c r="HY222" s="655"/>
      <c r="HZ222" s="655"/>
      <c r="IA222" s="655"/>
      <c r="IB222" s="655"/>
      <c r="IC222" s="655"/>
    </row>
    <row r="223" spans="1:237" s="654" customFormat="1" ht="20.100000000000001" hidden="1" customHeight="1" x14ac:dyDescent="0.35">
      <c r="A223" s="646"/>
      <c r="B223" s="644" t="s">
        <v>641</v>
      </c>
      <c r="C223" s="665" t="s">
        <v>458</v>
      </c>
      <c r="D223" s="684"/>
      <c r="E223" s="684"/>
      <c r="F223" s="684"/>
      <c r="G223" s="684"/>
      <c r="H223" s="684"/>
      <c r="I223" s="684"/>
      <c r="J223" s="646" t="s">
        <v>201</v>
      </c>
      <c r="K223" s="757"/>
      <c r="L223" s="610"/>
      <c r="M223" s="775">
        <v>323</v>
      </c>
      <c r="N223" s="775" t="s">
        <v>31</v>
      </c>
      <c r="O223" s="536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614"/>
      <c r="AJ223" s="30"/>
      <c r="AK223" s="30"/>
      <c r="AL223" s="30"/>
      <c r="AM223" s="30"/>
      <c r="AN223" s="106"/>
      <c r="AO223" s="106"/>
      <c r="AP223" s="106"/>
      <c r="AQ223" s="106"/>
      <c r="AR223" s="106"/>
      <c r="AS223" s="49"/>
      <c r="AT223" s="49"/>
      <c r="AU223" s="106"/>
      <c r="AV223" s="106"/>
      <c r="AW223" s="106"/>
      <c r="AX223" s="106"/>
      <c r="AY223" s="106"/>
      <c r="AZ223" s="30"/>
      <c r="BA223" s="30"/>
      <c r="BB223" s="106"/>
      <c r="BC223" s="106"/>
      <c r="BD223" s="106"/>
      <c r="BE223" s="106"/>
      <c r="BF223" s="106"/>
      <c r="BG223" s="101">
        <f>BG224</f>
        <v>0</v>
      </c>
      <c r="BH223" s="101">
        <f>BH224</f>
        <v>0</v>
      </c>
      <c r="BI223" s="106"/>
      <c r="BJ223" s="101">
        <f>BJ224</f>
        <v>0</v>
      </c>
      <c r="BK223" s="101">
        <f>BK224</f>
        <v>0</v>
      </c>
      <c r="BL223" s="101">
        <f t="shared" si="608"/>
        <v>0</v>
      </c>
      <c r="BM223" s="101"/>
      <c r="BN223" s="101"/>
      <c r="BO223" s="101">
        <f>BO224</f>
        <v>45400</v>
      </c>
      <c r="BP223" s="101"/>
      <c r="BQ223" s="101"/>
      <c r="BR223" s="101">
        <f>BR224</f>
        <v>-45400</v>
      </c>
      <c r="BS223" s="101">
        <f>BS224</f>
        <v>0</v>
      </c>
      <c r="BT223" s="101">
        <f>BT224</f>
        <v>1050</v>
      </c>
      <c r="BU223" s="101">
        <f>BU224</f>
        <v>-45400</v>
      </c>
      <c r="BV223" s="101">
        <f>BV224</f>
        <v>0</v>
      </c>
      <c r="BW223" s="101"/>
      <c r="BX223" s="101"/>
      <c r="BY223" s="101">
        <f>BY224</f>
        <v>0</v>
      </c>
      <c r="BZ223" s="101">
        <f>BZ224</f>
        <v>0</v>
      </c>
      <c r="CA223" s="101">
        <f t="shared" si="640"/>
        <v>0</v>
      </c>
      <c r="CB223" s="101">
        <f t="shared" si="641"/>
        <v>0</v>
      </c>
      <c r="CC223" s="101">
        <f>CC224</f>
        <v>0</v>
      </c>
      <c r="CD223" s="101">
        <f>CD224</f>
        <v>0</v>
      </c>
      <c r="CE223" s="101">
        <f>CE224</f>
        <v>0</v>
      </c>
      <c r="CF223" s="101">
        <f>CF224</f>
        <v>0</v>
      </c>
      <c r="CG223" s="101">
        <f t="shared" si="642"/>
        <v>0</v>
      </c>
      <c r="CH223" s="101">
        <f>CH224</f>
        <v>0</v>
      </c>
      <c r="CI223" s="101">
        <f>CI224</f>
        <v>0</v>
      </c>
      <c r="CJ223" s="101"/>
      <c r="CK223" s="101">
        <f t="shared" si="583"/>
        <v>0</v>
      </c>
      <c r="CL223" s="101">
        <f>CL224</f>
        <v>0</v>
      </c>
      <c r="CM223" s="101">
        <f>CM224</f>
        <v>0</v>
      </c>
      <c r="CN223" s="101"/>
      <c r="CO223" s="101">
        <f t="shared" si="584"/>
        <v>0</v>
      </c>
      <c r="CP223" s="101">
        <f>CP224</f>
        <v>0</v>
      </c>
      <c r="CQ223" s="101">
        <f>CQ224</f>
        <v>0</v>
      </c>
      <c r="CR223" s="101">
        <f>CR224</f>
        <v>0</v>
      </c>
      <c r="CS223" s="101">
        <f t="shared" si="624"/>
        <v>0</v>
      </c>
      <c r="CT223" s="101">
        <f>CT224</f>
        <v>0</v>
      </c>
      <c r="CU223" s="101">
        <f>CU224</f>
        <v>0</v>
      </c>
      <c r="CV223" s="101">
        <f>CV224</f>
        <v>0</v>
      </c>
      <c r="CW223" s="101">
        <f t="shared" si="521"/>
        <v>0</v>
      </c>
      <c r="CX223" s="101">
        <f t="shared" ref="CX223:DG223" si="685">CX224</f>
        <v>0</v>
      </c>
      <c r="CY223" s="101">
        <f t="shared" si="685"/>
        <v>0</v>
      </c>
      <c r="CZ223" s="101">
        <f t="shared" si="685"/>
        <v>0</v>
      </c>
      <c r="DA223" s="101">
        <f t="shared" si="685"/>
        <v>0</v>
      </c>
      <c r="DB223" s="101">
        <f t="shared" si="685"/>
        <v>0</v>
      </c>
      <c r="DC223" s="101">
        <f t="shared" ref="DC223" si="686">DC224</f>
        <v>0</v>
      </c>
      <c r="DD223" s="101">
        <f t="shared" si="618"/>
        <v>0</v>
      </c>
      <c r="DE223" s="101">
        <f t="shared" si="619"/>
        <v>0</v>
      </c>
      <c r="DF223" s="101">
        <f t="shared" si="685"/>
        <v>0</v>
      </c>
      <c r="DG223" s="101">
        <f t="shared" si="685"/>
        <v>0</v>
      </c>
      <c r="DH223" s="101">
        <f t="shared" si="527"/>
        <v>0</v>
      </c>
      <c r="DI223" s="101">
        <f>DI224</f>
        <v>0</v>
      </c>
      <c r="DJ223" s="101">
        <f>DJ224</f>
        <v>0</v>
      </c>
      <c r="DK223" s="101">
        <f t="shared" ref="DK223" si="687">DK224</f>
        <v>0</v>
      </c>
      <c r="DL223" s="101">
        <f t="shared" si="610"/>
        <v>0</v>
      </c>
      <c r="DM223" s="101">
        <f>DM224</f>
        <v>0</v>
      </c>
      <c r="DN223" s="101">
        <f>DN224</f>
        <v>0</v>
      </c>
      <c r="DO223" s="101">
        <f t="shared" ref="DO223" si="688">DO224</f>
        <v>0</v>
      </c>
      <c r="DP223" s="101">
        <f t="shared" si="611"/>
        <v>0</v>
      </c>
      <c r="DQ223" s="101">
        <f>DQ224</f>
        <v>0</v>
      </c>
      <c r="DR223" s="101">
        <f>DR224</f>
        <v>0</v>
      </c>
      <c r="DS223" s="101">
        <f t="shared" ref="DS223:DU223" si="689">DS224</f>
        <v>0</v>
      </c>
      <c r="DT223" s="101">
        <f t="shared" si="689"/>
        <v>0</v>
      </c>
      <c r="DU223" s="101">
        <f t="shared" si="689"/>
        <v>0</v>
      </c>
      <c r="DV223" s="106"/>
      <c r="DW223" s="106"/>
      <c r="DX223" s="137"/>
      <c r="DY223" s="106"/>
      <c r="DZ223" s="852"/>
      <c r="EA223" s="852"/>
      <c r="EE223" s="686"/>
      <c r="EF223" s="655"/>
      <c r="EG223" s="655"/>
      <c r="EH223" s="655"/>
      <c r="EI223" s="655"/>
      <c r="EJ223" s="655"/>
      <c r="EK223" s="655"/>
      <c r="EL223" s="655"/>
      <c r="EM223" s="655"/>
      <c r="EN223" s="952"/>
      <c r="EO223" s="655"/>
      <c r="EP223" s="655"/>
      <c r="EQ223" s="655"/>
      <c r="ER223" s="655"/>
      <c r="ES223" s="655"/>
      <c r="ET223" s="655"/>
      <c r="EU223" s="655"/>
      <c r="EV223" s="655"/>
      <c r="EX223" s="820"/>
      <c r="EY223" s="655"/>
      <c r="EZ223" s="655"/>
      <c r="FA223" s="655"/>
      <c r="FB223" s="655"/>
      <c r="FC223" s="655"/>
      <c r="FD223" s="655"/>
      <c r="FE223" s="655"/>
      <c r="FF223" s="655"/>
      <c r="FG223" s="655"/>
      <c r="FH223" s="655"/>
      <c r="FI223" s="655"/>
      <c r="FJ223" s="655"/>
      <c r="FK223" s="655"/>
      <c r="FL223" s="655"/>
      <c r="FM223" s="655"/>
      <c r="FN223" s="655"/>
      <c r="FO223" s="655"/>
      <c r="FP223" s="655"/>
      <c r="FQ223" s="655"/>
      <c r="FR223" s="655"/>
      <c r="FS223" s="655"/>
      <c r="FT223" s="655"/>
      <c r="FU223" s="655"/>
      <c r="FV223" s="655"/>
      <c r="FW223" s="655"/>
      <c r="FX223" s="655"/>
      <c r="FY223" s="655"/>
      <c r="FZ223" s="655"/>
      <c r="GA223" s="655"/>
      <c r="GB223" s="655"/>
      <c r="GC223" s="655"/>
      <c r="GD223" s="655"/>
      <c r="GE223" s="655"/>
      <c r="GF223" s="655"/>
      <c r="GG223" s="655"/>
      <c r="GH223" s="655"/>
      <c r="GI223" s="655"/>
      <c r="GJ223" s="655"/>
      <c r="GK223" s="655"/>
      <c r="GL223" s="655"/>
      <c r="GM223" s="655"/>
      <c r="GN223" s="655"/>
      <c r="GO223" s="655"/>
      <c r="GP223" s="655"/>
      <c r="GQ223" s="655"/>
      <c r="GR223" s="655"/>
      <c r="GS223" s="655"/>
      <c r="GT223" s="655"/>
      <c r="GU223" s="655"/>
      <c r="GV223" s="655"/>
      <c r="GW223" s="655"/>
      <c r="GX223" s="655"/>
      <c r="GY223" s="655"/>
      <c r="GZ223" s="655"/>
      <c r="HA223" s="655"/>
      <c r="HB223" s="655"/>
      <c r="HC223" s="655"/>
      <c r="HD223" s="655"/>
      <c r="HE223" s="655"/>
      <c r="HF223" s="655"/>
      <c r="HG223" s="655"/>
      <c r="HH223" s="655"/>
      <c r="HI223" s="655"/>
      <c r="HJ223" s="655"/>
      <c r="HK223" s="655"/>
      <c r="HL223" s="655"/>
      <c r="HM223" s="655"/>
      <c r="HN223" s="655"/>
      <c r="HO223" s="655"/>
      <c r="HP223" s="655"/>
      <c r="HQ223" s="655"/>
      <c r="HR223" s="655"/>
      <c r="HS223" s="655"/>
      <c r="HT223" s="655"/>
      <c r="HU223" s="655"/>
      <c r="HV223" s="655"/>
      <c r="HW223" s="655"/>
      <c r="HX223" s="655"/>
      <c r="HY223" s="655"/>
      <c r="HZ223" s="655"/>
      <c r="IA223" s="655"/>
      <c r="IB223" s="655"/>
      <c r="IC223" s="655"/>
    </row>
    <row r="224" spans="1:237" s="654" customFormat="1" ht="20.100000000000001" hidden="1" customHeight="1" x14ac:dyDescent="0.35">
      <c r="A224" s="646"/>
      <c r="B224" s="644"/>
      <c r="C224" s="555"/>
      <c r="D224" s="684"/>
      <c r="E224" s="684"/>
      <c r="F224" s="684"/>
      <c r="G224" s="684"/>
      <c r="H224" s="684"/>
      <c r="I224" s="684"/>
      <c r="J224" s="646" t="s">
        <v>201</v>
      </c>
      <c r="K224" s="757"/>
      <c r="L224" s="610"/>
      <c r="M224" s="564"/>
      <c r="N224" s="573">
        <v>3233</v>
      </c>
      <c r="O224" s="541" t="s">
        <v>637</v>
      </c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614"/>
      <c r="AJ224" s="30"/>
      <c r="AK224" s="30"/>
      <c r="AL224" s="30"/>
      <c r="AM224" s="30"/>
      <c r="AN224" s="106"/>
      <c r="AO224" s="106"/>
      <c r="AP224" s="106"/>
      <c r="AQ224" s="106"/>
      <c r="AR224" s="106"/>
      <c r="AS224" s="49"/>
      <c r="AT224" s="49"/>
      <c r="AU224" s="106"/>
      <c r="AV224" s="106"/>
      <c r="AW224" s="106"/>
      <c r="AX224" s="106"/>
      <c r="AY224" s="106"/>
      <c r="AZ224" s="30"/>
      <c r="BA224" s="30"/>
      <c r="BB224" s="106"/>
      <c r="BC224" s="106"/>
      <c r="BD224" s="106"/>
      <c r="BE224" s="106"/>
      <c r="BF224" s="106"/>
      <c r="BG224" s="102">
        <v>0</v>
      </c>
      <c r="BH224" s="102">
        <v>0</v>
      </c>
      <c r="BI224" s="106"/>
      <c r="BJ224" s="102">
        <v>0</v>
      </c>
      <c r="BK224" s="102">
        <v>0</v>
      </c>
      <c r="BL224" s="102">
        <f t="shared" si="608"/>
        <v>0</v>
      </c>
      <c r="BM224" s="102"/>
      <c r="BN224" s="102"/>
      <c r="BO224" s="49">
        <v>45400</v>
      </c>
      <c r="BP224" s="49"/>
      <c r="BQ224" s="49"/>
      <c r="BR224" s="102">
        <f>(BS224-BO224)</f>
        <v>-45400</v>
      </c>
      <c r="BS224" s="49">
        <v>0</v>
      </c>
      <c r="BT224" s="49">
        <v>1050</v>
      </c>
      <c r="BU224" s="102">
        <f>(BY224-BO224)</f>
        <v>-45400</v>
      </c>
      <c r="BV224" s="49">
        <v>0</v>
      </c>
      <c r="BW224" s="49"/>
      <c r="BX224" s="49"/>
      <c r="BY224" s="49">
        <v>0</v>
      </c>
      <c r="BZ224" s="49">
        <v>0</v>
      </c>
      <c r="CA224" s="49">
        <f t="shared" si="640"/>
        <v>0</v>
      </c>
      <c r="CB224" s="49">
        <f t="shared" si="641"/>
        <v>0</v>
      </c>
      <c r="CC224" s="49"/>
      <c r="CD224" s="49"/>
      <c r="CE224" s="49">
        <v>0</v>
      </c>
      <c r="CF224" s="49"/>
      <c r="CG224" s="49">
        <f t="shared" si="642"/>
        <v>0</v>
      </c>
      <c r="CH224" s="49">
        <f>(CI224-CE224)</f>
        <v>0</v>
      </c>
      <c r="CI224" s="49"/>
      <c r="CJ224" s="49"/>
      <c r="CK224" s="49">
        <f t="shared" si="583"/>
        <v>0</v>
      </c>
      <c r="CL224" s="49">
        <f>(CM224-CI224)</f>
        <v>0</v>
      </c>
      <c r="CM224" s="49"/>
      <c r="CN224" s="49"/>
      <c r="CO224" s="49">
        <f t="shared" si="584"/>
        <v>0</v>
      </c>
      <c r="CP224" s="49">
        <f>(CQ224-CM224)</f>
        <v>0</v>
      </c>
      <c r="CQ224" s="49"/>
      <c r="CR224" s="49"/>
      <c r="CS224" s="49">
        <f t="shared" si="624"/>
        <v>0</v>
      </c>
      <c r="CT224" s="49">
        <f>(CU224-CQ224)</f>
        <v>0</v>
      </c>
      <c r="CU224" s="49"/>
      <c r="CV224" s="49"/>
      <c r="CW224" s="49">
        <f t="shared" si="521"/>
        <v>0</v>
      </c>
      <c r="CX224" s="49">
        <f>(CY224-CU224)</f>
        <v>0</v>
      </c>
      <c r="CY224" s="49"/>
      <c r="CZ224" s="49"/>
      <c r="DA224" s="49"/>
      <c r="DB224" s="49">
        <v>0</v>
      </c>
      <c r="DC224" s="49">
        <v>0</v>
      </c>
      <c r="DD224" s="49">
        <f t="shared" si="618"/>
        <v>0</v>
      </c>
      <c r="DE224" s="49">
        <f t="shared" si="619"/>
        <v>0</v>
      </c>
      <c r="DF224" s="49"/>
      <c r="DG224" s="49"/>
      <c r="DH224" s="49">
        <f t="shared" si="527"/>
        <v>0</v>
      </c>
      <c r="DI224" s="49">
        <f>(DJ224-DF224)</f>
        <v>0</v>
      </c>
      <c r="DJ224" s="49"/>
      <c r="DK224" s="49"/>
      <c r="DL224" s="49">
        <f t="shared" si="610"/>
        <v>0</v>
      </c>
      <c r="DM224" s="49">
        <f>(DN224-DJ224)</f>
        <v>0</v>
      </c>
      <c r="DN224" s="49"/>
      <c r="DO224" s="49"/>
      <c r="DP224" s="49">
        <f t="shared" si="611"/>
        <v>0</v>
      </c>
      <c r="DQ224" s="49">
        <f>(DR224-DN224)</f>
        <v>0</v>
      </c>
      <c r="DR224" s="49"/>
      <c r="DS224" s="49"/>
      <c r="DT224" s="49"/>
      <c r="DU224" s="49"/>
      <c r="DV224" s="49"/>
      <c r="DW224" s="49"/>
      <c r="DX224" s="137"/>
      <c r="DY224" s="49"/>
      <c r="DZ224" s="852"/>
      <c r="EA224" s="852"/>
      <c r="EE224" s="686"/>
      <c r="EF224" s="655"/>
      <c r="EG224" s="655"/>
      <c r="EH224" s="655"/>
      <c r="EI224" s="655"/>
      <c r="EJ224" s="655"/>
      <c r="EK224" s="655"/>
      <c r="EL224" s="655"/>
      <c r="EM224" s="655"/>
      <c r="EN224" s="952"/>
      <c r="EO224" s="655"/>
      <c r="EP224" s="655"/>
      <c r="EQ224" s="655"/>
      <c r="ER224" s="655"/>
      <c r="ES224" s="655"/>
      <c r="ET224" s="655"/>
      <c r="EU224" s="655"/>
      <c r="EV224" s="655"/>
      <c r="EX224" s="820"/>
      <c r="EY224" s="655"/>
      <c r="EZ224" s="655"/>
      <c r="FA224" s="655"/>
      <c r="FB224" s="655"/>
      <c r="FC224" s="655"/>
      <c r="FD224" s="655"/>
      <c r="FE224" s="655"/>
      <c r="FF224" s="655"/>
      <c r="FG224" s="655"/>
      <c r="FH224" s="655"/>
      <c r="FI224" s="655"/>
      <c r="FJ224" s="655"/>
      <c r="FK224" s="655"/>
      <c r="FL224" s="655"/>
      <c r="FM224" s="655"/>
      <c r="FN224" s="655"/>
      <c r="FO224" s="655"/>
      <c r="FP224" s="655"/>
      <c r="FQ224" s="655"/>
      <c r="FR224" s="655"/>
      <c r="FS224" s="655"/>
      <c r="FT224" s="655"/>
      <c r="FU224" s="655"/>
      <c r="FV224" s="655"/>
      <c r="FW224" s="655"/>
      <c r="FX224" s="655"/>
      <c r="FY224" s="655"/>
      <c r="FZ224" s="655"/>
      <c r="GA224" s="655"/>
      <c r="GB224" s="655"/>
      <c r="GC224" s="655"/>
      <c r="GD224" s="655"/>
      <c r="GE224" s="655"/>
      <c r="GF224" s="655"/>
      <c r="GG224" s="655"/>
      <c r="GH224" s="655"/>
      <c r="GI224" s="655"/>
      <c r="GJ224" s="655"/>
      <c r="GK224" s="655"/>
      <c r="GL224" s="655"/>
      <c r="GM224" s="655"/>
      <c r="GN224" s="655"/>
      <c r="GO224" s="655"/>
      <c r="GP224" s="655"/>
      <c r="GQ224" s="655"/>
      <c r="GR224" s="655"/>
      <c r="GS224" s="655"/>
      <c r="GT224" s="655"/>
      <c r="GU224" s="655"/>
      <c r="GV224" s="655"/>
      <c r="GW224" s="655"/>
      <c r="GX224" s="655"/>
      <c r="GY224" s="655"/>
      <c r="GZ224" s="655"/>
      <c r="HA224" s="655"/>
      <c r="HB224" s="655"/>
      <c r="HC224" s="655"/>
      <c r="HD224" s="655"/>
      <c r="HE224" s="655"/>
      <c r="HF224" s="655"/>
      <c r="HG224" s="655"/>
      <c r="HH224" s="655"/>
      <c r="HI224" s="655"/>
      <c r="HJ224" s="655"/>
      <c r="HK224" s="655"/>
      <c r="HL224" s="655"/>
      <c r="HM224" s="655"/>
      <c r="HN224" s="655"/>
      <c r="HO224" s="655"/>
      <c r="HP224" s="655"/>
      <c r="HQ224" s="655"/>
      <c r="HR224" s="655"/>
      <c r="HS224" s="655"/>
      <c r="HT224" s="655"/>
      <c r="HU224" s="655"/>
      <c r="HV224" s="655"/>
      <c r="HW224" s="655"/>
      <c r="HX224" s="655"/>
      <c r="HY224" s="655"/>
      <c r="HZ224" s="655"/>
      <c r="IA224" s="655"/>
      <c r="IB224" s="655"/>
      <c r="IC224" s="655"/>
    </row>
    <row r="225" spans="1:237" s="654" customFormat="1" ht="20.100000000000001" hidden="1" customHeight="1" x14ac:dyDescent="0.35">
      <c r="A225" s="646"/>
      <c r="B225" s="644"/>
      <c r="C225" s="555"/>
      <c r="D225" s="684"/>
      <c r="E225" s="684"/>
      <c r="F225" s="684"/>
      <c r="G225" s="684"/>
      <c r="H225" s="684"/>
      <c r="I225" s="684"/>
      <c r="J225" s="646" t="s">
        <v>201</v>
      </c>
      <c r="K225" s="758">
        <v>4</v>
      </c>
      <c r="L225" s="768" t="s">
        <v>177</v>
      </c>
      <c r="M225" s="775"/>
      <c r="N225" s="775"/>
      <c r="O225" s="517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614"/>
      <c r="AJ225" s="30"/>
      <c r="AK225" s="30"/>
      <c r="AL225" s="30"/>
      <c r="AM225" s="30"/>
      <c r="AN225" s="106"/>
      <c r="AO225" s="106"/>
      <c r="AP225" s="106"/>
      <c r="AQ225" s="106"/>
      <c r="AR225" s="106"/>
      <c r="AS225" s="49"/>
      <c r="AT225" s="49"/>
      <c r="AU225" s="106"/>
      <c r="AV225" s="106"/>
      <c r="AW225" s="106"/>
      <c r="AX225" s="106"/>
      <c r="AY225" s="106"/>
      <c r="AZ225" s="30"/>
      <c r="BA225" s="30"/>
      <c r="BB225" s="106"/>
      <c r="BC225" s="106"/>
      <c r="BD225" s="106"/>
      <c r="BE225" s="106"/>
      <c r="BF225" s="106"/>
      <c r="BG225" s="101">
        <f t="shared" ref="BG225:BK227" si="690">BG226</f>
        <v>0</v>
      </c>
      <c r="BH225" s="101">
        <f t="shared" si="690"/>
        <v>0</v>
      </c>
      <c r="BI225" s="106"/>
      <c r="BJ225" s="101">
        <f t="shared" si="690"/>
        <v>0</v>
      </c>
      <c r="BK225" s="101">
        <f t="shared" si="690"/>
        <v>0</v>
      </c>
      <c r="BL225" s="101">
        <f t="shared" si="608"/>
        <v>0</v>
      </c>
      <c r="BM225" s="101"/>
      <c r="BN225" s="101"/>
      <c r="BO225" s="101">
        <f>BO226</f>
        <v>388917.5</v>
      </c>
      <c r="BP225" s="101"/>
      <c r="BQ225" s="101"/>
      <c r="BR225" s="101">
        <f t="shared" ref="BR225:BS227" si="691">BR226</f>
        <v>-388917.5</v>
      </c>
      <c r="BS225" s="101">
        <f t="shared" si="691"/>
        <v>0</v>
      </c>
      <c r="BT225" s="101">
        <f t="shared" ref="BT225:BU227" si="692">BT226</f>
        <v>0</v>
      </c>
      <c r="BU225" s="101">
        <f t="shared" si="692"/>
        <v>-388917.5</v>
      </c>
      <c r="BV225" s="101">
        <f>BV226</f>
        <v>0</v>
      </c>
      <c r="BW225" s="101"/>
      <c r="BX225" s="101"/>
      <c r="BY225" s="101">
        <f t="shared" ref="BY225:BZ227" si="693">BY226</f>
        <v>0</v>
      </c>
      <c r="BZ225" s="101">
        <f t="shared" si="693"/>
        <v>0</v>
      </c>
      <c r="CA225" s="101">
        <f t="shared" si="640"/>
        <v>0</v>
      </c>
      <c r="CB225" s="101">
        <f t="shared" si="641"/>
        <v>0</v>
      </c>
      <c r="CC225" s="101">
        <f t="shared" ref="CC225:CE227" si="694">CC226</f>
        <v>0</v>
      </c>
      <c r="CD225" s="101">
        <f t="shared" si="694"/>
        <v>0</v>
      </c>
      <c r="CE225" s="101">
        <f t="shared" si="694"/>
        <v>0</v>
      </c>
      <c r="CF225" s="101">
        <f>CF226</f>
        <v>0</v>
      </c>
      <c r="CG225" s="101">
        <f t="shared" si="642"/>
        <v>0</v>
      </c>
      <c r="CH225" s="101">
        <f t="shared" ref="CH225:CI227" si="695">CH226</f>
        <v>0</v>
      </c>
      <c r="CI225" s="101">
        <f t="shared" si="695"/>
        <v>0</v>
      </c>
      <c r="CJ225" s="101"/>
      <c r="CK225" s="101">
        <f t="shared" si="583"/>
        <v>0</v>
      </c>
      <c r="CL225" s="101">
        <f t="shared" ref="CL225:DA227" si="696">CL226</f>
        <v>0</v>
      </c>
      <c r="CM225" s="101">
        <f t="shared" si="696"/>
        <v>0</v>
      </c>
      <c r="CN225" s="101"/>
      <c r="CO225" s="101">
        <f t="shared" si="584"/>
        <v>0</v>
      </c>
      <c r="CP225" s="101">
        <f t="shared" si="696"/>
        <v>0</v>
      </c>
      <c r="CQ225" s="101">
        <f t="shared" si="696"/>
        <v>0</v>
      </c>
      <c r="CR225" s="101">
        <f>CR226</f>
        <v>0</v>
      </c>
      <c r="CS225" s="101">
        <f t="shared" si="624"/>
        <v>0</v>
      </c>
      <c r="CT225" s="101">
        <f t="shared" si="696"/>
        <v>0</v>
      </c>
      <c r="CU225" s="101">
        <f t="shared" si="696"/>
        <v>0</v>
      </c>
      <c r="CV225" s="101">
        <f>CV226</f>
        <v>0</v>
      </c>
      <c r="CW225" s="101">
        <f t="shared" si="521"/>
        <v>0</v>
      </c>
      <c r="CX225" s="101">
        <f t="shared" si="696"/>
        <v>0</v>
      </c>
      <c r="CY225" s="101">
        <f t="shared" si="696"/>
        <v>0</v>
      </c>
      <c r="CZ225" s="101">
        <f t="shared" si="696"/>
        <v>0</v>
      </c>
      <c r="DA225" s="101">
        <f t="shared" si="696"/>
        <v>0</v>
      </c>
      <c r="DB225" s="101">
        <f t="shared" ref="DB225:DG227" si="697">DB226</f>
        <v>0</v>
      </c>
      <c r="DC225" s="101">
        <f t="shared" ref="DC225:DC227" si="698">DC226</f>
        <v>0</v>
      </c>
      <c r="DD225" s="101">
        <f t="shared" si="618"/>
        <v>0</v>
      </c>
      <c r="DE225" s="101">
        <f t="shared" si="619"/>
        <v>0</v>
      </c>
      <c r="DF225" s="101">
        <f t="shared" si="697"/>
        <v>0</v>
      </c>
      <c r="DG225" s="101">
        <f t="shared" si="697"/>
        <v>0</v>
      </c>
      <c r="DH225" s="101">
        <f t="shared" si="527"/>
        <v>0</v>
      </c>
      <c r="DI225" s="101">
        <f t="shared" ref="DI225:DI227" si="699">DI226</f>
        <v>0</v>
      </c>
      <c r="DJ225" s="101">
        <f>DJ226</f>
        <v>0</v>
      </c>
      <c r="DK225" s="101">
        <f t="shared" ref="DK225:DK227" si="700">DK226</f>
        <v>0</v>
      </c>
      <c r="DL225" s="101">
        <f t="shared" si="610"/>
        <v>0</v>
      </c>
      <c r="DM225" s="101">
        <f t="shared" ref="DM225:DM227" si="701">DM226</f>
        <v>0</v>
      </c>
      <c r="DN225" s="101">
        <f>DN226</f>
        <v>0</v>
      </c>
      <c r="DO225" s="101">
        <f t="shared" ref="DO225:DO227" si="702">DO226</f>
        <v>0</v>
      </c>
      <c r="DP225" s="101">
        <f t="shared" si="611"/>
        <v>0</v>
      </c>
      <c r="DQ225" s="101">
        <f t="shared" ref="DQ225:DQ227" si="703">DQ226</f>
        <v>0</v>
      </c>
      <c r="DR225" s="101">
        <f>DR226</f>
        <v>0</v>
      </c>
      <c r="DS225" s="101">
        <f t="shared" ref="DS225:DU227" si="704">DS226</f>
        <v>0</v>
      </c>
      <c r="DT225" s="101">
        <f t="shared" si="704"/>
        <v>0</v>
      </c>
      <c r="DU225" s="101">
        <f t="shared" si="704"/>
        <v>0</v>
      </c>
      <c r="DV225" s="106"/>
      <c r="DW225" s="106"/>
      <c r="DX225" s="137"/>
      <c r="DY225" s="106"/>
      <c r="DZ225" s="852"/>
      <c r="EA225" s="852"/>
      <c r="EE225" s="686"/>
      <c r="EF225" s="655"/>
      <c r="EG225" s="655"/>
      <c r="EH225" s="655"/>
      <c r="EI225" s="655"/>
      <c r="EJ225" s="655"/>
      <c r="EK225" s="655"/>
      <c r="EL225" s="655"/>
      <c r="EM225" s="655"/>
      <c r="EN225" s="952"/>
      <c r="EO225" s="655"/>
      <c r="EP225" s="655"/>
      <c r="EQ225" s="655"/>
      <c r="ER225" s="655"/>
      <c r="ES225" s="655"/>
      <c r="ET225" s="655"/>
      <c r="EU225" s="655"/>
      <c r="EV225" s="655"/>
      <c r="EX225" s="820"/>
      <c r="EY225" s="655"/>
      <c r="EZ225" s="655"/>
      <c r="FA225" s="655"/>
      <c r="FB225" s="655"/>
      <c r="FC225" s="655"/>
      <c r="FD225" s="655"/>
      <c r="FE225" s="655"/>
      <c r="FF225" s="655"/>
      <c r="FG225" s="655"/>
      <c r="FH225" s="655"/>
      <c r="FI225" s="655"/>
      <c r="FJ225" s="655"/>
      <c r="FK225" s="655"/>
      <c r="FL225" s="655"/>
      <c r="FM225" s="655"/>
      <c r="FN225" s="655"/>
      <c r="FO225" s="655"/>
      <c r="FP225" s="655"/>
      <c r="FQ225" s="655"/>
      <c r="FR225" s="655"/>
      <c r="FS225" s="655"/>
      <c r="FT225" s="655"/>
      <c r="FU225" s="655"/>
      <c r="FV225" s="655"/>
      <c r="FW225" s="655"/>
      <c r="FX225" s="655"/>
      <c r="FY225" s="655"/>
      <c r="FZ225" s="655"/>
      <c r="GA225" s="655"/>
      <c r="GB225" s="655"/>
      <c r="GC225" s="655"/>
      <c r="GD225" s="655"/>
      <c r="GE225" s="655"/>
      <c r="GF225" s="655"/>
      <c r="GG225" s="655"/>
      <c r="GH225" s="655"/>
      <c r="GI225" s="655"/>
      <c r="GJ225" s="655"/>
      <c r="GK225" s="655"/>
      <c r="GL225" s="655"/>
      <c r="GM225" s="655"/>
      <c r="GN225" s="655"/>
      <c r="GO225" s="655"/>
      <c r="GP225" s="655"/>
      <c r="GQ225" s="655"/>
      <c r="GR225" s="655"/>
      <c r="GS225" s="655"/>
      <c r="GT225" s="655"/>
      <c r="GU225" s="655"/>
      <c r="GV225" s="655"/>
      <c r="GW225" s="655"/>
      <c r="GX225" s="655"/>
      <c r="GY225" s="655"/>
      <c r="GZ225" s="655"/>
      <c r="HA225" s="655"/>
      <c r="HB225" s="655"/>
      <c r="HC225" s="655"/>
      <c r="HD225" s="655"/>
      <c r="HE225" s="655"/>
      <c r="HF225" s="655"/>
      <c r="HG225" s="655"/>
      <c r="HH225" s="655"/>
      <c r="HI225" s="655"/>
      <c r="HJ225" s="655"/>
      <c r="HK225" s="655"/>
      <c r="HL225" s="655"/>
      <c r="HM225" s="655"/>
      <c r="HN225" s="655"/>
      <c r="HO225" s="655"/>
      <c r="HP225" s="655"/>
      <c r="HQ225" s="655"/>
      <c r="HR225" s="655"/>
      <c r="HS225" s="655"/>
      <c r="HT225" s="655"/>
      <c r="HU225" s="655"/>
      <c r="HV225" s="655"/>
      <c r="HW225" s="655"/>
      <c r="HX225" s="655"/>
      <c r="HY225" s="655"/>
      <c r="HZ225" s="655"/>
      <c r="IA225" s="655"/>
      <c r="IB225" s="655"/>
      <c r="IC225" s="655"/>
    </row>
    <row r="226" spans="1:237" s="654" customFormat="1" ht="20.100000000000001" hidden="1" customHeight="1" x14ac:dyDescent="0.35">
      <c r="A226" s="646"/>
      <c r="B226" s="644"/>
      <c r="C226" s="555"/>
      <c r="D226" s="684"/>
      <c r="E226" s="684"/>
      <c r="F226" s="684"/>
      <c r="G226" s="684"/>
      <c r="H226" s="684"/>
      <c r="I226" s="684"/>
      <c r="J226" s="646" t="s">
        <v>201</v>
      </c>
      <c r="K226" s="757"/>
      <c r="L226" s="769">
        <v>42</v>
      </c>
      <c r="M226" s="769" t="s">
        <v>175</v>
      </c>
      <c r="N226" s="767"/>
      <c r="O226" s="572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614"/>
      <c r="AJ226" s="30"/>
      <c r="AK226" s="30"/>
      <c r="AL226" s="30"/>
      <c r="AM226" s="30"/>
      <c r="AN226" s="106"/>
      <c r="AO226" s="106"/>
      <c r="AP226" s="106"/>
      <c r="AQ226" s="106"/>
      <c r="AR226" s="106"/>
      <c r="AS226" s="49"/>
      <c r="AT226" s="49"/>
      <c r="AU226" s="106"/>
      <c r="AV226" s="106"/>
      <c r="AW226" s="106"/>
      <c r="AX226" s="106"/>
      <c r="AY226" s="106"/>
      <c r="AZ226" s="30"/>
      <c r="BA226" s="30"/>
      <c r="BB226" s="106"/>
      <c r="BC226" s="106"/>
      <c r="BD226" s="106"/>
      <c r="BE226" s="106"/>
      <c r="BF226" s="106"/>
      <c r="BG226" s="101">
        <f t="shared" si="690"/>
        <v>0</v>
      </c>
      <c r="BH226" s="101">
        <f t="shared" si="690"/>
        <v>0</v>
      </c>
      <c r="BI226" s="106"/>
      <c r="BJ226" s="101">
        <f t="shared" si="690"/>
        <v>0</v>
      </c>
      <c r="BK226" s="101">
        <f t="shared" si="690"/>
        <v>0</v>
      </c>
      <c r="BL226" s="101">
        <f t="shared" si="608"/>
        <v>0</v>
      </c>
      <c r="BM226" s="101"/>
      <c r="BN226" s="101"/>
      <c r="BO226" s="101">
        <f>BO227</f>
        <v>388917.5</v>
      </c>
      <c r="BP226" s="101"/>
      <c r="BQ226" s="101"/>
      <c r="BR226" s="101">
        <f t="shared" si="691"/>
        <v>-388917.5</v>
      </c>
      <c r="BS226" s="101">
        <f t="shared" si="691"/>
        <v>0</v>
      </c>
      <c r="BT226" s="101">
        <f t="shared" si="692"/>
        <v>0</v>
      </c>
      <c r="BU226" s="101">
        <f t="shared" si="692"/>
        <v>-388917.5</v>
      </c>
      <c r="BV226" s="101">
        <f>BV227</f>
        <v>0</v>
      </c>
      <c r="BW226" s="101"/>
      <c r="BX226" s="101"/>
      <c r="BY226" s="101">
        <f t="shared" si="693"/>
        <v>0</v>
      </c>
      <c r="BZ226" s="101">
        <f t="shared" si="693"/>
        <v>0</v>
      </c>
      <c r="CA226" s="101">
        <f t="shared" si="640"/>
        <v>0</v>
      </c>
      <c r="CB226" s="101">
        <f t="shared" si="641"/>
        <v>0</v>
      </c>
      <c r="CC226" s="101">
        <f t="shared" si="694"/>
        <v>0</v>
      </c>
      <c r="CD226" s="101">
        <f t="shared" si="694"/>
        <v>0</v>
      </c>
      <c r="CE226" s="101">
        <f t="shared" si="694"/>
        <v>0</v>
      </c>
      <c r="CF226" s="101">
        <f>CF227</f>
        <v>0</v>
      </c>
      <c r="CG226" s="101">
        <f t="shared" si="642"/>
        <v>0</v>
      </c>
      <c r="CH226" s="101">
        <f t="shared" si="695"/>
        <v>0</v>
      </c>
      <c r="CI226" s="101">
        <f t="shared" si="695"/>
        <v>0</v>
      </c>
      <c r="CJ226" s="101"/>
      <c r="CK226" s="101">
        <f t="shared" si="583"/>
        <v>0</v>
      </c>
      <c r="CL226" s="101">
        <f t="shared" si="696"/>
        <v>0</v>
      </c>
      <c r="CM226" s="101">
        <f t="shared" si="696"/>
        <v>0</v>
      </c>
      <c r="CN226" s="101"/>
      <c r="CO226" s="101">
        <f t="shared" si="584"/>
        <v>0</v>
      </c>
      <c r="CP226" s="101">
        <f t="shared" si="696"/>
        <v>0</v>
      </c>
      <c r="CQ226" s="101">
        <f t="shared" si="696"/>
        <v>0</v>
      </c>
      <c r="CR226" s="101">
        <f>CR227</f>
        <v>0</v>
      </c>
      <c r="CS226" s="101">
        <f t="shared" si="624"/>
        <v>0</v>
      </c>
      <c r="CT226" s="101">
        <f t="shared" si="696"/>
        <v>0</v>
      </c>
      <c r="CU226" s="101">
        <f t="shared" si="696"/>
        <v>0</v>
      </c>
      <c r="CV226" s="101">
        <f>CV227</f>
        <v>0</v>
      </c>
      <c r="CW226" s="101">
        <f t="shared" si="521"/>
        <v>0</v>
      </c>
      <c r="CX226" s="101">
        <f t="shared" si="696"/>
        <v>0</v>
      </c>
      <c r="CY226" s="101">
        <f t="shared" si="696"/>
        <v>0</v>
      </c>
      <c r="CZ226" s="101">
        <f t="shared" si="696"/>
        <v>0</v>
      </c>
      <c r="DA226" s="101">
        <f t="shared" si="696"/>
        <v>0</v>
      </c>
      <c r="DB226" s="101">
        <f t="shared" si="697"/>
        <v>0</v>
      </c>
      <c r="DC226" s="101">
        <f t="shared" si="698"/>
        <v>0</v>
      </c>
      <c r="DD226" s="101">
        <f t="shared" si="618"/>
        <v>0</v>
      </c>
      <c r="DE226" s="101">
        <f t="shared" si="619"/>
        <v>0</v>
      </c>
      <c r="DF226" s="101">
        <f t="shared" si="697"/>
        <v>0</v>
      </c>
      <c r="DG226" s="101">
        <f t="shared" si="697"/>
        <v>0</v>
      </c>
      <c r="DH226" s="101">
        <f t="shared" si="527"/>
        <v>0</v>
      </c>
      <c r="DI226" s="101">
        <f t="shared" si="699"/>
        <v>0</v>
      </c>
      <c r="DJ226" s="101">
        <f>DJ227</f>
        <v>0</v>
      </c>
      <c r="DK226" s="101">
        <f t="shared" si="700"/>
        <v>0</v>
      </c>
      <c r="DL226" s="101">
        <f t="shared" si="610"/>
        <v>0</v>
      </c>
      <c r="DM226" s="101">
        <f t="shared" si="701"/>
        <v>0</v>
      </c>
      <c r="DN226" s="101">
        <f>DN227</f>
        <v>0</v>
      </c>
      <c r="DO226" s="101">
        <f t="shared" si="702"/>
        <v>0</v>
      </c>
      <c r="DP226" s="101">
        <f t="shared" si="611"/>
        <v>0</v>
      </c>
      <c r="DQ226" s="101">
        <f t="shared" si="703"/>
        <v>0</v>
      </c>
      <c r="DR226" s="101">
        <f>DR227</f>
        <v>0</v>
      </c>
      <c r="DS226" s="101">
        <f t="shared" si="704"/>
        <v>0</v>
      </c>
      <c r="DT226" s="101">
        <f t="shared" si="704"/>
        <v>0</v>
      </c>
      <c r="DU226" s="101">
        <f t="shared" si="704"/>
        <v>0</v>
      </c>
      <c r="DV226" s="106"/>
      <c r="DW226" s="106"/>
      <c r="DX226" s="137"/>
      <c r="DY226" s="106"/>
      <c r="DZ226" s="852"/>
      <c r="EA226" s="852"/>
      <c r="EE226" s="686"/>
      <c r="EF226" s="655"/>
      <c r="EG226" s="655"/>
      <c r="EH226" s="655"/>
      <c r="EI226" s="655"/>
      <c r="EJ226" s="655"/>
      <c r="EK226" s="655"/>
      <c r="EL226" s="655"/>
      <c r="EM226" s="655"/>
      <c r="EN226" s="952"/>
      <c r="EO226" s="655"/>
      <c r="EP226" s="655"/>
      <c r="EQ226" s="655"/>
      <c r="ER226" s="655"/>
      <c r="ES226" s="655"/>
      <c r="ET226" s="655"/>
      <c r="EU226" s="655"/>
      <c r="EV226" s="655"/>
      <c r="EX226" s="820"/>
      <c r="EY226" s="655"/>
      <c r="EZ226" s="655"/>
      <c r="FA226" s="655"/>
      <c r="FB226" s="655"/>
      <c r="FC226" s="655"/>
      <c r="FD226" s="655"/>
      <c r="FE226" s="655"/>
      <c r="FF226" s="655"/>
      <c r="FG226" s="655"/>
      <c r="FH226" s="655"/>
      <c r="FI226" s="655"/>
      <c r="FJ226" s="655"/>
      <c r="FK226" s="655"/>
      <c r="FL226" s="655"/>
      <c r="FM226" s="655"/>
      <c r="FN226" s="655"/>
      <c r="FO226" s="655"/>
      <c r="FP226" s="655"/>
      <c r="FQ226" s="655"/>
      <c r="FR226" s="655"/>
      <c r="FS226" s="655"/>
      <c r="FT226" s="655"/>
      <c r="FU226" s="655"/>
      <c r="FV226" s="655"/>
      <c r="FW226" s="655"/>
      <c r="FX226" s="655"/>
      <c r="FY226" s="655"/>
      <c r="FZ226" s="655"/>
      <c r="GA226" s="655"/>
      <c r="GB226" s="655"/>
      <c r="GC226" s="655"/>
      <c r="GD226" s="655"/>
      <c r="GE226" s="655"/>
      <c r="GF226" s="655"/>
      <c r="GG226" s="655"/>
      <c r="GH226" s="655"/>
      <c r="GI226" s="655"/>
      <c r="GJ226" s="655"/>
      <c r="GK226" s="655"/>
      <c r="GL226" s="655"/>
      <c r="GM226" s="655"/>
      <c r="GN226" s="655"/>
      <c r="GO226" s="655"/>
      <c r="GP226" s="655"/>
      <c r="GQ226" s="655"/>
      <c r="GR226" s="655"/>
      <c r="GS226" s="655"/>
      <c r="GT226" s="655"/>
      <c r="GU226" s="655"/>
      <c r="GV226" s="655"/>
      <c r="GW226" s="655"/>
      <c r="GX226" s="655"/>
      <c r="GY226" s="655"/>
      <c r="GZ226" s="655"/>
      <c r="HA226" s="655"/>
      <c r="HB226" s="655"/>
      <c r="HC226" s="655"/>
      <c r="HD226" s="655"/>
      <c r="HE226" s="655"/>
      <c r="HF226" s="655"/>
      <c r="HG226" s="655"/>
      <c r="HH226" s="655"/>
      <c r="HI226" s="655"/>
      <c r="HJ226" s="655"/>
      <c r="HK226" s="655"/>
      <c r="HL226" s="655"/>
      <c r="HM226" s="655"/>
      <c r="HN226" s="655"/>
      <c r="HO226" s="655"/>
      <c r="HP226" s="655"/>
      <c r="HQ226" s="655"/>
      <c r="HR226" s="655"/>
      <c r="HS226" s="655"/>
      <c r="HT226" s="655"/>
      <c r="HU226" s="655"/>
      <c r="HV226" s="655"/>
      <c r="HW226" s="655"/>
      <c r="HX226" s="655"/>
      <c r="HY226" s="655"/>
      <c r="HZ226" s="655"/>
      <c r="IA226" s="655"/>
      <c r="IB226" s="655"/>
      <c r="IC226" s="655"/>
    </row>
    <row r="227" spans="1:237" s="654" customFormat="1" ht="20.100000000000001" hidden="1" customHeight="1" x14ac:dyDescent="0.35">
      <c r="A227" s="646"/>
      <c r="B227" s="644" t="s">
        <v>642</v>
      </c>
      <c r="C227" s="665" t="s">
        <v>458</v>
      </c>
      <c r="D227" s="684"/>
      <c r="E227" s="684"/>
      <c r="F227" s="684"/>
      <c r="G227" s="684"/>
      <c r="H227" s="684"/>
      <c r="I227" s="684"/>
      <c r="J227" s="646" t="s">
        <v>201</v>
      </c>
      <c r="K227" s="757"/>
      <c r="L227" s="610"/>
      <c r="M227" s="766">
        <v>422</v>
      </c>
      <c r="N227" s="586" t="s">
        <v>79</v>
      </c>
      <c r="O227" s="572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614"/>
      <c r="AJ227" s="30"/>
      <c r="AK227" s="30"/>
      <c r="AL227" s="30"/>
      <c r="AM227" s="30"/>
      <c r="AN227" s="106"/>
      <c r="AO227" s="106"/>
      <c r="AP227" s="106"/>
      <c r="AQ227" s="106"/>
      <c r="AR227" s="106"/>
      <c r="AS227" s="49"/>
      <c r="AT227" s="49"/>
      <c r="AU227" s="106"/>
      <c r="AV227" s="106"/>
      <c r="AW227" s="106"/>
      <c r="AX227" s="106"/>
      <c r="AY227" s="106"/>
      <c r="AZ227" s="30"/>
      <c r="BA227" s="30"/>
      <c r="BB227" s="106"/>
      <c r="BC227" s="106"/>
      <c r="BD227" s="106"/>
      <c r="BE227" s="106"/>
      <c r="BF227" s="106"/>
      <c r="BG227" s="101">
        <f t="shared" si="690"/>
        <v>0</v>
      </c>
      <c r="BH227" s="101">
        <f t="shared" si="690"/>
        <v>0</v>
      </c>
      <c r="BI227" s="106"/>
      <c r="BJ227" s="101">
        <f t="shared" si="690"/>
        <v>0</v>
      </c>
      <c r="BK227" s="101">
        <f t="shared" si="690"/>
        <v>0</v>
      </c>
      <c r="BL227" s="101">
        <f t="shared" si="608"/>
        <v>0</v>
      </c>
      <c r="BM227" s="101"/>
      <c r="BN227" s="101"/>
      <c r="BO227" s="101">
        <f>BO228</f>
        <v>388917.5</v>
      </c>
      <c r="BP227" s="101"/>
      <c r="BQ227" s="101"/>
      <c r="BR227" s="101">
        <f t="shared" si="691"/>
        <v>-388917.5</v>
      </c>
      <c r="BS227" s="101">
        <f t="shared" si="691"/>
        <v>0</v>
      </c>
      <c r="BT227" s="101">
        <f t="shared" si="692"/>
        <v>0</v>
      </c>
      <c r="BU227" s="101">
        <f t="shared" si="692"/>
        <v>-388917.5</v>
      </c>
      <c r="BV227" s="101">
        <f>BV228</f>
        <v>0</v>
      </c>
      <c r="BW227" s="101"/>
      <c r="BX227" s="101"/>
      <c r="BY227" s="101">
        <f t="shared" si="693"/>
        <v>0</v>
      </c>
      <c r="BZ227" s="101">
        <f t="shared" si="693"/>
        <v>0</v>
      </c>
      <c r="CA227" s="101">
        <f t="shared" si="640"/>
        <v>0</v>
      </c>
      <c r="CB227" s="101">
        <f t="shared" si="641"/>
        <v>0</v>
      </c>
      <c r="CC227" s="101">
        <f t="shared" si="694"/>
        <v>0</v>
      </c>
      <c r="CD227" s="101">
        <f t="shared" si="694"/>
        <v>0</v>
      </c>
      <c r="CE227" s="101">
        <f t="shared" si="694"/>
        <v>0</v>
      </c>
      <c r="CF227" s="101">
        <f>CF228</f>
        <v>0</v>
      </c>
      <c r="CG227" s="101">
        <f t="shared" si="642"/>
        <v>0</v>
      </c>
      <c r="CH227" s="101">
        <f t="shared" si="695"/>
        <v>0</v>
      </c>
      <c r="CI227" s="101">
        <f t="shared" si="695"/>
        <v>0</v>
      </c>
      <c r="CJ227" s="101"/>
      <c r="CK227" s="101">
        <f t="shared" si="583"/>
        <v>0</v>
      </c>
      <c r="CL227" s="101">
        <f t="shared" si="696"/>
        <v>0</v>
      </c>
      <c r="CM227" s="101">
        <f t="shared" si="696"/>
        <v>0</v>
      </c>
      <c r="CN227" s="101"/>
      <c r="CO227" s="101">
        <f t="shared" si="584"/>
        <v>0</v>
      </c>
      <c r="CP227" s="101">
        <f t="shared" si="696"/>
        <v>0</v>
      </c>
      <c r="CQ227" s="101">
        <f t="shared" si="696"/>
        <v>0</v>
      </c>
      <c r="CR227" s="101">
        <f>CR228</f>
        <v>0</v>
      </c>
      <c r="CS227" s="101">
        <f t="shared" si="624"/>
        <v>0</v>
      </c>
      <c r="CT227" s="101">
        <f t="shared" si="696"/>
        <v>0</v>
      </c>
      <c r="CU227" s="101">
        <f t="shared" si="696"/>
        <v>0</v>
      </c>
      <c r="CV227" s="101">
        <f>CV228</f>
        <v>0</v>
      </c>
      <c r="CW227" s="101">
        <f t="shared" si="521"/>
        <v>0</v>
      </c>
      <c r="CX227" s="101">
        <f t="shared" si="696"/>
        <v>0</v>
      </c>
      <c r="CY227" s="101">
        <f t="shared" si="696"/>
        <v>0</v>
      </c>
      <c r="CZ227" s="101">
        <f t="shared" si="696"/>
        <v>0</v>
      </c>
      <c r="DA227" s="101">
        <f t="shared" si="696"/>
        <v>0</v>
      </c>
      <c r="DB227" s="101">
        <f t="shared" si="697"/>
        <v>0</v>
      </c>
      <c r="DC227" s="101">
        <f t="shared" si="698"/>
        <v>0</v>
      </c>
      <c r="DD227" s="101">
        <f t="shared" si="618"/>
        <v>0</v>
      </c>
      <c r="DE227" s="101">
        <f t="shared" si="619"/>
        <v>0</v>
      </c>
      <c r="DF227" s="101">
        <f t="shared" si="697"/>
        <v>0</v>
      </c>
      <c r="DG227" s="101">
        <f t="shared" si="697"/>
        <v>0</v>
      </c>
      <c r="DH227" s="101">
        <f t="shared" si="527"/>
        <v>0</v>
      </c>
      <c r="DI227" s="101">
        <f t="shared" si="699"/>
        <v>0</v>
      </c>
      <c r="DJ227" s="101">
        <f>DJ228</f>
        <v>0</v>
      </c>
      <c r="DK227" s="101">
        <f t="shared" si="700"/>
        <v>0</v>
      </c>
      <c r="DL227" s="101">
        <f t="shared" si="610"/>
        <v>0</v>
      </c>
      <c r="DM227" s="101">
        <f t="shared" si="701"/>
        <v>0</v>
      </c>
      <c r="DN227" s="101">
        <f>DN228</f>
        <v>0</v>
      </c>
      <c r="DO227" s="101">
        <f t="shared" si="702"/>
        <v>0</v>
      </c>
      <c r="DP227" s="101">
        <f t="shared" si="611"/>
        <v>0</v>
      </c>
      <c r="DQ227" s="101">
        <f t="shared" si="703"/>
        <v>0</v>
      </c>
      <c r="DR227" s="101">
        <f>DR228</f>
        <v>0</v>
      </c>
      <c r="DS227" s="101">
        <f t="shared" si="704"/>
        <v>0</v>
      </c>
      <c r="DT227" s="101">
        <f t="shared" si="704"/>
        <v>0</v>
      </c>
      <c r="DU227" s="101">
        <f t="shared" si="704"/>
        <v>0</v>
      </c>
      <c r="DV227" s="106"/>
      <c r="DW227" s="106"/>
      <c r="DX227" s="137"/>
      <c r="DY227" s="106"/>
      <c r="DZ227" s="852"/>
      <c r="EA227" s="852"/>
      <c r="EE227" s="686"/>
      <c r="EF227" s="655"/>
      <c r="EG227" s="655"/>
      <c r="EH227" s="655"/>
      <c r="EI227" s="655"/>
      <c r="EJ227" s="655"/>
      <c r="EK227" s="655"/>
      <c r="EL227" s="655"/>
      <c r="EM227" s="655"/>
      <c r="EN227" s="952"/>
      <c r="EO227" s="655"/>
      <c r="EP227" s="655"/>
      <c r="EQ227" s="655"/>
      <c r="ER227" s="655"/>
      <c r="ES227" s="655"/>
      <c r="ET227" s="655"/>
      <c r="EU227" s="655"/>
      <c r="EV227" s="655"/>
      <c r="EX227" s="820"/>
      <c r="EY227" s="655"/>
      <c r="EZ227" s="655"/>
      <c r="FA227" s="655"/>
      <c r="FB227" s="655"/>
      <c r="FC227" s="655"/>
      <c r="FD227" s="655"/>
      <c r="FE227" s="655"/>
      <c r="FF227" s="655"/>
      <c r="FG227" s="655"/>
      <c r="FH227" s="655"/>
      <c r="FI227" s="655"/>
      <c r="FJ227" s="655"/>
      <c r="FK227" s="655"/>
      <c r="FL227" s="655"/>
      <c r="FM227" s="655"/>
      <c r="FN227" s="655"/>
      <c r="FO227" s="655"/>
      <c r="FP227" s="655"/>
      <c r="FQ227" s="655"/>
      <c r="FR227" s="655"/>
      <c r="FS227" s="655"/>
      <c r="FT227" s="655"/>
      <c r="FU227" s="655"/>
      <c r="FV227" s="655"/>
      <c r="FW227" s="655"/>
      <c r="FX227" s="655"/>
      <c r="FY227" s="655"/>
      <c r="FZ227" s="655"/>
      <c r="GA227" s="655"/>
      <c r="GB227" s="655"/>
      <c r="GC227" s="655"/>
      <c r="GD227" s="655"/>
      <c r="GE227" s="655"/>
      <c r="GF227" s="655"/>
      <c r="GG227" s="655"/>
      <c r="GH227" s="655"/>
      <c r="GI227" s="655"/>
      <c r="GJ227" s="655"/>
      <c r="GK227" s="655"/>
      <c r="GL227" s="655"/>
      <c r="GM227" s="655"/>
      <c r="GN227" s="655"/>
      <c r="GO227" s="655"/>
      <c r="GP227" s="655"/>
      <c r="GQ227" s="655"/>
      <c r="GR227" s="655"/>
      <c r="GS227" s="655"/>
      <c r="GT227" s="655"/>
      <c r="GU227" s="655"/>
      <c r="GV227" s="655"/>
      <c r="GW227" s="655"/>
      <c r="GX227" s="655"/>
      <c r="GY227" s="655"/>
      <c r="GZ227" s="655"/>
      <c r="HA227" s="655"/>
      <c r="HB227" s="655"/>
      <c r="HC227" s="655"/>
      <c r="HD227" s="655"/>
      <c r="HE227" s="655"/>
      <c r="HF227" s="655"/>
      <c r="HG227" s="655"/>
      <c r="HH227" s="655"/>
      <c r="HI227" s="655"/>
      <c r="HJ227" s="655"/>
      <c r="HK227" s="655"/>
      <c r="HL227" s="655"/>
      <c r="HM227" s="655"/>
      <c r="HN227" s="655"/>
      <c r="HO227" s="655"/>
      <c r="HP227" s="655"/>
      <c r="HQ227" s="655"/>
      <c r="HR227" s="655"/>
      <c r="HS227" s="655"/>
      <c r="HT227" s="655"/>
      <c r="HU227" s="655"/>
      <c r="HV227" s="655"/>
      <c r="HW227" s="655"/>
      <c r="HX227" s="655"/>
      <c r="HY227" s="655"/>
      <c r="HZ227" s="655"/>
      <c r="IA227" s="655"/>
      <c r="IB227" s="655"/>
      <c r="IC227" s="655"/>
    </row>
    <row r="228" spans="1:237" s="654" customFormat="1" ht="20.100000000000001" hidden="1" customHeight="1" x14ac:dyDescent="0.35">
      <c r="A228" s="646"/>
      <c r="B228" s="684"/>
      <c r="C228" s="555"/>
      <c r="D228" s="684"/>
      <c r="E228" s="684"/>
      <c r="F228" s="684"/>
      <c r="G228" s="684"/>
      <c r="H228" s="684"/>
      <c r="I228" s="684"/>
      <c r="J228" s="646" t="s">
        <v>201</v>
      </c>
      <c r="K228" s="785"/>
      <c r="L228" s="610"/>
      <c r="M228" s="610"/>
      <c r="N228" s="611">
        <v>4221</v>
      </c>
      <c r="O228" s="704" t="s">
        <v>80</v>
      </c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614"/>
      <c r="AJ228" s="30"/>
      <c r="AK228" s="30"/>
      <c r="AL228" s="30"/>
      <c r="AM228" s="30"/>
      <c r="AN228" s="106"/>
      <c r="AO228" s="106"/>
      <c r="AP228" s="106"/>
      <c r="AQ228" s="106"/>
      <c r="AR228" s="106"/>
      <c r="AS228" s="49"/>
      <c r="AT228" s="49"/>
      <c r="AU228" s="106"/>
      <c r="AV228" s="106"/>
      <c r="AW228" s="106"/>
      <c r="AX228" s="106"/>
      <c r="AY228" s="106"/>
      <c r="AZ228" s="30"/>
      <c r="BA228" s="30"/>
      <c r="BB228" s="106"/>
      <c r="BC228" s="106"/>
      <c r="BD228" s="106"/>
      <c r="BE228" s="106"/>
      <c r="BF228" s="106"/>
      <c r="BG228" s="102">
        <v>0</v>
      </c>
      <c r="BH228" s="102">
        <v>0</v>
      </c>
      <c r="BI228" s="106"/>
      <c r="BJ228" s="102">
        <v>0</v>
      </c>
      <c r="BK228" s="102">
        <v>0</v>
      </c>
      <c r="BL228" s="102">
        <f t="shared" si="608"/>
        <v>0</v>
      </c>
      <c r="BM228" s="102"/>
      <c r="BN228" s="102"/>
      <c r="BO228" s="102">
        <v>388917.5</v>
      </c>
      <c r="BP228" s="102"/>
      <c r="BQ228" s="102"/>
      <c r="BR228" s="102">
        <f>(BS228-BO228)</f>
        <v>-388917.5</v>
      </c>
      <c r="BS228" s="102">
        <v>0</v>
      </c>
      <c r="BT228" s="102">
        <v>0</v>
      </c>
      <c r="BU228" s="102">
        <f>(BY228-BO228)</f>
        <v>-388917.5</v>
      </c>
      <c r="BV228" s="102">
        <v>0</v>
      </c>
      <c r="BW228" s="102"/>
      <c r="BX228" s="102"/>
      <c r="BY228" s="102">
        <v>0</v>
      </c>
      <c r="BZ228" s="102">
        <v>0</v>
      </c>
      <c r="CA228" s="102">
        <f t="shared" si="640"/>
        <v>0</v>
      </c>
      <c r="CB228" s="102">
        <f t="shared" si="641"/>
        <v>0</v>
      </c>
      <c r="CC228" s="102"/>
      <c r="CD228" s="102"/>
      <c r="CE228" s="102">
        <v>0</v>
      </c>
      <c r="CF228" s="102"/>
      <c r="CG228" s="102">
        <f t="shared" si="642"/>
        <v>0</v>
      </c>
      <c r="CH228" s="102">
        <f>(CI228-CE228)</f>
        <v>0</v>
      </c>
      <c r="CI228" s="102"/>
      <c r="CJ228" s="102"/>
      <c r="CK228" s="102">
        <f t="shared" si="583"/>
        <v>0</v>
      </c>
      <c r="CL228" s="102">
        <f>(CM228-CI228)</f>
        <v>0</v>
      </c>
      <c r="CM228" s="102"/>
      <c r="CN228" s="102"/>
      <c r="CO228" s="102">
        <f t="shared" si="584"/>
        <v>0</v>
      </c>
      <c r="CP228" s="102">
        <f>(CQ228-CM228)</f>
        <v>0</v>
      </c>
      <c r="CQ228" s="102"/>
      <c r="CR228" s="102"/>
      <c r="CS228" s="102">
        <f t="shared" si="624"/>
        <v>0</v>
      </c>
      <c r="CT228" s="102">
        <f>(CU228-CQ228)</f>
        <v>0</v>
      </c>
      <c r="CU228" s="102"/>
      <c r="CV228" s="102"/>
      <c r="CW228" s="102">
        <f t="shared" si="521"/>
        <v>0</v>
      </c>
      <c r="CX228" s="102">
        <f>(CY228-CU228)</f>
        <v>0</v>
      </c>
      <c r="CY228" s="102"/>
      <c r="CZ228" s="102"/>
      <c r="DA228" s="102"/>
      <c r="DB228" s="102">
        <v>0</v>
      </c>
      <c r="DC228" s="102">
        <v>0</v>
      </c>
      <c r="DD228" s="102">
        <f t="shared" si="618"/>
        <v>0</v>
      </c>
      <c r="DE228" s="102">
        <f t="shared" si="619"/>
        <v>0</v>
      </c>
      <c r="DF228" s="102"/>
      <c r="DG228" s="102"/>
      <c r="DH228" s="102">
        <f t="shared" si="527"/>
        <v>0</v>
      </c>
      <c r="DI228" s="102">
        <f>(DJ228-DF228)</f>
        <v>0</v>
      </c>
      <c r="DJ228" s="102"/>
      <c r="DK228" s="102"/>
      <c r="DL228" s="102">
        <f t="shared" si="610"/>
        <v>0</v>
      </c>
      <c r="DM228" s="102">
        <f>(DN228-DJ228)</f>
        <v>0</v>
      </c>
      <c r="DN228" s="102"/>
      <c r="DO228" s="102"/>
      <c r="DP228" s="102">
        <f t="shared" si="611"/>
        <v>0</v>
      </c>
      <c r="DQ228" s="102">
        <f>(DR228-DN228)</f>
        <v>0</v>
      </c>
      <c r="DR228" s="102"/>
      <c r="DS228" s="102"/>
      <c r="DT228" s="102"/>
      <c r="DU228" s="102"/>
      <c r="DV228" s="102"/>
      <c r="DW228" s="102"/>
      <c r="DX228" s="137"/>
      <c r="DY228" s="102"/>
      <c r="DZ228" s="852"/>
      <c r="EA228" s="852"/>
      <c r="EE228" s="686"/>
      <c r="EF228" s="655"/>
      <c r="EG228" s="655"/>
      <c r="EH228" s="655"/>
      <c r="EI228" s="655"/>
      <c r="EJ228" s="655"/>
      <c r="EK228" s="655"/>
      <c r="EL228" s="655"/>
      <c r="EM228" s="655"/>
      <c r="EN228" s="952"/>
      <c r="EO228" s="655"/>
      <c r="EP228" s="655"/>
      <c r="EQ228" s="655"/>
      <c r="ER228" s="655"/>
      <c r="ES228" s="655"/>
      <c r="ET228" s="655"/>
      <c r="EU228" s="655"/>
      <c r="EV228" s="655"/>
      <c r="EX228" s="820"/>
      <c r="EY228" s="655"/>
      <c r="EZ228" s="655"/>
      <c r="FA228" s="655"/>
      <c r="FB228" s="655"/>
      <c r="FC228" s="655"/>
      <c r="FD228" s="655"/>
      <c r="FE228" s="655"/>
      <c r="FF228" s="655"/>
      <c r="FG228" s="655"/>
      <c r="FH228" s="655"/>
      <c r="FI228" s="655"/>
      <c r="FJ228" s="655"/>
      <c r="FK228" s="655"/>
      <c r="FL228" s="655"/>
      <c r="FM228" s="655"/>
      <c r="FN228" s="655"/>
      <c r="FO228" s="655"/>
      <c r="FP228" s="655"/>
      <c r="FQ228" s="655"/>
      <c r="FR228" s="655"/>
      <c r="FS228" s="655"/>
      <c r="FT228" s="655"/>
      <c r="FU228" s="655"/>
      <c r="FV228" s="655"/>
      <c r="FW228" s="655"/>
      <c r="FX228" s="655"/>
      <c r="FY228" s="655"/>
      <c r="FZ228" s="655"/>
      <c r="GA228" s="655"/>
      <c r="GB228" s="655"/>
      <c r="GC228" s="655"/>
      <c r="GD228" s="655"/>
      <c r="GE228" s="655"/>
      <c r="GF228" s="655"/>
      <c r="GG228" s="655"/>
      <c r="GH228" s="655"/>
      <c r="GI228" s="655"/>
      <c r="GJ228" s="655"/>
      <c r="GK228" s="655"/>
      <c r="GL228" s="655"/>
      <c r="GM228" s="655"/>
      <c r="GN228" s="655"/>
      <c r="GO228" s="655"/>
      <c r="GP228" s="655"/>
      <c r="GQ228" s="655"/>
      <c r="GR228" s="655"/>
      <c r="GS228" s="655"/>
      <c r="GT228" s="655"/>
      <c r="GU228" s="655"/>
      <c r="GV228" s="655"/>
      <c r="GW228" s="655"/>
      <c r="GX228" s="655"/>
      <c r="GY228" s="655"/>
      <c r="GZ228" s="655"/>
      <c r="HA228" s="655"/>
      <c r="HB228" s="655"/>
      <c r="HC228" s="655"/>
      <c r="HD228" s="655"/>
      <c r="HE228" s="655"/>
      <c r="HF228" s="655"/>
      <c r="HG228" s="655"/>
      <c r="HH228" s="655"/>
      <c r="HI228" s="655"/>
      <c r="HJ228" s="655"/>
      <c r="HK228" s="655"/>
      <c r="HL228" s="655"/>
      <c r="HM228" s="655"/>
      <c r="HN228" s="655"/>
      <c r="HO228" s="655"/>
      <c r="HP228" s="655"/>
      <c r="HQ228" s="655"/>
      <c r="HR228" s="655"/>
      <c r="HS228" s="655"/>
      <c r="HT228" s="655"/>
      <c r="HU228" s="655"/>
      <c r="HV228" s="655"/>
      <c r="HW228" s="655"/>
      <c r="HX228" s="655"/>
      <c r="HY228" s="655"/>
      <c r="HZ228" s="655"/>
      <c r="IA228" s="655"/>
      <c r="IB228" s="655"/>
      <c r="IC228" s="655"/>
    </row>
    <row r="229" spans="1:237" s="654" customFormat="1" ht="20.100000000000001" customHeight="1" x14ac:dyDescent="0.35">
      <c r="A229" s="658" t="s">
        <v>256</v>
      </c>
      <c r="B229" s="658" t="s">
        <v>505</v>
      </c>
      <c r="C229" s="538"/>
      <c r="D229" s="658"/>
      <c r="E229" s="658" t="s">
        <v>7</v>
      </c>
      <c r="F229" s="658"/>
      <c r="G229" s="658"/>
      <c r="H229" s="658"/>
      <c r="I229" s="658"/>
      <c r="J229" s="658" t="s">
        <v>201</v>
      </c>
      <c r="K229" s="675"/>
      <c r="L229" s="508" t="s">
        <v>482</v>
      </c>
      <c r="M229" s="508"/>
      <c r="N229" s="508"/>
      <c r="O229" s="782"/>
      <c r="P229" s="407"/>
      <c r="Q229" s="407"/>
      <c r="R229" s="407"/>
      <c r="S229" s="407"/>
      <c r="T229" s="407"/>
      <c r="U229" s="407"/>
      <c r="V229" s="407"/>
      <c r="W229" s="407"/>
      <c r="X229" s="407"/>
      <c r="Y229" s="407"/>
      <c r="Z229" s="407"/>
      <c r="AA229" s="407"/>
      <c r="AB229" s="407"/>
      <c r="AC229" s="407"/>
      <c r="AD229" s="407"/>
      <c r="AE229" s="407"/>
      <c r="AF229" s="407"/>
      <c r="AG229" s="407"/>
      <c r="AH229" s="407"/>
      <c r="AI229" s="588"/>
      <c r="AJ229" s="407"/>
      <c r="AK229" s="407"/>
      <c r="AL229" s="407"/>
      <c r="AM229" s="407"/>
      <c r="AN229" s="99" t="e">
        <f>AN405+#REF!</f>
        <v>#VALUE!</v>
      </c>
      <c r="AO229" s="99" t="e">
        <f>AO405+#REF!</f>
        <v>#VALUE!</v>
      </c>
      <c r="AP229" s="99" t="e">
        <f>AP405+#REF!</f>
        <v>#VALUE!</v>
      </c>
      <c r="AQ229" s="99" t="e">
        <f>AQ405+#REF!</f>
        <v>#VALUE!</v>
      </c>
      <c r="AR229" s="99">
        <f>AR231+AR238</f>
        <v>0</v>
      </c>
      <c r="AS229" s="53"/>
      <c r="AT229" s="53"/>
      <c r="AU229" s="99" t="e">
        <f>AU405+#REF!</f>
        <v>#VALUE!</v>
      </c>
      <c r="AV229" s="99">
        <f>AV231+AV238</f>
        <v>0</v>
      </c>
      <c r="AW229" s="99"/>
      <c r="AX229" s="99"/>
      <c r="AY229" s="99">
        <f>AY231+AY238</f>
        <v>35000</v>
      </c>
      <c r="AZ229" s="407"/>
      <c r="BA229" s="407"/>
      <c r="BB229" s="99">
        <f t="shared" ref="BB229:BK229" si="705">BB231+BB238</f>
        <v>35000</v>
      </c>
      <c r="BC229" s="99">
        <f t="shared" si="705"/>
        <v>35000</v>
      </c>
      <c r="BD229" s="99">
        <f t="shared" si="705"/>
        <v>0</v>
      </c>
      <c r="BE229" s="99">
        <f t="shared" si="705"/>
        <v>0</v>
      </c>
      <c r="BF229" s="99">
        <f t="shared" si="705"/>
        <v>130000</v>
      </c>
      <c r="BG229" s="99">
        <f t="shared" si="705"/>
        <v>0</v>
      </c>
      <c r="BH229" s="99">
        <f t="shared" si="705"/>
        <v>130000</v>
      </c>
      <c r="BI229" s="99">
        <f>BI231+BI238</f>
        <v>0</v>
      </c>
      <c r="BJ229" s="99">
        <f>BJ231+BJ238</f>
        <v>130000</v>
      </c>
      <c r="BK229" s="99">
        <f t="shared" si="705"/>
        <v>1998.61</v>
      </c>
      <c r="BL229" s="99">
        <f t="shared" si="608"/>
        <v>1.5373923076923077</v>
      </c>
      <c r="BM229" s="99"/>
      <c r="BN229" s="99"/>
      <c r="BO229" s="99">
        <f>BO231+BO238</f>
        <v>5000</v>
      </c>
      <c r="BP229" s="99"/>
      <c r="BQ229" s="99"/>
      <c r="BR229" s="99">
        <f t="shared" ref="BR229:BY229" si="706">BR231+BR238</f>
        <v>2000</v>
      </c>
      <c r="BS229" s="99">
        <f t="shared" si="706"/>
        <v>7000</v>
      </c>
      <c r="BT229" s="99">
        <f>BT231+BT238</f>
        <v>3827.01</v>
      </c>
      <c r="BU229" s="99">
        <f t="shared" si="706"/>
        <v>10900</v>
      </c>
      <c r="BV229" s="99">
        <f t="shared" si="706"/>
        <v>7000</v>
      </c>
      <c r="BW229" s="99"/>
      <c r="BX229" s="99"/>
      <c r="BY229" s="99">
        <f t="shared" si="706"/>
        <v>15900</v>
      </c>
      <c r="BZ229" s="99">
        <f>BZ231+BZ238</f>
        <v>3827.01</v>
      </c>
      <c r="CA229" s="99">
        <f t="shared" si="640"/>
        <v>0</v>
      </c>
      <c r="CB229" s="99">
        <f t="shared" si="641"/>
        <v>24.069245283018869</v>
      </c>
      <c r="CC229" s="99">
        <f>CC231+CC238</f>
        <v>7000</v>
      </c>
      <c r="CD229" s="99">
        <f>CD231+CD238</f>
        <v>7000</v>
      </c>
      <c r="CE229" s="99">
        <f>CE231+CE238</f>
        <v>7000</v>
      </c>
      <c r="CF229" s="99">
        <f>CF231+CF238</f>
        <v>0</v>
      </c>
      <c r="CG229" s="99">
        <f t="shared" ref="CG229:CG296" si="707">IFERROR(CF229/CE229*100,)</f>
        <v>0</v>
      </c>
      <c r="CH229" s="99">
        <f>CH231+CH238</f>
        <v>26000</v>
      </c>
      <c r="CI229" s="99">
        <f>CI231+CI238</f>
        <v>33000</v>
      </c>
      <c r="CJ229" s="99"/>
      <c r="CK229" s="99">
        <f t="shared" si="583"/>
        <v>0</v>
      </c>
      <c r="CL229" s="99">
        <f>CL231+CL238</f>
        <v>0</v>
      </c>
      <c r="CM229" s="99">
        <f>CM231+CM238</f>
        <v>33000</v>
      </c>
      <c r="CN229" s="99"/>
      <c r="CO229" s="99">
        <f t="shared" si="584"/>
        <v>0</v>
      </c>
      <c r="CP229" s="99">
        <f>CP231+CP238</f>
        <v>0</v>
      </c>
      <c r="CQ229" s="99">
        <f>CQ231+CQ238</f>
        <v>33000</v>
      </c>
      <c r="CR229" s="99">
        <f>CR231+CR238</f>
        <v>0</v>
      </c>
      <c r="CS229" s="99">
        <f t="shared" si="624"/>
        <v>0</v>
      </c>
      <c r="CT229" s="99">
        <f>CT231+CT238</f>
        <v>-20100</v>
      </c>
      <c r="CU229" s="99">
        <f>CU231+CU238</f>
        <v>12900</v>
      </c>
      <c r="CV229" s="99">
        <f>CV231+CV238</f>
        <v>0</v>
      </c>
      <c r="CW229" s="99">
        <f t="shared" si="521"/>
        <v>0</v>
      </c>
      <c r="CX229" s="99">
        <f t="shared" ref="CX229:DG229" si="708">CX231+CX238</f>
        <v>58000</v>
      </c>
      <c r="CY229" s="99">
        <f t="shared" si="708"/>
        <v>70900</v>
      </c>
      <c r="CZ229" s="99">
        <f t="shared" si="708"/>
        <v>22000</v>
      </c>
      <c r="DA229" s="99">
        <f t="shared" si="708"/>
        <v>22000</v>
      </c>
      <c r="DB229" s="99">
        <f t="shared" ref="DB229" si="709">DB231+DB238</f>
        <v>0</v>
      </c>
      <c r="DC229" s="99">
        <f t="shared" ref="DC229" si="710">DC231+DC238</f>
        <v>27487.760000000002</v>
      </c>
      <c r="DD229" s="99">
        <f t="shared" si="618"/>
        <v>0</v>
      </c>
      <c r="DE229" s="99">
        <f t="shared" si="619"/>
        <v>42.144920425623262</v>
      </c>
      <c r="DF229" s="99">
        <f t="shared" si="708"/>
        <v>22000</v>
      </c>
      <c r="DG229" s="99">
        <f t="shared" si="708"/>
        <v>19015.830000000002</v>
      </c>
      <c r="DH229" s="99">
        <f t="shared" si="527"/>
        <v>86.435590909090919</v>
      </c>
      <c r="DI229" s="99">
        <f>DI231+DI238</f>
        <v>43222</v>
      </c>
      <c r="DJ229" s="99">
        <f>DJ231+DJ238</f>
        <v>65222</v>
      </c>
      <c r="DK229" s="99">
        <f t="shared" ref="DK229" si="711">DK231+DK238</f>
        <v>0</v>
      </c>
      <c r="DL229" s="99">
        <f t="shared" si="610"/>
        <v>0</v>
      </c>
      <c r="DM229" s="99">
        <f>DM231+DM238</f>
        <v>0</v>
      </c>
      <c r="DN229" s="99">
        <f>DN231+DN238</f>
        <v>65222</v>
      </c>
      <c r="DO229" s="99">
        <f t="shared" ref="DO229" si="712">DO231+DO238</f>
        <v>0</v>
      </c>
      <c r="DP229" s="99">
        <f t="shared" si="611"/>
        <v>0</v>
      </c>
      <c r="DQ229" s="99">
        <f>DQ231+DQ238</f>
        <v>-19266.129999999997</v>
      </c>
      <c r="DR229" s="99">
        <f>DR231+DR238</f>
        <v>60977.090000000004</v>
      </c>
      <c r="DS229" s="99">
        <f t="shared" ref="DS229:DU229" si="713">DS231+DS238</f>
        <v>30000</v>
      </c>
      <c r="DT229" s="99">
        <f t="shared" si="713"/>
        <v>10000</v>
      </c>
      <c r="DU229" s="99">
        <f t="shared" si="713"/>
        <v>10000</v>
      </c>
      <c r="DV229" s="137"/>
      <c r="DW229" s="137"/>
      <c r="DX229" s="137"/>
      <c r="DY229" s="137"/>
      <c r="DZ229" s="852"/>
      <c r="EA229" s="852"/>
      <c r="EE229" s="686"/>
      <c r="EF229" s="655"/>
      <c r="EG229" s="655"/>
      <c r="EH229" s="655"/>
      <c r="EI229" s="655"/>
      <c r="EJ229" s="655"/>
      <c r="EK229" s="655"/>
      <c r="EL229" s="655"/>
      <c r="EM229" s="655"/>
      <c r="EN229" s="952"/>
      <c r="EO229" s="655"/>
      <c r="EP229" s="655"/>
      <c r="EQ229" s="655"/>
      <c r="ER229" s="655"/>
      <c r="ES229" s="655"/>
      <c r="ET229" s="655"/>
      <c r="EU229" s="655"/>
      <c r="EV229" s="655"/>
      <c r="EX229" s="820"/>
      <c r="EY229" s="655"/>
      <c r="EZ229" s="655"/>
      <c r="FA229" s="655"/>
      <c r="FB229" s="655"/>
      <c r="FC229" s="655"/>
      <c r="FD229" s="655"/>
      <c r="FE229" s="655"/>
      <c r="FF229" s="655"/>
      <c r="FG229" s="655"/>
      <c r="FH229" s="655"/>
      <c r="FI229" s="655"/>
      <c r="FJ229" s="655"/>
      <c r="FK229" s="655"/>
      <c r="FL229" s="655"/>
      <c r="FM229" s="655"/>
      <c r="FN229" s="655"/>
      <c r="FO229" s="655"/>
      <c r="FP229" s="655"/>
      <c r="FQ229" s="655"/>
      <c r="FR229" s="655"/>
      <c r="FS229" s="655"/>
      <c r="FT229" s="655"/>
      <c r="FU229" s="655"/>
      <c r="FV229" s="655"/>
      <c r="FW229" s="655"/>
      <c r="FX229" s="655"/>
      <c r="FY229" s="655"/>
      <c r="FZ229" s="655"/>
      <c r="GA229" s="655"/>
      <c r="GB229" s="655"/>
      <c r="GC229" s="655"/>
      <c r="GD229" s="655"/>
      <c r="GE229" s="655"/>
      <c r="GF229" s="655"/>
      <c r="GG229" s="655"/>
      <c r="GH229" s="655"/>
      <c r="GI229" s="655"/>
      <c r="GJ229" s="655"/>
      <c r="GK229" s="655"/>
      <c r="GL229" s="655"/>
      <c r="GM229" s="655"/>
      <c r="GN229" s="655"/>
      <c r="GO229" s="655"/>
      <c r="GP229" s="655"/>
      <c r="GQ229" s="655"/>
      <c r="GR229" s="655"/>
      <c r="GS229" s="655"/>
      <c r="GT229" s="655"/>
      <c r="GU229" s="655"/>
      <c r="GV229" s="655"/>
      <c r="GW229" s="655"/>
      <c r="GX229" s="655"/>
      <c r="GY229" s="655"/>
      <c r="GZ229" s="655"/>
      <c r="HA229" s="655"/>
      <c r="HB229" s="655"/>
      <c r="HC229" s="655"/>
      <c r="HD229" s="655"/>
      <c r="HE229" s="655"/>
      <c r="HF229" s="655"/>
      <c r="HG229" s="655"/>
      <c r="HH229" s="655"/>
      <c r="HI229" s="655"/>
      <c r="HJ229" s="655"/>
      <c r="HK229" s="655"/>
      <c r="HL229" s="655"/>
      <c r="HM229" s="655"/>
      <c r="HN229" s="655"/>
      <c r="HO229" s="655"/>
      <c r="HP229" s="655"/>
      <c r="HQ229" s="655"/>
      <c r="HR229" s="655"/>
      <c r="HS229" s="655"/>
      <c r="HT229" s="655"/>
      <c r="HU229" s="655"/>
      <c r="HV229" s="655"/>
      <c r="HW229" s="655"/>
      <c r="HX229" s="655"/>
      <c r="HY229" s="655"/>
      <c r="HZ229" s="655"/>
      <c r="IA229" s="655"/>
      <c r="IB229" s="655"/>
      <c r="IC229" s="655"/>
    </row>
    <row r="230" spans="1:237" s="654" customFormat="1" ht="20.100000000000001" customHeight="1" x14ac:dyDescent="0.35">
      <c r="A230" s="661"/>
      <c r="B230" s="656"/>
      <c r="C230" s="540"/>
      <c r="D230" s="656"/>
      <c r="E230" s="656"/>
      <c r="F230" s="656"/>
      <c r="G230" s="656"/>
      <c r="H230" s="656"/>
      <c r="I230" s="656"/>
      <c r="J230" s="656"/>
      <c r="K230" s="677" t="s">
        <v>483</v>
      </c>
      <c r="L230" s="563" t="s">
        <v>456</v>
      </c>
      <c r="M230" s="563"/>
      <c r="N230" s="563"/>
      <c r="O230" s="774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614"/>
      <c r="AJ230" s="30"/>
      <c r="AK230" s="30"/>
      <c r="AL230" s="30"/>
      <c r="AM230" s="30"/>
      <c r="AN230" s="104">
        <v>0</v>
      </c>
      <c r="AO230" s="104">
        <v>0</v>
      </c>
      <c r="AP230" s="104">
        <v>0</v>
      </c>
      <c r="AQ230" s="104">
        <v>0</v>
      </c>
      <c r="AR230" s="104">
        <v>0</v>
      </c>
      <c r="AS230" s="49"/>
      <c r="AT230" s="49"/>
      <c r="AU230" s="104">
        <v>24170</v>
      </c>
      <c r="AV230" s="104">
        <v>0</v>
      </c>
      <c r="AW230" s="104">
        <v>24170</v>
      </c>
      <c r="AX230" s="104">
        <v>24170</v>
      </c>
      <c r="AY230" s="104">
        <f>BB230-AV230</f>
        <v>35000</v>
      </c>
      <c r="AZ230" s="30"/>
      <c r="BA230" s="30"/>
      <c r="BB230" s="104">
        <v>35000</v>
      </c>
      <c r="BC230" s="104">
        <v>35000</v>
      </c>
      <c r="BD230" s="104">
        <v>0</v>
      </c>
      <c r="BE230" s="104">
        <v>0</v>
      </c>
      <c r="BF230" s="104">
        <v>130000</v>
      </c>
      <c r="BG230" s="104">
        <v>0</v>
      </c>
      <c r="BH230" s="104">
        <v>130000</v>
      </c>
      <c r="BI230" s="104">
        <f>(BJ230-BH230)</f>
        <v>0</v>
      </c>
      <c r="BJ230" s="104">
        <v>130000</v>
      </c>
      <c r="BK230" s="104">
        <v>1998.61</v>
      </c>
      <c r="BL230" s="104">
        <f t="shared" si="608"/>
        <v>1.5373923076923077</v>
      </c>
      <c r="BM230" s="104"/>
      <c r="BN230" s="104"/>
      <c r="BO230" s="104">
        <v>5000</v>
      </c>
      <c r="BP230" s="104"/>
      <c r="BQ230" s="104"/>
      <c r="BR230" s="104">
        <f>(BS230-BO230)</f>
        <v>2000</v>
      </c>
      <c r="BS230" s="104">
        <f>BS231+BS238</f>
        <v>7000</v>
      </c>
      <c r="BT230" s="104">
        <f>BT231+BT238</f>
        <v>3827.01</v>
      </c>
      <c r="BU230" s="104">
        <f>(BY230-BO230)</f>
        <v>10900</v>
      </c>
      <c r="BV230" s="104">
        <f>BV231+BV238</f>
        <v>7000</v>
      </c>
      <c r="BW230" s="104"/>
      <c r="BX230" s="104"/>
      <c r="BY230" s="104">
        <f>BY231+BY238</f>
        <v>15900</v>
      </c>
      <c r="BZ230" s="104">
        <f>BZ231+BZ238</f>
        <v>3827.01</v>
      </c>
      <c r="CA230" s="104">
        <f t="shared" si="640"/>
        <v>0</v>
      </c>
      <c r="CB230" s="104">
        <f t="shared" si="641"/>
        <v>24.069245283018869</v>
      </c>
      <c r="CC230" s="104">
        <f>CC231+CC238</f>
        <v>7000</v>
      </c>
      <c r="CD230" s="104">
        <f>CD231+CD238</f>
        <v>7000</v>
      </c>
      <c r="CE230" s="104">
        <f>CE231+CE238</f>
        <v>7000</v>
      </c>
      <c r="CF230" s="104">
        <f>CF231+CF238</f>
        <v>0</v>
      </c>
      <c r="CG230" s="104">
        <f t="shared" si="707"/>
        <v>0</v>
      </c>
      <c r="CH230" s="104">
        <f>(CI230-CE230)</f>
        <v>26000</v>
      </c>
      <c r="CI230" s="104">
        <f>CI231+CI238</f>
        <v>33000</v>
      </c>
      <c r="CJ230" s="104"/>
      <c r="CK230" s="104">
        <f t="shared" si="583"/>
        <v>0</v>
      </c>
      <c r="CL230" s="104">
        <f>(CM230-CI230)</f>
        <v>0</v>
      </c>
      <c r="CM230" s="104">
        <f>CM231+CM238</f>
        <v>33000</v>
      </c>
      <c r="CN230" s="104"/>
      <c r="CO230" s="104">
        <f t="shared" si="584"/>
        <v>0</v>
      </c>
      <c r="CP230" s="104">
        <f>(CQ230-CM230)</f>
        <v>0</v>
      </c>
      <c r="CQ230" s="104">
        <f>CQ231+CQ238</f>
        <v>33000</v>
      </c>
      <c r="CR230" s="104">
        <f>CR231+CR238</f>
        <v>0</v>
      </c>
      <c r="CS230" s="104">
        <f t="shared" si="624"/>
        <v>0</v>
      </c>
      <c r="CT230" s="104">
        <f>(CU230-CQ230)</f>
        <v>-20100</v>
      </c>
      <c r="CU230" s="104">
        <f>CU231+CU238</f>
        <v>12900</v>
      </c>
      <c r="CV230" s="104">
        <f>CV231+CV238</f>
        <v>0</v>
      </c>
      <c r="CW230" s="104">
        <f t="shared" si="521"/>
        <v>0</v>
      </c>
      <c r="CX230" s="104">
        <f>(CY230-CU230)</f>
        <v>58000</v>
      </c>
      <c r="CY230" s="104">
        <f t="shared" ref="CY230:DG230" si="714">CY231+CY238</f>
        <v>70900</v>
      </c>
      <c r="CZ230" s="104">
        <f t="shared" si="714"/>
        <v>22000</v>
      </c>
      <c r="DA230" s="104">
        <f t="shared" si="714"/>
        <v>22000</v>
      </c>
      <c r="DB230" s="104">
        <f t="shared" si="714"/>
        <v>0</v>
      </c>
      <c r="DC230" s="104">
        <f>DC231+DC238</f>
        <v>27487.760000000002</v>
      </c>
      <c r="DD230" s="104">
        <f t="shared" si="618"/>
        <v>0</v>
      </c>
      <c r="DE230" s="104">
        <f t="shared" si="619"/>
        <v>42.144920425623262</v>
      </c>
      <c r="DF230" s="104">
        <f t="shared" si="714"/>
        <v>22000</v>
      </c>
      <c r="DG230" s="104">
        <f t="shared" si="714"/>
        <v>19015.830000000002</v>
      </c>
      <c r="DH230" s="104">
        <f t="shared" si="527"/>
        <v>86.435590909090919</v>
      </c>
      <c r="DI230" s="104">
        <f>(DJ230-DF230)</f>
        <v>43222</v>
      </c>
      <c r="DJ230" s="104">
        <f>DJ231+DJ238</f>
        <v>65222</v>
      </c>
      <c r="DK230" s="104">
        <f t="shared" ref="DK230" si="715">DK231+DK238</f>
        <v>0</v>
      </c>
      <c r="DL230" s="104">
        <f t="shared" si="610"/>
        <v>0</v>
      </c>
      <c r="DM230" s="104">
        <f>(DN230-DJ230)</f>
        <v>0</v>
      </c>
      <c r="DN230" s="104">
        <f>DN231+DN238</f>
        <v>65222</v>
      </c>
      <c r="DO230" s="104">
        <f t="shared" ref="DO230" si="716">DO231+DO238</f>
        <v>0</v>
      </c>
      <c r="DP230" s="104">
        <f t="shared" si="611"/>
        <v>0</v>
      </c>
      <c r="DQ230" s="104">
        <f>(DR230-DN230)</f>
        <v>-4244.9099999999962</v>
      </c>
      <c r="DR230" s="104">
        <f>DR231+DR238</f>
        <v>60977.090000000004</v>
      </c>
      <c r="DS230" s="104">
        <f t="shared" ref="DS230:DU230" si="717">DS231+DS238</f>
        <v>30000</v>
      </c>
      <c r="DT230" s="104">
        <f t="shared" si="717"/>
        <v>10000</v>
      </c>
      <c r="DU230" s="104">
        <f t="shared" si="717"/>
        <v>10000</v>
      </c>
      <c r="DV230" s="116"/>
      <c r="DW230" s="116"/>
      <c r="DX230" s="137"/>
      <c r="DY230" s="116"/>
      <c r="DZ230" s="852"/>
      <c r="EA230" s="852"/>
      <c r="EE230" s="686"/>
      <c r="EF230" s="655"/>
      <c r="EG230" s="655"/>
      <c r="EH230" s="655"/>
      <c r="EI230" s="655"/>
      <c r="EJ230" s="655"/>
      <c r="EK230" s="655"/>
      <c r="EL230" s="655"/>
      <c r="EM230" s="655"/>
      <c r="EN230" s="952"/>
      <c r="EO230" s="655"/>
      <c r="EP230" s="655"/>
      <c r="EQ230" s="655"/>
      <c r="ER230" s="655"/>
      <c r="ES230" s="655"/>
      <c r="ET230" s="655"/>
      <c r="EU230" s="655"/>
      <c r="EV230" s="655"/>
      <c r="EX230" s="820"/>
      <c r="EY230" s="655"/>
      <c r="EZ230" s="655"/>
      <c r="FA230" s="655"/>
      <c r="FB230" s="655"/>
      <c r="FC230" s="655"/>
      <c r="FD230" s="655"/>
      <c r="FE230" s="655"/>
      <c r="FF230" s="655"/>
      <c r="FG230" s="655"/>
      <c r="FH230" s="655"/>
      <c r="FI230" s="655"/>
      <c r="FJ230" s="655"/>
      <c r="FK230" s="655"/>
      <c r="FL230" s="655"/>
      <c r="FM230" s="655"/>
      <c r="FN230" s="655"/>
      <c r="FO230" s="655"/>
      <c r="FP230" s="655"/>
      <c r="FQ230" s="655"/>
      <c r="FR230" s="655"/>
      <c r="FS230" s="655"/>
      <c r="FT230" s="655"/>
      <c r="FU230" s="655"/>
      <c r="FV230" s="655"/>
      <c r="FW230" s="655"/>
      <c r="FX230" s="655"/>
      <c r="FY230" s="655"/>
      <c r="FZ230" s="655"/>
      <c r="GA230" s="655"/>
      <c r="GB230" s="655"/>
      <c r="GC230" s="655"/>
      <c r="GD230" s="655"/>
      <c r="GE230" s="655"/>
      <c r="GF230" s="655"/>
      <c r="GG230" s="655"/>
      <c r="GH230" s="655"/>
      <c r="GI230" s="655"/>
      <c r="GJ230" s="655"/>
      <c r="GK230" s="655"/>
      <c r="GL230" s="655"/>
      <c r="GM230" s="655"/>
      <c r="GN230" s="655"/>
      <c r="GO230" s="655"/>
      <c r="GP230" s="655"/>
      <c r="GQ230" s="655"/>
      <c r="GR230" s="655"/>
      <c r="GS230" s="655"/>
      <c r="GT230" s="655"/>
      <c r="GU230" s="655"/>
      <c r="GV230" s="655"/>
      <c r="GW230" s="655"/>
      <c r="GX230" s="655"/>
      <c r="GY230" s="655"/>
      <c r="GZ230" s="655"/>
      <c r="HA230" s="655"/>
      <c r="HB230" s="655"/>
      <c r="HC230" s="655"/>
      <c r="HD230" s="655"/>
      <c r="HE230" s="655"/>
      <c r="HF230" s="655"/>
      <c r="HG230" s="655"/>
      <c r="HH230" s="655"/>
      <c r="HI230" s="655"/>
      <c r="HJ230" s="655"/>
      <c r="HK230" s="655"/>
      <c r="HL230" s="655"/>
      <c r="HM230" s="655"/>
      <c r="HN230" s="655"/>
      <c r="HO230" s="655"/>
      <c r="HP230" s="655"/>
      <c r="HQ230" s="655"/>
      <c r="HR230" s="655"/>
      <c r="HS230" s="655"/>
      <c r="HT230" s="655"/>
      <c r="HU230" s="655"/>
      <c r="HV230" s="655"/>
      <c r="HW230" s="655"/>
      <c r="HX230" s="655"/>
      <c r="HY230" s="655"/>
      <c r="HZ230" s="655"/>
      <c r="IA230" s="655"/>
      <c r="IB230" s="655"/>
      <c r="IC230" s="655"/>
    </row>
    <row r="231" spans="1:237" ht="20.100000000000001" customHeight="1" x14ac:dyDescent="0.35">
      <c r="A231" s="646"/>
      <c r="B231" s="646"/>
      <c r="C231" s="665"/>
      <c r="D231" s="646"/>
      <c r="E231" s="646"/>
      <c r="F231" s="646"/>
      <c r="G231" s="646"/>
      <c r="H231" s="646"/>
      <c r="I231" s="646"/>
      <c r="J231" s="646" t="s">
        <v>201</v>
      </c>
      <c r="K231" s="758">
        <v>3</v>
      </c>
      <c r="L231" s="769" t="s">
        <v>174</v>
      </c>
      <c r="M231" s="769"/>
      <c r="N231" s="769"/>
      <c r="O231" s="753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614"/>
      <c r="AJ231" s="30"/>
      <c r="AK231" s="30"/>
      <c r="AL231" s="30"/>
      <c r="AM231" s="30"/>
      <c r="AN231" s="49"/>
      <c r="AO231" s="49"/>
      <c r="AP231" s="49"/>
      <c r="AQ231" s="49"/>
      <c r="AR231" s="101">
        <v>0</v>
      </c>
      <c r="AS231" s="49"/>
      <c r="AT231" s="49"/>
      <c r="AU231" s="49"/>
      <c r="AV231" s="101">
        <v>0</v>
      </c>
      <c r="AW231" s="101">
        <v>28500</v>
      </c>
      <c r="AX231" s="101">
        <v>28500</v>
      </c>
      <c r="AY231" s="101">
        <f>AY232</f>
        <v>30000</v>
      </c>
      <c r="AZ231" s="30"/>
      <c r="BA231" s="30"/>
      <c r="BB231" s="101">
        <f>BB232</f>
        <v>30000</v>
      </c>
      <c r="BC231" s="101">
        <f>BC232</f>
        <v>30000</v>
      </c>
      <c r="BD231" s="101">
        <v>0</v>
      </c>
      <c r="BE231" s="101">
        <f t="shared" ref="BE231:BK231" si="718">BE232</f>
        <v>0</v>
      </c>
      <c r="BF231" s="101">
        <f t="shared" si="718"/>
        <v>125000</v>
      </c>
      <c r="BG231" s="101">
        <f t="shared" si="718"/>
        <v>0</v>
      </c>
      <c r="BH231" s="101">
        <f t="shared" si="718"/>
        <v>125000</v>
      </c>
      <c r="BI231" s="101">
        <f t="shared" si="718"/>
        <v>-25000</v>
      </c>
      <c r="BJ231" s="101">
        <f t="shared" si="718"/>
        <v>100000</v>
      </c>
      <c r="BK231" s="101">
        <f t="shared" si="718"/>
        <v>1998.61</v>
      </c>
      <c r="BL231" s="101">
        <f t="shared" si="608"/>
        <v>1.99861</v>
      </c>
      <c r="BM231" s="101"/>
      <c r="BN231" s="101"/>
      <c r="BO231" s="101">
        <f>BO232</f>
        <v>4000</v>
      </c>
      <c r="BP231" s="101"/>
      <c r="BQ231" s="101"/>
      <c r="BR231" s="101">
        <f>BR232</f>
        <v>-2000</v>
      </c>
      <c r="BS231" s="101">
        <f>BS232</f>
        <v>2000</v>
      </c>
      <c r="BT231" s="101">
        <f>BT232</f>
        <v>2877.51</v>
      </c>
      <c r="BU231" s="101">
        <f>BU232</f>
        <v>-1050</v>
      </c>
      <c r="BV231" s="101">
        <f>BV232</f>
        <v>2000</v>
      </c>
      <c r="BW231" s="101"/>
      <c r="BX231" s="101"/>
      <c r="BY231" s="101">
        <f>BY232</f>
        <v>2950</v>
      </c>
      <c r="BZ231" s="101">
        <f>BZ232</f>
        <v>2877.51</v>
      </c>
      <c r="CA231" s="101">
        <f t="shared" si="640"/>
        <v>0</v>
      </c>
      <c r="CB231" s="101">
        <f t="shared" si="641"/>
        <v>97.542711864406783</v>
      </c>
      <c r="CC231" s="101">
        <f>CC232</f>
        <v>2000</v>
      </c>
      <c r="CD231" s="101">
        <f>CD232</f>
        <v>2000</v>
      </c>
      <c r="CE231" s="101">
        <f>CE232</f>
        <v>2000</v>
      </c>
      <c r="CF231" s="101">
        <f>CF232</f>
        <v>0</v>
      </c>
      <c r="CG231" s="101">
        <f t="shared" si="707"/>
        <v>0</v>
      </c>
      <c r="CH231" s="101">
        <f>CH232</f>
        <v>0</v>
      </c>
      <c r="CI231" s="101">
        <f>CI232</f>
        <v>2000</v>
      </c>
      <c r="CJ231" s="101"/>
      <c r="CK231" s="101">
        <f t="shared" si="583"/>
        <v>0</v>
      </c>
      <c r="CL231" s="101">
        <f>CL232</f>
        <v>0</v>
      </c>
      <c r="CM231" s="101">
        <f>CM232</f>
        <v>2000</v>
      </c>
      <c r="CN231" s="101"/>
      <c r="CO231" s="101">
        <f t="shared" si="584"/>
        <v>0</v>
      </c>
      <c r="CP231" s="101">
        <f>CP232</f>
        <v>0</v>
      </c>
      <c r="CQ231" s="101">
        <f>CQ232</f>
        <v>2000</v>
      </c>
      <c r="CR231" s="101">
        <f>CR232</f>
        <v>0</v>
      </c>
      <c r="CS231" s="101">
        <f t="shared" si="624"/>
        <v>0</v>
      </c>
      <c r="CT231" s="101">
        <f>CT232</f>
        <v>0</v>
      </c>
      <c r="CU231" s="101">
        <f>CU232</f>
        <v>2000</v>
      </c>
      <c r="CV231" s="101">
        <f>CV232</f>
        <v>0</v>
      </c>
      <c r="CW231" s="101">
        <f t="shared" si="521"/>
        <v>0</v>
      </c>
      <c r="CX231" s="101">
        <f t="shared" ref="CX231:DG231" si="719">CX232</f>
        <v>-2000</v>
      </c>
      <c r="CY231" s="101">
        <f t="shared" si="719"/>
        <v>0</v>
      </c>
      <c r="CZ231" s="101">
        <f t="shared" si="719"/>
        <v>2000</v>
      </c>
      <c r="DA231" s="101">
        <f t="shared" si="719"/>
        <v>2000</v>
      </c>
      <c r="DB231" s="101">
        <f t="shared" si="719"/>
        <v>0</v>
      </c>
      <c r="DC231" s="101">
        <f t="shared" ref="DC231" si="720">DC232</f>
        <v>0</v>
      </c>
      <c r="DD231" s="101">
        <f t="shared" si="618"/>
        <v>0</v>
      </c>
      <c r="DE231" s="101">
        <f t="shared" si="619"/>
        <v>0</v>
      </c>
      <c r="DF231" s="101">
        <f t="shared" si="719"/>
        <v>2000</v>
      </c>
      <c r="DG231" s="101">
        <f t="shared" si="719"/>
        <v>0</v>
      </c>
      <c r="DH231" s="101">
        <f t="shared" si="527"/>
        <v>0</v>
      </c>
      <c r="DI231" s="101">
        <f>DI232</f>
        <v>-2000</v>
      </c>
      <c r="DJ231" s="101">
        <f>DJ232</f>
        <v>0</v>
      </c>
      <c r="DK231" s="101">
        <f t="shared" ref="DK231" si="721">DK232</f>
        <v>0</v>
      </c>
      <c r="DL231" s="101">
        <f t="shared" si="610"/>
        <v>0</v>
      </c>
      <c r="DM231" s="101">
        <f>DM232</f>
        <v>0</v>
      </c>
      <c r="DN231" s="101">
        <f>DN232</f>
        <v>0</v>
      </c>
      <c r="DO231" s="101">
        <f t="shared" ref="DO231" si="722">DO232</f>
        <v>0</v>
      </c>
      <c r="DP231" s="101">
        <f t="shared" si="611"/>
        <v>0</v>
      </c>
      <c r="DQ231" s="101">
        <f>DQ232</f>
        <v>987.29</v>
      </c>
      <c r="DR231" s="101">
        <f>DR232</f>
        <v>987.29</v>
      </c>
      <c r="DS231" s="101">
        <f t="shared" ref="DS231:DU231" si="723">DS232</f>
        <v>2000</v>
      </c>
      <c r="DT231" s="101">
        <f t="shared" si="723"/>
        <v>0</v>
      </c>
      <c r="DU231" s="101">
        <f t="shared" si="723"/>
        <v>0</v>
      </c>
      <c r="DV231" s="106"/>
      <c r="DW231" s="106"/>
      <c r="DX231" s="137"/>
      <c r="DY231" s="106"/>
      <c r="EF231" s="655"/>
      <c r="EG231" s="655"/>
      <c r="EH231" s="655"/>
      <c r="EI231" s="655"/>
      <c r="EJ231" s="655"/>
      <c r="EK231" s="655"/>
      <c r="EL231" s="655"/>
      <c r="EM231" s="655"/>
      <c r="EN231" s="952"/>
      <c r="EO231" s="655"/>
      <c r="EP231" s="655"/>
      <c r="EQ231" s="655"/>
      <c r="ER231" s="655"/>
      <c r="ES231" s="655"/>
      <c r="ET231" s="655"/>
      <c r="EU231" s="655"/>
      <c r="EV231" s="655"/>
      <c r="EY231" s="655"/>
      <c r="EZ231" s="655"/>
      <c r="FA231" s="655"/>
      <c r="FB231" s="655"/>
      <c r="FC231" s="655"/>
      <c r="FD231" s="655"/>
      <c r="FE231" s="655"/>
      <c r="FF231" s="655"/>
      <c r="FG231" s="655"/>
      <c r="FH231" s="655"/>
      <c r="FI231" s="655"/>
      <c r="FJ231" s="655"/>
      <c r="FK231" s="655"/>
      <c r="FL231" s="655"/>
      <c r="FM231" s="655"/>
      <c r="FN231" s="655"/>
      <c r="FO231" s="655"/>
      <c r="FP231" s="655"/>
      <c r="FQ231" s="655"/>
      <c r="FR231" s="655"/>
      <c r="FS231" s="655"/>
      <c r="FT231" s="655"/>
      <c r="FU231" s="655"/>
      <c r="FV231" s="655"/>
      <c r="FW231" s="655"/>
      <c r="FX231" s="655"/>
      <c r="FY231" s="655"/>
      <c r="FZ231" s="655"/>
      <c r="GA231" s="655"/>
      <c r="GB231" s="655"/>
      <c r="GC231" s="655"/>
      <c r="GD231" s="655"/>
      <c r="GE231" s="655"/>
      <c r="GF231" s="655"/>
      <c r="GG231" s="655"/>
      <c r="GH231" s="655"/>
      <c r="GI231" s="655"/>
      <c r="GJ231" s="655"/>
      <c r="GK231" s="655"/>
      <c r="GL231" s="655"/>
      <c r="GM231" s="655"/>
      <c r="GN231" s="655"/>
      <c r="GO231" s="655"/>
      <c r="GP231" s="655"/>
      <c r="GQ231" s="655"/>
      <c r="GR231" s="655"/>
      <c r="GS231" s="655"/>
      <c r="GT231" s="655"/>
      <c r="GU231" s="655"/>
      <c r="GV231" s="655"/>
      <c r="GW231" s="655"/>
      <c r="GX231" s="655"/>
      <c r="GY231" s="655"/>
      <c r="GZ231" s="655"/>
      <c r="HA231" s="655"/>
      <c r="HB231" s="655"/>
      <c r="HC231" s="655"/>
      <c r="HD231" s="655"/>
      <c r="HE231" s="655"/>
      <c r="HF231" s="655"/>
      <c r="HG231" s="655"/>
      <c r="HH231" s="655"/>
      <c r="HI231" s="655"/>
      <c r="HJ231" s="655"/>
      <c r="HK231" s="655"/>
      <c r="HL231" s="655"/>
      <c r="HM231" s="655"/>
      <c r="HN231" s="655"/>
      <c r="HO231" s="655"/>
      <c r="HP231" s="655"/>
      <c r="HQ231" s="655"/>
      <c r="HR231" s="655"/>
      <c r="HS231" s="655"/>
      <c r="HT231" s="655"/>
      <c r="HU231" s="655"/>
      <c r="HV231" s="655"/>
      <c r="HW231" s="655"/>
      <c r="HX231" s="655"/>
      <c r="HY231" s="655"/>
      <c r="HZ231" s="655"/>
      <c r="IA231" s="655"/>
      <c r="IB231" s="655"/>
      <c r="IC231" s="655"/>
    </row>
    <row r="232" spans="1:237" ht="20.100000000000001" customHeight="1" x14ac:dyDescent="0.35">
      <c r="A232" s="646"/>
      <c r="B232" s="646"/>
      <c r="C232" s="665"/>
      <c r="D232" s="646"/>
      <c r="E232" s="646"/>
      <c r="F232" s="646"/>
      <c r="G232" s="646"/>
      <c r="H232" s="646"/>
      <c r="I232" s="646"/>
      <c r="J232" s="646" t="s">
        <v>201</v>
      </c>
      <c r="K232" s="757"/>
      <c r="L232" s="775">
        <v>32</v>
      </c>
      <c r="M232" s="775" t="s">
        <v>202</v>
      </c>
      <c r="N232" s="775"/>
      <c r="O232" s="752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614"/>
      <c r="AJ232" s="30"/>
      <c r="AK232" s="30"/>
      <c r="AL232" s="30"/>
      <c r="AM232" s="30"/>
      <c r="AN232" s="49"/>
      <c r="AO232" s="49"/>
      <c r="AP232" s="49"/>
      <c r="AQ232" s="49"/>
      <c r="AR232" s="613">
        <v>0</v>
      </c>
      <c r="AS232" s="49"/>
      <c r="AT232" s="49"/>
      <c r="AU232" s="49"/>
      <c r="AV232" s="613">
        <v>0</v>
      </c>
      <c r="AW232" s="613">
        <v>14500</v>
      </c>
      <c r="AX232" s="613">
        <v>14500</v>
      </c>
      <c r="AY232" s="613">
        <f>AY233+AY235</f>
        <v>30000</v>
      </c>
      <c r="AZ232" s="30"/>
      <c r="BA232" s="30"/>
      <c r="BB232" s="613">
        <f>BB233+BB235</f>
        <v>30000</v>
      </c>
      <c r="BC232" s="613">
        <f>BC233+BC235</f>
        <v>30000</v>
      </c>
      <c r="BD232" s="613">
        <v>0</v>
      </c>
      <c r="BE232" s="613">
        <f t="shared" ref="BE232:BK232" si="724">BE233+BE235</f>
        <v>0</v>
      </c>
      <c r="BF232" s="613">
        <f t="shared" si="724"/>
        <v>125000</v>
      </c>
      <c r="BG232" s="613">
        <f t="shared" si="724"/>
        <v>0</v>
      </c>
      <c r="BH232" s="613">
        <f t="shared" si="724"/>
        <v>125000</v>
      </c>
      <c r="BI232" s="613">
        <f t="shared" si="724"/>
        <v>-25000</v>
      </c>
      <c r="BJ232" s="613">
        <f t="shared" si="724"/>
        <v>100000</v>
      </c>
      <c r="BK232" s="613">
        <f t="shared" si="724"/>
        <v>1998.61</v>
      </c>
      <c r="BL232" s="613">
        <f t="shared" si="608"/>
        <v>1.99861</v>
      </c>
      <c r="BM232" s="613"/>
      <c r="BN232" s="613"/>
      <c r="BO232" s="613">
        <f>BO233+BO235</f>
        <v>4000</v>
      </c>
      <c r="BP232" s="613"/>
      <c r="BQ232" s="613"/>
      <c r="BR232" s="613">
        <f t="shared" ref="BR232:BY232" si="725">BR233+BR235</f>
        <v>-2000</v>
      </c>
      <c r="BS232" s="613">
        <f t="shared" si="725"/>
        <v>2000</v>
      </c>
      <c r="BT232" s="613">
        <f>BT233+BT235</f>
        <v>2877.51</v>
      </c>
      <c r="BU232" s="613">
        <f t="shared" si="725"/>
        <v>-1050</v>
      </c>
      <c r="BV232" s="613">
        <f t="shared" si="725"/>
        <v>2000</v>
      </c>
      <c r="BW232" s="613"/>
      <c r="BX232" s="613"/>
      <c r="BY232" s="613">
        <f t="shared" si="725"/>
        <v>2950</v>
      </c>
      <c r="BZ232" s="613">
        <f>BZ233+BZ235</f>
        <v>2877.51</v>
      </c>
      <c r="CA232" s="613">
        <f t="shared" si="640"/>
        <v>0</v>
      </c>
      <c r="CB232" s="613">
        <f t="shared" si="641"/>
        <v>97.542711864406783</v>
      </c>
      <c r="CC232" s="613">
        <v>2000</v>
      </c>
      <c r="CD232" s="613">
        <v>2000</v>
      </c>
      <c r="CE232" s="613">
        <f>CE233+CE235</f>
        <v>2000</v>
      </c>
      <c r="CF232" s="613">
        <f>CF233+CF235</f>
        <v>0</v>
      </c>
      <c r="CG232" s="613">
        <f t="shared" si="707"/>
        <v>0</v>
      </c>
      <c r="CH232" s="613">
        <f>CH233+CH235</f>
        <v>0</v>
      </c>
      <c r="CI232" s="613">
        <f>CI233+CI235</f>
        <v>2000</v>
      </c>
      <c r="CJ232" s="613"/>
      <c r="CK232" s="613">
        <f t="shared" si="583"/>
        <v>0</v>
      </c>
      <c r="CL232" s="613">
        <f>CL233+CL235</f>
        <v>0</v>
      </c>
      <c r="CM232" s="613">
        <f>CM233+CM235</f>
        <v>2000</v>
      </c>
      <c r="CN232" s="613"/>
      <c r="CO232" s="613">
        <f t="shared" si="584"/>
        <v>0</v>
      </c>
      <c r="CP232" s="613">
        <f>CP233+CP235</f>
        <v>0</v>
      </c>
      <c r="CQ232" s="613">
        <f>CQ233+CQ235</f>
        <v>2000</v>
      </c>
      <c r="CR232" s="613">
        <f>CR233+CR235</f>
        <v>0</v>
      </c>
      <c r="CS232" s="613">
        <f t="shared" si="624"/>
        <v>0</v>
      </c>
      <c r="CT232" s="613">
        <f>CT233+CT235</f>
        <v>0</v>
      </c>
      <c r="CU232" s="613">
        <f>CU233+CU235</f>
        <v>2000</v>
      </c>
      <c r="CV232" s="796">
        <f>CV233+CV235</f>
        <v>0</v>
      </c>
      <c r="CW232" s="796">
        <f t="shared" si="521"/>
        <v>0</v>
      </c>
      <c r="CX232" s="796">
        <f>CX233+CX235</f>
        <v>-2000</v>
      </c>
      <c r="CY232" s="796">
        <f>CY233+CY235</f>
        <v>0</v>
      </c>
      <c r="CZ232" s="796">
        <v>2000</v>
      </c>
      <c r="DA232" s="796">
        <v>2000</v>
      </c>
      <c r="DB232" s="796">
        <f>DB233+DB235</f>
        <v>0</v>
      </c>
      <c r="DC232" s="796">
        <f>DC233+DC235</f>
        <v>0</v>
      </c>
      <c r="DD232" s="796">
        <f t="shared" si="618"/>
        <v>0</v>
      </c>
      <c r="DE232" s="796">
        <f t="shared" si="619"/>
        <v>0</v>
      </c>
      <c r="DF232" s="613">
        <f>DF233+DF235</f>
        <v>2000</v>
      </c>
      <c r="DG232" s="796">
        <f>DG233+DG235</f>
        <v>0</v>
      </c>
      <c r="DH232" s="796">
        <f t="shared" si="527"/>
        <v>0</v>
      </c>
      <c r="DI232" s="796">
        <f>DI233+DI235</f>
        <v>-2000</v>
      </c>
      <c r="DJ232" s="796">
        <f>DJ233+DJ235</f>
        <v>0</v>
      </c>
      <c r="DK232" s="796">
        <f>DK233+DK235</f>
        <v>0</v>
      </c>
      <c r="DL232" s="796">
        <f t="shared" si="610"/>
        <v>0</v>
      </c>
      <c r="DM232" s="796">
        <f>DM233+DM235</f>
        <v>0</v>
      </c>
      <c r="DN232" s="796">
        <f>DN233+DN235</f>
        <v>0</v>
      </c>
      <c r="DO232" s="796">
        <f>DO233+DO235</f>
        <v>0</v>
      </c>
      <c r="DP232" s="796">
        <f t="shared" si="611"/>
        <v>0</v>
      </c>
      <c r="DQ232" s="796">
        <f>DQ233+DQ235</f>
        <v>987.29</v>
      </c>
      <c r="DR232" s="796">
        <f>DR233+DR235</f>
        <v>987.29</v>
      </c>
      <c r="DS232" s="796">
        <f t="shared" ref="DS232:DU232" si="726">DS233+DS235</f>
        <v>2000</v>
      </c>
      <c r="DT232" s="796">
        <f t="shared" si="726"/>
        <v>0</v>
      </c>
      <c r="DU232" s="796">
        <f t="shared" si="726"/>
        <v>0</v>
      </c>
      <c r="DV232" s="795"/>
      <c r="DW232" s="795"/>
      <c r="DX232" s="137"/>
      <c r="DY232" s="795"/>
      <c r="EF232" s="655"/>
      <c r="EG232" s="655"/>
      <c r="EH232" s="655"/>
      <c r="EI232" s="655"/>
      <c r="EJ232" s="655"/>
      <c r="EK232" s="655"/>
      <c r="EL232" s="655"/>
      <c r="EM232" s="655"/>
      <c r="EN232" s="952"/>
      <c r="EO232" s="655"/>
      <c r="EP232" s="655"/>
      <c r="EQ232" s="655"/>
      <c r="ER232" s="655"/>
      <c r="ES232" s="655"/>
      <c r="ET232" s="655"/>
      <c r="EU232" s="655"/>
      <c r="EV232" s="655"/>
      <c r="EY232" s="655"/>
      <c r="EZ232" s="655"/>
      <c r="FA232" s="655"/>
      <c r="FB232" s="655"/>
      <c r="FC232" s="655"/>
      <c r="FD232" s="655"/>
      <c r="FE232" s="655"/>
      <c r="FF232" s="655"/>
      <c r="FG232" s="655"/>
      <c r="FH232" s="655"/>
      <c r="FI232" s="655"/>
      <c r="FJ232" s="655"/>
      <c r="FK232" s="655"/>
      <c r="FL232" s="655"/>
      <c r="FM232" s="655"/>
      <c r="FN232" s="655"/>
      <c r="FO232" s="655"/>
      <c r="FP232" s="655"/>
      <c r="FQ232" s="655"/>
      <c r="FR232" s="655"/>
      <c r="FS232" s="655"/>
      <c r="FT232" s="655"/>
      <c r="FU232" s="655"/>
      <c r="FV232" s="655"/>
      <c r="FW232" s="655"/>
      <c r="FX232" s="655"/>
      <c r="FY232" s="655"/>
      <c r="FZ232" s="655"/>
      <c r="GA232" s="655"/>
      <c r="GB232" s="655"/>
      <c r="GC232" s="655"/>
      <c r="GD232" s="655"/>
      <c r="GE232" s="655"/>
      <c r="GF232" s="655"/>
      <c r="GG232" s="655"/>
      <c r="GH232" s="655"/>
      <c r="GI232" s="655"/>
      <c r="GJ232" s="655"/>
      <c r="GK232" s="655"/>
      <c r="GL232" s="655"/>
      <c r="GM232" s="655"/>
      <c r="GN232" s="655"/>
      <c r="GO232" s="655"/>
      <c r="GP232" s="655"/>
      <c r="GQ232" s="655"/>
      <c r="GR232" s="655"/>
      <c r="GS232" s="655"/>
      <c r="GT232" s="655"/>
      <c r="GU232" s="655"/>
      <c r="GV232" s="655"/>
      <c r="GW232" s="655"/>
      <c r="GX232" s="655"/>
      <c r="GY232" s="655"/>
      <c r="GZ232" s="655"/>
      <c r="HA232" s="655"/>
      <c r="HB232" s="655"/>
      <c r="HC232" s="655"/>
      <c r="HD232" s="655"/>
      <c r="HE232" s="655"/>
      <c r="HF232" s="655"/>
      <c r="HG232" s="655"/>
      <c r="HH232" s="655"/>
      <c r="HI232" s="655"/>
      <c r="HJ232" s="655"/>
      <c r="HK232" s="655"/>
      <c r="HL232" s="655"/>
      <c r="HM232" s="655"/>
      <c r="HN232" s="655"/>
      <c r="HO232" s="655"/>
      <c r="HP232" s="655"/>
      <c r="HQ232" s="655"/>
      <c r="HR232" s="655"/>
      <c r="HS232" s="655"/>
      <c r="HT232" s="655"/>
      <c r="HU232" s="655"/>
      <c r="HV232" s="655"/>
      <c r="HW232" s="655"/>
      <c r="HX232" s="655"/>
      <c r="HY232" s="655"/>
      <c r="HZ232" s="655"/>
      <c r="IA232" s="655"/>
      <c r="IB232" s="655"/>
      <c r="IC232" s="655"/>
    </row>
    <row r="233" spans="1:237" ht="20.100000000000001" hidden="1" customHeight="1" x14ac:dyDescent="0.35">
      <c r="A233" s="646"/>
      <c r="B233" s="646" t="s">
        <v>526</v>
      </c>
      <c r="C233" s="665" t="s">
        <v>483</v>
      </c>
      <c r="D233" s="646"/>
      <c r="E233" s="646"/>
      <c r="F233" s="646"/>
      <c r="G233" s="646"/>
      <c r="H233" s="646"/>
      <c r="I233" s="646"/>
      <c r="J233" s="646" t="s">
        <v>201</v>
      </c>
      <c r="K233" s="757"/>
      <c r="L233" s="610"/>
      <c r="M233" s="767">
        <v>321</v>
      </c>
      <c r="N233" s="767" t="s">
        <v>21</v>
      </c>
      <c r="O233" s="749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614"/>
      <c r="AJ233" s="30"/>
      <c r="AK233" s="30"/>
      <c r="AL233" s="30"/>
      <c r="AM233" s="30"/>
      <c r="AN233" s="49"/>
      <c r="AO233" s="49"/>
      <c r="AP233" s="49"/>
      <c r="AQ233" s="49"/>
      <c r="AR233" s="101">
        <v>0</v>
      </c>
      <c r="AS233" s="49"/>
      <c r="AT233" s="49"/>
      <c r="AU233" s="49"/>
      <c r="AV233" s="101">
        <v>0</v>
      </c>
      <c r="AW233" s="101"/>
      <c r="AX233" s="101"/>
      <c r="AY233" s="101">
        <f>AY234</f>
        <v>10000</v>
      </c>
      <c r="AZ233" s="30"/>
      <c r="BA233" s="30"/>
      <c r="BB233" s="101">
        <f>BB234</f>
        <v>10000</v>
      </c>
      <c r="BC233" s="101">
        <f>BC234</f>
        <v>10000</v>
      </c>
      <c r="BD233" s="101">
        <v>0</v>
      </c>
      <c r="BE233" s="101">
        <f t="shared" ref="BE233:BK233" si="727">BE234</f>
        <v>0</v>
      </c>
      <c r="BF233" s="101">
        <f t="shared" si="727"/>
        <v>10000</v>
      </c>
      <c r="BG233" s="101">
        <f t="shared" si="727"/>
        <v>0</v>
      </c>
      <c r="BH233" s="101">
        <f t="shared" si="727"/>
        <v>10000</v>
      </c>
      <c r="BI233" s="101">
        <f t="shared" si="727"/>
        <v>0</v>
      </c>
      <c r="BJ233" s="101">
        <f t="shared" si="727"/>
        <v>10000</v>
      </c>
      <c r="BK233" s="101">
        <f t="shared" si="727"/>
        <v>0</v>
      </c>
      <c r="BL233" s="101">
        <f t="shared" si="608"/>
        <v>0</v>
      </c>
      <c r="BM233" s="101"/>
      <c r="BN233" s="101"/>
      <c r="BO233" s="101">
        <f>BO234</f>
        <v>0</v>
      </c>
      <c r="BP233" s="101"/>
      <c r="BQ233" s="101"/>
      <c r="BR233" s="101">
        <f>BR234</f>
        <v>0</v>
      </c>
      <c r="BS233" s="101">
        <f>BS234</f>
        <v>0</v>
      </c>
      <c r="BT233" s="101">
        <f>BT234</f>
        <v>0</v>
      </c>
      <c r="BU233" s="101">
        <f>BU234</f>
        <v>0</v>
      </c>
      <c r="BV233" s="101">
        <f>BV234</f>
        <v>0</v>
      </c>
      <c r="BW233" s="101"/>
      <c r="BX233" s="101"/>
      <c r="BY233" s="101">
        <f>BY234</f>
        <v>0</v>
      </c>
      <c r="BZ233" s="101">
        <f>BZ234</f>
        <v>0</v>
      </c>
      <c r="CA233" s="101">
        <f t="shared" si="640"/>
        <v>0</v>
      </c>
      <c r="CB233" s="101">
        <f t="shared" si="641"/>
        <v>0</v>
      </c>
      <c r="CC233" s="101">
        <f>CC234</f>
        <v>0</v>
      </c>
      <c r="CD233" s="101">
        <f>CD234</f>
        <v>0</v>
      </c>
      <c r="CE233" s="101">
        <f>CE234</f>
        <v>0</v>
      </c>
      <c r="CF233" s="101">
        <f>CF234</f>
        <v>0</v>
      </c>
      <c r="CG233" s="101">
        <f t="shared" si="707"/>
        <v>0</v>
      </c>
      <c r="CH233" s="101">
        <f>CH234</f>
        <v>0</v>
      </c>
      <c r="CI233" s="101">
        <f>CI234</f>
        <v>0</v>
      </c>
      <c r="CJ233" s="101"/>
      <c r="CK233" s="101">
        <f t="shared" si="583"/>
        <v>0</v>
      </c>
      <c r="CL233" s="101">
        <f>CL234</f>
        <v>0</v>
      </c>
      <c r="CM233" s="101">
        <f>CM234</f>
        <v>0</v>
      </c>
      <c r="CN233" s="101"/>
      <c r="CO233" s="101">
        <f t="shared" si="584"/>
        <v>0</v>
      </c>
      <c r="CP233" s="101">
        <f>CP234</f>
        <v>0</v>
      </c>
      <c r="CQ233" s="101">
        <f>CQ234</f>
        <v>0</v>
      </c>
      <c r="CR233" s="101">
        <f>CR234</f>
        <v>0</v>
      </c>
      <c r="CS233" s="101">
        <f t="shared" si="624"/>
        <v>0</v>
      </c>
      <c r="CT233" s="101">
        <f>CT234</f>
        <v>0</v>
      </c>
      <c r="CU233" s="101">
        <f>CU234</f>
        <v>0</v>
      </c>
      <c r="CV233" s="101">
        <f>CV234</f>
        <v>0</v>
      </c>
      <c r="CW233" s="101">
        <f t="shared" si="521"/>
        <v>0</v>
      </c>
      <c r="CX233" s="101">
        <f t="shared" ref="CX233:DG233" si="728">CX234</f>
        <v>0</v>
      </c>
      <c r="CY233" s="101">
        <f t="shared" si="728"/>
        <v>0</v>
      </c>
      <c r="CZ233" s="101">
        <f t="shared" si="728"/>
        <v>0</v>
      </c>
      <c r="DA233" s="101">
        <f t="shared" si="728"/>
        <v>0</v>
      </c>
      <c r="DB233" s="101">
        <f t="shared" si="728"/>
        <v>0</v>
      </c>
      <c r="DC233" s="101">
        <f t="shared" ref="DC233" si="729">DC234</f>
        <v>0</v>
      </c>
      <c r="DD233" s="101">
        <f t="shared" si="618"/>
        <v>0</v>
      </c>
      <c r="DE233" s="101">
        <f t="shared" si="619"/>
        <v>0</v>
      </c>
      <c r="DF233" s="101">
        <f t="shared" si="728"/>
        <v>0</v>
      </c>
      <c r="DG233" s="101">
        <f t="shared" si="728"/>
        <v>0</v>
      </c>
      <c r="DH233" s="101">
        <f t="shared" si="527"/>
        <v>0</v>
      </c>
      <c r="DI233" s="101">
        <f>DI234</f>
        <v>0</v>
      </c>
      <c r="DJ233" s="101">
        <f>DJ234</f>
        <v>0</v>
      </c>
      <c r="DK233" s="101">
        <f t="shared" ref="DK233" si="730">DK234</f>
        <v>0</v>
      </c>
      <c r="DL233" s="101">
        <f t="shared" si="610"/>
        <v>0</v>
      </c>
      <c r="DM233" s="101">
        <f>DM234</f>
        <v>0</v>
      </c>
      <c r="DN233" s="101">
        <f>DN234</f>
        <v>0</v>
      </c>
      <c r="DO233" s="101">
        <f t="shared" ref="DO233" si="731">DO234</f>
        <v>0</v>
      </c>
      <c r="DP233" s="101">
        <f t="shared" si="611"/>
        <v>0</v>
      </c>
      <c r="DQ233" s="101">
        <f>DQ234</f>
        <v>0</v>
      </c>
      <c r="DR233" s="101">
        <f>DR234</f>
        <v>0</v>
      </c>
      <c r="DS233" s="101">
        <f t="shared" ref="DS233:DU233" si="732">DS234</f>
        <v>0</v>
      </c>
      <c r="DT233" s="101">
        <f t="shared" si="732"/>
        <v>0</v>
      </c>
      <c r="DU233" s="101">
        <f t="shared" si="732"/>
        <v>0</v>
      </c>
      <c r="DV233" s="106"/>
      <c r="DW233" s="106"/>
      <c r="DX233" s="137"/>
      <c r="DY233" s="106"/>
      <c r="EF233" s="655"/>
      <c r="EG233" s="655"/>
      <c r="EH233" s="655"/>
      <c r="EI233" s="655"/>
      <c r="EJ233" s="655"/>
      <c r="EK233" s="655"/>
      <c r="EL233" s="655"/>
      <c r="EM233" s="655"/>
      <c r="EN233" s="952"/>
      <c r="EO233" s="655"/>
      <c r="EP233" s="655"/>
      <c r="EQ233" s="655"/>
      <c r="ER233" s="655"/>
      <c r="ES233" s="655"/>
      <c r="ET233" s="655"/>
      <c r="EU233" s="655"/>
      <c r="EV233" s="655"/>
      <c r="EY233" s="655"/>
      <c r="EZ233" s="655"/>
      <c r="FA233" s="655"/>
      <c r="FB233" s="655"/>
      <c r="FC233" s="655"/>
      <c r="FD233" s="655"/>
      <c r="FE233" s="655"/>
      <c r="FF233" s="655"/>
      <c r="FG233" s="655"/>
      <c r="FH233" s="655"/>
      <c r="FI233" s="655"/>
      <c r="FJ233" s="655"/>
      <c r="FK233" s="655"/>
      <c r="FL233" s="655"/>
      <c r="FM233" s="655"/>
      <c r="FN233" s="655"/>
      <c r="FO233" s="655"/>
      <c r="FP233" s="655"/>
      <c r="FQ233" s="655"/>
      <c r="FR233" s="655"/>
      <c r="FS233" s="655"/>
      <c r="FT233" s="655"/>
      <c r="FU233" s="655"/>
      <c r="FV233" s="655"/>
      <c r="FW233" s="655"/>
      <c r="FX233" s="655"/>
      <c r="FY233" s="655"/>
      <c r="FZ233" s="655"/>
      <c r="GA233" s="655"/>
      <c r="GB233" s="655"/>
      <c r="GC233" s="655"/>
      <c r="GD233" s="655"/>
      <c r="GE233" s="655"/>
      <c r="GF233" s="655"/>
      <c r="GG233" s="655"/>
      <c r="GH233" s="655"/>
      <c r="GI233" s="655"/>
      <c r="GJ233" s="655"/>
      <c r="GK233" s="655"/>
      <c r="GL233" s="655"/>
      <c r="GM233" s="655"/>
      <c r="GN233" s="655"/>
      <c r="GO233" s="655"/>
      <c r="GP233" s="655"/>
      <c r="GQ233" s="655"/>
      <c r="GR233" s="655"/>
      <c r="GS233" s="655"/>
      <c r="GT233" s="655"/>
      <c r="GU233" s="655"/>
      <c r="GV233" s="655"/>
      <c r="GW233" s="655"/>
      <c r="GX233" s="655"/>
      <c r="GY233" s="655"/>
      <c r="GZ233" s="655"/>
      <c r="HA233" s="655"/>
      <c r="HB233" s="655"/>
      <c r="HC233" s="655"/>
      <c r="HD233" s="655"/>
      <c r="HE233" s="655"/>
      <c r="HF233" s="655"/>
      <c r="HG233" s="655"/>
      <c r="HH233" s="655"/>
      <c r="HI233" s="655"/>
      <c r="HJ233" s="655"/>
      <c r="HK233" s="655"/>
      <c r="HL233" s="655"/>
      <c r="HM233" s="655"/>
      <c r="HN233" s="655"/>
      <c r="HO233" s="655"/>
      <c r="HP233" s="655"/>
      <c r="HQ233" s="655"/>
      <c r="HR233" s="655"/>
      <c r="HS233" s="655"/>
      <c r="HT233" s="655"/>
      <c r="HU233" s="655"/>
      <c r="HV233" s="655"/>
      <c r="HW233" s="655"/>
      <c r="HX233" s="655"/>
      <c r="HY233" s="655"/>
      <c r="HZ233" s="655"/>
      <c r="IA233" s="655"/>
      <c r="IB233" s="655"/>
      <c r="IC233" s="655"/>
    </row>
    <row r="234" spans="1:237" ht="20.100000000000001" hidden="1" customHeight="1" x14ac:dyDescent="0.35">
      <c r="A234" s="646"/>
      <c r="B234" s="646"/>
      <c r="C234" s="665"/>
      <c r="D234" s="646"/>
      <c r="E234" s="646"/>
      <c r="F234" s="646"/>
      <c r="G234" s="646"/>
      <c r="H234" s="646"/>
      <c r="I234" s="646"/>
      <c r="J234" s="646" t="s">
        <v>201</v>
      </c>
      <c r="K234" s="757"/>
      <c r="L234" s="610"/>
      <c r="M234" s="565"/>
      <c r="N234" s="573">
        <v>3212</v>
      </c>
      <c r="O234" s="541" t="s">
        <v>244</v>
      </c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614"/>
      <c r="AJ234" s="30"/>
      <c r="AK234" s="30"/>
      <c r="AL234" s="30"/>
      <c r="AM234" s="30"/>
      <c r="AN234" s="49"/>
      <c r="AO234" s="49"/>
      <c r="AP234" s="49"/>
      <c r="AQ234" s="49"/>
      <c r="AR234" s="49">
        <v>0</v>
      </c>
      <c r="AS234" s="49"/>
      <c r="AT234" s="49"/>
      <c r="AU234" s="49"/>
      <c r="AV234" s="49">
        <v>0</v>
      </c>
      <c r="AW234" s="49"/>
      <c r="AX234" s="49"/>
      <c r="AY234" s="49">
        <f>(BB234-AV234)</f>
        <v>10000</v>
      </c>
      <c r="AZ234" s="30"/>
      <c r="BA234" s="30"/>
      <c r="BB234" s="49">
        <v>10000</v>
      </c>
      <c r="BC234" s="49">
        <v>10000</v>
      </c>
      <c r="BD234" s="49">
        <v>0</v>
      </c>
      <c r="BE234" s="49">
        <v>0</v>
      </c>
      <c r="BF234" s="49">
        <v>10000</v>
      </c>
      <c r="BG234" s="49">
        <v>0</v>
      </c>
      <c r="BH234" s="49">
        <v>10000</v>
      </c>
      <c r="BI234" s="49">
        <f>(BJ234-BH234)</f>
        <v>0</v>
      </c>
      <c r="BJ234" s="49">
        <v>10000</v>
      </c>
      <c r="BK234" s="49">
        <v>0</v>
      </c>
      <c r="BL234" s="49">
        <f t="shared" si="608"/>
        <v>0</v>
      </c>
      <c r="BM234" s="49"/>
      <c r="BN234" s="49"/>
      <c r="BO234" s="49">
        <v>0</v>
      </c>
      <c r="BP234" s="49"/>
      <c r="BQ234" s="49"/>
      <c r="BR234" s="49">
        <f>(BS234-BO234)</f>
        <v>0</v>
      </c>
      <c r="BS234" s="49">
        <v>0</v>
      </c>
      <c r="BT234" s="49">
        <v>0</v>
      </c>
      <c r="BU234" s="49">
        <f>(BY234-BO234)</f>
        <v>0</v>
      </c>
      <c r="BV234" s="49">
        <v>0</v>
      </c>
      <c r="BW234" s="49"/>
      <c r="BX234" s="49"/>
      <c r="BY234" s="49">
        <v>0</v>
      </c>
      <c r="BZ234" s="49"/>
      <c r="CA234" s="49">
        <f t="shared" si="640"/>
        <v>0</v>
      </c>
      <c r="CB234" s="49">
        <f t="shared" si="641"/>
        <v>0</v>
      </c>
      <c r="CC234" s="49"/>
      <c r="CD234" s="49"/>
      <c r="CE234" s="49">
        <v>0</v>
      </c>
      <c r="CF234" s="49"/>
      <c r="CG234" s="49">
        <f t="shared" si="707"/>
        <v>0</v>
      </c>
      <c r="CH234" s="49">
        <f>(CI234-CE234)</f>
        <v>0</v>
      </c>
      <c r="CI234" s="49"/>
      <c r="CJ234" s="49"/>
      <c r="CK234" s="49">
        <f t="shared" si="583"/>
        <v>0</v>
      </c>
      <c r="CL234" s="49">
        <f>(CM234-CI234)</f>
        <v>0</v>
      </c>
      <c r="CM234" s="49"/>
      <c r="CN234" s="49"/>
      <c r="CO234" s="49">
        <f t="shared" si="584"/>
        <v>0</v>
      </c>
      <c r="CP234" s="49">
        <f>(CQ234-CM234)</f>
        <v>0</v>
      </c>
      <c r="CQ234" s="49"/>
      <c r="CR234" s="49"/>
      <c r="CS234" s="49">
        <f t="shared" si="624"/>
        <v>0</v>
      </c>
      <c r="CT234" s="49">
        <f>(CU234-CQ234)</f>
        <v>0</v>
      </c>
      <c r="CU234" s="49"/>
      <c r="CV234" s="49"/>
      <c r="CW234" s="49">
        <f t="shared" si="521"/>
        <v>0</v>
      </c>
      <c r="CX234" s="49">
        <f>(CY234-CU234)</f>
        <v>0</v>
      </c>
      <c r="CY234" s="49"/>
      <c r="CZ234" s="49"/>
      <c r="DA234" s="49"/>
      <c r="DB234" s="49">
        <v>0</v>
      </c>
      <c r="DC234" s="49">
        <v>0</v>
      </c>
      <c r="DD234" s="49">
        <f t="shared" si="618"/>
        <v>0</v>
      </c>
      <c r="DE234" s="49">
        <f t="shared" si="619"/>
        <v>0</v>
      </c>
      <c r="DF234" s="49"/>
      <c r="DG234" s="49"/>
      <c r="DH234" s="49">
        <f t="shared" si="527"/>
        <v>0</v>
      </c>
      <c r="DI234" s="49">
        <f>(DJ234-DF234)</f>
        <v>0</v>
      </c>
      <c r="DJ234" s="49"/>
      <c r="DK234" s="49"/>
      <c r="DL234" s="49">
        <f t="shared" si="610"/>
        <v>0</v>
      </c>
      <c r="DM234" s="49">
        <f>(DN234-DJ234)</f>
        <v>0</v>
      </c>
      <c r="DN234" s="49"/>
      <c r="DO234" s="49"/>
      <c r="DP234" s="49">
        <f t="shared" si="611"/>
        <v>0</v>
      </c>
      <c r="DQ234" s="49">
        <f>(DR234-DN234)</f>
        <v>0</v>
      </c>
      <c r="DR234" s="49"/>
      <c r="DS234" s="49"/>
      <c r="DT234" s="49"/>
      <c r="DU234" s="49"/>
      <c r="DV234" s="49"/>
      <c r="DW234" s="49"/>
      <c r="DX234" s="137"/>
      <c r="DY234" s="49"/>
      <c r="EF234" s="655"/>
      <c r="EG234" s="655"/>
      <c r="EH234" s="655"/>
      <c r="EI234" s="655"/>
      <c r="EJ234" s="655"/>
      <c r="EK234" s="655"/>
      <c r="EL234" s="655"/>
      <c r="EM234" s="655"/>
      <c r="EN234" s="952"/>
      <c r="EO234" s="655"/>
      <c r="EP234" s="655"/>
      <c r="EQ234" s="655"/>
      <c r="ER234" s="655"/>
      <c r="ES234" s="655"/>
      <c r="ET234" s="655"/>
      <c r="EU234" s="655"/>
      <c r="EV234" s="655"/>
      <c r="EY234" s="655"/>
      <c r="EZ234" s="655"/>
      <c r="FA234" s="655"/>
      <c r="FB234" s="655"/>
      <c r="FC234" s="655"/>
      <c r="FD234" s="655"/>
      <c r="FE234" s="655"/>
      <c r="FF234" s="655"/>
      <c r="FG234" s="655"/>
      <c r="FH234" s="655"/>
      <c r="FI234" s="655"/>
      <c r="FJ234" s="655"/>
      <c r="FK234" s="655"/>
      <c r="FL234" s="655"/>
      <c r="FM234" s="655"/>
      <c r="FN234" s="655"/>
      <c r="FO234" s="655"/>
      <c r="FP234" s="655"/>
      <c r="FQ234" s="655"/>
      <c r="FR234" s="655"/>
      <c r="FS234" s="655"/>
      <c r="FT234" s="655"/>
      <c r="FU234" s="655"/>
      <c r="FV234" s="655"/>
      <c r="FW234" s="655"/>
      <c r="FX234" s="655"/>
      <c r="FY234" s="655"/>
      <c r="FZ234" s="655"/>
      <c r="GA234" s="655"/>
      <c r="GB234" s="655"/>
      <c r="GC234" s="655"/>
      <c r="GD234" s="655"/>
      <c r="GE234" s="655"/>
      <c r="GF234" s="655"/>
      <c r="GG234" s="655"/>
      <c r="GH234" s="655"/>
      <c r="GI234" s="655"/>
      <c r="GJ234" s="655"/>
      <c r="GK234" s="655"/>
      <c r="GL234" s="655"/>
      <c r="GM234" s="655"/>
      <c r="GN234" s="655"/>
      <c r="GO234" s="655"/>
      <c r="GP234" s="655"/>
      <c r="GQ234" s="655"/>
      <c r="GR234" s="655"/>
      <c r="GS234" s="655"/>
      <c r="GT234" s="655"/>
      <c r="GU234" s="655"/>
      <c r="GV234" s="655"/>
      <c r="GW234" s="655"/>
      <c r="GX234" s="655"/>
      <c r="GY234" s="655"/>
      <c r="GZ234" s="655"/>
      <c r="HA234" s="655"/>
      <c r="HB234" s="655"/>
      <c r="HC234" s="655"/>
      <c r="HD234" s="655"/>
      <c r="HE234" s="655"/>
      <c r="HF234" s="655"/>
      <c r="HG234" s="655"/>
      <c r="HH234" s="655"/>
      <c r="HI234" s="655"/>
      <c r="HJ234" s="655"/>
      <c r="HK234" s="655"/>
      <c r="HL234" s="655"/>
      <c r="HM234" s="655"/>
      <c r="HN234" s="655"/>
      <c r="HO234" s="655"/>
      <c r="HP234" s="655"/>
      <c r="HQ234" s="655"/>
      <c r="HR234" s="655"/>
      <c r="HS234" s="655"/>
      <c r="HT234" s="655"/>
      <c r="HU234" s="655"/>
      <c r="HV234" s="655"/>
      <c r="HW234" s="655"/>
      <c r="HX234" s="655"/>
      <c r="HY234" s="655"/>
      <c r="HZ234" s="655"/>
      <c r="IA234" s="655"/>
      <c r="IB234" s="655"/>
      <c r="IC234" s="655"/>
    </row>
    <row r="235" spans="1:237" ht="20.100000000000001" customHeight="1" x14ac:dyDescent="0.35">
      <c r="A235" s="646"/>
      <c r="B235" s="646" t="s">
        <v>527</v>
      </c>
      <c r="C235" s="665" t="s">
        <v>483</v>
      </c>
      <c r="D235" s="646"/>
      <c r="E235" s="646"/>
      <c r="F235" s="646"/>
      <c r="G235" s="646"/>
      <c r="H235" s="646"/>
      <c r="I235" s="646"/>
      <c r="J235" s="646" t="s">
        <v>201</v>
      </c>
      <c r="K235" s="757"/>
      <c r="L235" s="610"/>
      <c r="M235" s="775">
        <v>322</v>
      </c>
      <c r="N235" s="775" t="s">
        <v>165</v>
      </c>
      <c r="O235" s="752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614"/>
      <c r="AJ235" s="30"/>
      <c r="AK235" s="30"/>
      <c r="AL235" s="30"/>
      <c r="AM235" s="30"/>
      <c r="AN235" s="49"/>
      <c r="AO235" s="49"/>
      <c r="AP235" s="49"/>
      <c r="AQ235" s="49"/>
      <c r="AR235" s="101">
        <f>SUM(AR236)</f>
        <v>0</v>
      </c>
      <c r="AS235" s="49"/>
      <c r="AT235" s="49"/>
      <c r="AU235" s="49"/>
      <c r="AV235" s="101">
        <f>SUM(AV236)</f>
        <v>0</v>
      </c>
      <c r="AW235" s="101">
        <f>SUM(AW236)</f>
        <v>0</v>
      </c>
      <c r="AX235" s="101">
        <f>SUM(AX236)</f>
        <v>0</v>
      </c>
      <c r="AY235" s="101">
        <f>SUM(AY236)</f>
        <v>20000</v>
      </c>
      <c r="AZ235" s="30"/>
      <c r="BA235" s="30"/>
      <c r="BB235" s="101">
        <f t="shared" ref="BB235:BH235" si="733">SUM(BB236)</f>
        <v>20000</v>
      </c>
      <c r="BC235" s="101">
        <f t="shared" si="733"/>
        <v>20000</v>
      </c>
      <c r="BD235" s="101">
        <f t="shared" si="733"/>
        <v>0</v>
      </c>
      <c r="BE235" s="101">
        <f t="shared" si="733"/>
        <v>0</v>
      </c>
      <c r="BF235" s="101">
        <f t="shared" si="733"/>
        <v>115000</v>
      </c>
      <c r="BG235" s="101">
        <f t="shared" si="733"/>
        <v>0</v>
      </c>
      <c r="BH235" s="101">
        <f t="shared" si="733"/>
        <v>115000</v>
      </c>
      <c r="BI235" s="101">
        <f>SUM(BI236)</f>
        <v>-25000</v>
      </c>
      <c r="BJ235" s="101">
        <f>SUM(BJ236:BJ237)</f>
        <v>90000</v>
      </c>
      <c r="BK235" s="101">
        <f>SUM(BK236:BK237)</f>
        <v>1998.61</v>
      </c>
      <c r="BL235" s="101">
        <f t="shared" si="608"/>
        <v>2.2206777777777775</v>
      </c>
      <c r="BM235" s="101"/>
      <c r="BN235" s="101"/>
      <c r="BO235" s="101">
        <f>SUM(BO236:BO237)</f>
        <v>4000</v>
      </c>
      <c r="BP235" s="101"/>
      <c r="BQ235" s="101"/>
      <c r="BR235" s="101">
        <f t="shared" ref="BR235:BY235" si="734">SUM(BR236:BR237)</f>
        <v>-2000</v>
      </c>
      <c r="BS235" s="101">
        <f t="shared" si="734"/>
        <v>2000</v>
      </c>
      <c r="BT235" s="101">
        <f>SUM(BT236:BT237)</f>
        <v>2877.51</v>
      </c>
      <c r="BU235" s="101">
        <f t="shared" si="734"/>
        <v>-1050</v>
      </c>
      <c r="BV235" s="101">
        <f t="shared" si="734"/>
        <v>2000</v>
      </c>
      <c r="BW235" s="101"/>
      <c r="BX235" s="101"/>
      <c r="BY235" s="101">
        <f t="shared" si="734"/>
        <v>2950</v>
      </c>
      <c r="BZ235" s="101">
        <f>SUM(BZ236:BZ237)</f>
        <v>2877.51</v>
      </c>
      <c r="CA235" s="101">
        <f t="shared" si="640"/>
        <v>0</v>
      </c>
      <c r="CB235" s="101">
        <f t="shared" si="641"/>
        <v>97.542711864406783</v>
      </c>
      <c r="CC235" s="101">
        <f>SUM(CC236:CC237)</f>
        <v>0</v>
      </c>
      <c r="CD235" s="101">
        <f>SUM(CD236:CD237)</f>
        <v>0</v>
      </c>
      <c r="CE235" s="101">
        <f>SUM(CE236:CE237)</f>
        <v>2000</v>
      </c>
      <c r="CF235" s="101">
        <f>SUM(CF236:CF237)</f>
        <v>0</v>
      </c>
      <c r="CG235" s="101">
        <f t="shared" si="707"/>
        <v>0</v>
      </c>
      <c r="CH235" s="101">
        <f>SUM(CH236:CH237)</f>
        <v>0</v>
      </c>
      <c r="CI235" s="101">
        <f>SUM(CI236:CI237)</f>
        <v>2000</v>
      </c>
      <c r="CJ235" s="101"/>
      <c r="CK235" s="101">
        <f t="shared" si="583"/>
        <v>0</v>
      </c>
      <c r="CL235" s="101">
        <f>SUM(CL236:CL237)</f>
        <v>0</v>
      </c>
      <c r="CM235" s="101">
        <f>SUM(CM236:CM237)</f>
        <v>2000</v>
      </c>
      <c r="CN235" s="101"/>
      <c r="CO235" s="101">
        <f t="shared" si="584"/>
        <v>0</v>
      </c>
      <c r="CP235" s="101">
        <f>SUM(CP236:CP237)</f>
        <v>0</v>
      </c>
      <c r="CQ235" s="101">
        <f>SUM(CQ236:CQ237)</f>
        <v>2000</v>
      </c>
      <c r="CR235" s="101">
        <f>SUM(CR236:CR237)</f>
        <v>0</v>
      </c>
      <c r="CS235" s="101">
        <f t="shared" si="624"/>
        <v>0</v>
      </c>
      <c r="CT235" s="101">
        <f>SUM(CT236:CT237)</f>
        <v>0</v>
      </c>
      <c r="CU235" s="101">
        <f>SUM(CU236:CU237)</f>
        <v>2000</v>
      </c>
      <c r="CV235" s="101">
        <f>SUM(CV236:CV237)</f>
        <v>0</v>
      </c>
      <c r="CW235" s="101">
        <f t="shared" si="521"/>
        <v>0</v>
      </c>
      <c r="CX235" s="101">
        <f t="shared" ref="CX235:DG235" si="735">SUM(CX236:CX237)</f>
        <v>-2000</v>
      </c>
      <c r="CY235" s="101">
        <f t="shared" si="735"/>
        <v>0</v>
      </c>
      <c r="CZ235" s="101">
        <f t="shared" si="735"/>
        <v>0</v>
      </c>
      <c r="DA235" s="101">
        <f t="shared" si="735"/>
        <v>0</v>
      </c>
      <c r="DB235" s="101">
        <f t="shared" ref="DB235" si="736">SUM(DB236:DB237)</f>
        <v>0</v>
      </c>
      <c r="DC235" s="101">
        <f t="shared" ref="DC235" si="737">SUM(DC236:DC237)</f>
        <v>0</v>
      </c>
      <c r="DD235" s="101">
        <f t="shared" si="618"/>
        <v>0</v>
      </c>
      <c r="DE235" s="101">
        <f t="shared" si="619"/>
        <v>0</v>
      </c>
      <c r="DF235" s="101">
        <f t="shared" si="735"/>
        <v>2000</v>
      </c>
      <c r="DG235" s="101">
        <f t="shared" si="735"/>
        <v>0</v>
      </c>
      <c r="DH235" s="101">
        <f t="shared" si="527"/>
        <v>0</v>
      </c>
      <c r="DI235" s="101">
        <f>SUM(DI236:DI237)</f>
        <v>-2000</v>
      </c>
      <c r="DJ235" s="101">
        <f>SUM(DJ236:DJ237)</f>
        <v>0</v>
      </c>
      <c r="DK235" s="101">
        <f t="shared" ref="DK235" si="738">SUM(DK236:DK237)</f>
        <v>0</v>
      </c>
      <c r="DL235" s="101">
        <f t="shared" si="610"/>
        <v>0</v>
      </c>
      <c r="DM235" s="101">
        <f>SUM(DM236:DM237)</f>
        <v>0</v>
      </c>
      <c r="DN235" s="101">
        <f>SUM(DN236:DN237)</f>
        <v>0</v>
      </c>
      <c r="DO235" s="101">
        <f t="shared" ref="DO235" si="739">SUM(DO236:DO237)</f>
        <v>0</v>
      </c>
      <c r="DP235" s="101">
        <f t="shared" si="611"/>
        <v>0</v>
      </c>
      <c r="DQ235" s="101">
        <f>SUM(DQ236:DQ237)</f>
        <v>987.29</v>
      </c>
      <c r="DR235" s="101">
        <f>SUM(DR236:DR237)</f>
        <v>987.29</v>
      </c>
      <c r="DS235" s="101">
        <f t="shared" ref="DS235:DU235" si="740">SUM(DS236:DS237)</f>
        <v>2000</v>
      </c>
      <c r="DT235" s="101">
        <f t="shared" si="740"/>
        <v>0</v>
      </c>
      <c r="DU235" s="101">
        <f t="shared" si="740"/>
        <v>0</v>
      </c>
      <c r="DV235" s="106"/>
      <c r="DW235" s="106"/>
      <c r="DX235" s="137"/>
      <c r="DY235" s="106"/>
      <c r="EF235" s="655"/>
      <c r="EG235" s="655"/>
      <c r="EH235" s="655"/>
      <c r="EI235" s="655"/>
      <c r="EJ235" s="655"/>
      <c r="EK235" s="655"/>
      <c r="EL235" s="655"/>
      <c r="EM235" s="655"/>
      <c r="EN235" s="952"/>
      <c r="EO235" s="655"/>
      <c r="EP235" s="655"/>
      <c r="EQ235" s="655"/>
      <c r="ER235" s="655"/>
      <c r="ES235" s="655"/>
      <c r="ET235" s="655"/>
      <c r="EU235" s="655"/>
      <c r="EV235" s="655"/>
      <c r="EY235" s="655"/>
      <c r="EZ235" s="655"/>
      <c r="FA235" s="655"/>
      <c r="FB235" s="655"/>
      <c r="FC235" s="655"/>
      <c r="FD235" s="655"/>
      <c r="FE235" s="655"/>
      <c r="FF235" s="655"/>
      <c r="FG235" s="655"/>
      <c r="FH235" s="655"/>
      <c r="FI235" s="655"/>
      <c r="FJ235" s="655"/>
      <c r="FK235" s="655"/>
      <c r="FL235" s="655"/>
      <c r="FM235" s="655"/>
      <c r="FN235" s="655"/>
      <c r="FO235" s="655"/>
      <c r="FP235" s="655"/>
      <c r="FQ235" s="655"/>
      <c r="FR235" s="655"/>
      <c r="FS235" s="655"/>
      <c r="FT235" s="655"/>
      <c r="FU235" s="655"/>
      <c r="FV235" s="655"/>
      <c r="FW235" s="655"/>
      <c r="FX235" s="655"/>
      <c r="FY235" s="655"/>
      <c r="FZ235" s="655"/>
      <c r="GA235" s="655"/>
      <c r="GB235" s="655"/>
      <c r="GC235" s="655"/>
      <c r="GD235" s="655"/>
      <c r="GE235" s="655"/>
      <c r="GF235" s="655"/>
      <c r="GG235" s="655"/>
      <c r="GH235" s="655"/>
      <c r="GI235" s="655"/>
      <c r="GJ235" s="655"/>
      <c r="GK235" s="655"/>
      <c r="GL235" s="655"/>
      <c r="GM235" s="655"/>
      <c r="GN235" s="655"/>
      <c r="GO235" s="655"/>
      <c r="GP235" s="655"/>
      <c r="GQ235" s="655"/>
      <c r="GR235" s="655"/>
      <c r="GS235" s="655"/>
      <c r="GT235" s="655"/>
      <c r="GU235" s="655"/>
      <c r="GV235" s="655"/>
      <c r="GW235" s="655"/>
      <c r="GX235" s="655"/>
      <c r="GY235" s="655"/>
      <c r="GZ235" s="655"/>
      <c r="HA235" s="655"/>
      <c r="HB235" s="655"/>
      <c r="HC235" s="655"/>
      <c r="HD235" s="655"/>
      <c r="HE235" s="655"/>
      <c r="HF235" s="655"/>
      <c r="HG235" s="655"/>
      <c r="HH235" s="655"/>
      <c r="HI235" s="655"/>
      <c r="HJ235" s="655"/>
      <c r="HK235" s="655"/>
      <c r="HL235" s="655"/>
      <c r="HM235" s="655"/>
      <c r="HN235" s="655"/>
      <c r="HO235" s="655"/>
      <c r="HP235" s="655"/>
      <c r="HQ235" s="655"/>
      <c r="HR235" s="655"/>
      <c r="HS235" s="655"/>
      <c r="HT235" s="655"/>
      <c r="HU235" s="655"/>
      <c r="HV235" s="655"/>
      <c r="HW235" s="655"/>
      <c r="HX235" s="655"/>
      <c r="HY235" s="655"/>
      <c r="HZ235" s="655"/>
      <c r="IA235" s="655"/>
      <c r="IB235" s="655"/>
      <c r="IC235" s="655"/>
    </row>
    <row r="236" spans="1:237" ht="20.100000000000001" customHeight="1" x14ac:dyDescent="0.35">
      <c r="A236" s="646"/>
      <c r="B236" s="646"/>
      <c r="C236" s="665"/>
      <c r="D236" s="646"/>
      <c r="E236" s="646"/>
      <c r="F236" s="646"/>
      <c r="G236" s="646"/>
      <c r="H236" s="646"/>
      <c r="I236" s="646"/>
      <c r="J236" s="646" t="s">
        <v>201</v>
      </c>
      <c r="K236" s="757"/>
      <c r="L236" s="610"/>
      <c r="M236" s="610"/>
      <c r="N236" s="633">
        <v>3221</v>
      </c>
      <c r="O236" s="595" t="s">
        <v>380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614"/>
      <c r="AJ236" s="30"/>
      <c r="AK236" s="30"/>
      <c r="AL236" s="30"/>
      <c r="AM236" s="30"/>
      <c r="AN236" s="49">
        <v>0</v>
      </c>
      <c r="AO236" s="49">
        <v>0</v>
      </c>
      <c r="AP236" s="49">
        <v>0</v>
      </c>
      <c r="AQ236" s="49">
        <v>0</v>
      </c>
      <c r="AR236" s="49">
        <v>0</v>
      </c>
      <c r="AS236" s="49"/>
      <c r="AT236" s="49"/>
      <c r="AU236" s="49">
        <v>5000</v>
      </c>
      <c r="AV236" s="49">
        <v>0</v>
      </c>
      <c r="AW236" s="49"/>
      <c r="AX236" s="49"/>
      <c r="AY236" s="49">
        <f>(BB236-AV236)</f>
        <v>20000</v>
      </c>
      <c r="AZ236" s="30"/>
      <c r="BA236" s="30"/>
      <c r="BB236" s="49">
        <v>20000</v>
      </c>
      <c r="BC236" s="49">
        <v>20000</v>
      </c>
      <c r="BD236" s="49">
        <v>0</v>
      </c>
      <c r="BE236" s="49">
        <v>0</v>
      </c>
      <c r="BF236" s="49">
        <v>115000</v>
      </c>
      <c r="BG236" s="49">
        <v>0</v>
      </c>
      <c r="BH236" s="49">
        <v>115000</v>
      </c>
      <c r="BI236" s="49">
        <f>(BJ236-BH236)</f>
        <v>-25000</v>
      </c>
      <c r="BJ236" s="49">
        <v>90000</v>
      </c>
      <c r="BK236" s="49">
        <v>1998.61</v>
      </c>
      <c r="BL236" s="49">
        <f t="shared" si="608"/>
        <v>2.2206777777777775</v>
      </c>
      <c r="BM236" s="49"/>
      <c r="BN236" s="49"/>
      <c r="BO236" s="49">
        <v>3000</v>
      </c>
      <c r="BP236" s="49"/>
      <c r="BQ236" s="49"/>
      <c r="BR236" s="49">
        <f>(BS236-BO236)</f>
        <v>-1000</v>
      </c>
      <c r="BS236" s="49">
        <v>2000</v>
      </c>
      <c r="BT236" s="49">
        <v>2877.51</v>
      </c>
      <c r="BU236" s="49">
        <f>(BY236-BO236)</f>
        <v>-50</v>
      </c>
      <c r="BV236" s="49">
        <v>2000</v>
      </c>
      <c r="BW236" s="49"/>
      <c r="BX236" s="49"/>
      <c r="BY236" s="49">
        <v>2950</v>
      </c>
      <c r="BZ236" s="49">
        <v>2877.51</v>
      </c>
      <c r="CA236" s="49">
        <f t="shared" si="640"/>
        <v>0</v>
      </c>
      <c r="CB236" s="49">
        <f t="shared" si="641"/>
        <v>97.542711864406783</v>
      </c>
      <c r="CC236" s="49"/>
      <c r="CD236" s="49"/>
      <c r="CE236" s="49">
        <v>2000</v>
      </c>
      <c r="CF236" s="49">
        <v>0</v>
      </c>
      <c r="CG236" s="49">
        <f t="shared" si="707"/>
        <v>0</v>
      </c>
      <c r="CH236" s="49">
        <f>(CI236-CE236)</f>
        <v>0</v>
      </c>
      <c r="CI236" s="49">
        <v>2000</v>
      </c>
      <c r="CJ236" s="49"/>
      <c r="CK236" s="49">
        <f t="shared" si="583"/>
        <v>0</v>
      </c>
      <c r="CL236" s="49">
        <f>(CM236-CI236)</f>
        <v>0</v>
      </c>
      <c r="CM236" s="49">
        <v>2000</v>
      </c>
      <c r="CN236" s="49"/>
      <c r="CO236" s="49">
        <f t="shared" si="584"/>
        <v>0</v>
      </c>
      <c r="CP236" s="49">
        <f>(CQ236-CM236)</f>
        <v>0</v>
      </c>
      <c r="CQ236" s="49">
        <v>2000</v>
      </c>
      <c r="CR236" s="49">
        <v>0</v>
      </c>
      <c r="CS236" s="49">
        <f t="shared" si="624"/>
        <v>0</v>
      </c>
      <c r="CT236" s="49">
        <f>(CU236-CQ236)</f>
        <v>0</v>
      </c>
      <c r="CU236" s="49">
        <v>2000</v>
      </c>
      <c r="CV236" s="49">
        <v>0</v>
      </c>
      <c r="CW236" s="49">
        <f t="shared" si="521"/>
        <v>0</v>
      </c>
      <c r="CX236" s="49">
        <f>(CY236-CU236)</f>
        <v>-2000</v>
      </c>
      <c r="CY236" s="49">
        <v>0</v>
      </c>
      <c r="CZ236" s="49"/>
      <c r="DA236" s="49"/>
      <c r="DB236" s="49">
        <v>0</v>
      </c>
      <c r="DC236" s="49">
        <v>0</v>
      </c>
      <c r="DD236" s="49">
        <f t="shared" si="618"/>
        <v>0</v>
      </c>
      <c r="DE236" s="49">
        <f t="shared" si="619"/>
        <v>0</v>
      </c>
      <c r="DF236" s="49">
        <v>2000</v>
      </c>
      <c r="DG236" s="49"/>
      <c r="DH236" s="49">
        <f t="shared" si="527"/>
        <v>0</v>
      </c>
      <c r="DI236" s="49">
        <f>(DJ236-DF236)</f>
        <v>-2000</v>
      </c>
      <c r="DJ236" s="49">
        <v>0</v>
      </c>
      <c r="DK236" s="49"/>
      <c r="DL236" s="49">
        <f t="shared" si="610"/>
        <v>0</v>
      </c>
      <c r="DM236" s="49">
        <f>(DN236-DJ236)</f>
        <v>0</v>
      </c>
      <c r="DN236" s="49">
        <v>0</v>
      </c>
      <c r="DO236" s="49"/>
      <c r="DP236" s="49">
        <f t="shared" si="611"/>
        <v>0</v>
      </c>
      <c r="DQ236" s="49">
        <f>(DR236-DN236)</f>
        <v>987.29</v>
      </c>
      <c r="DR236" s="49">
        <v>987.29</v>
      </c>
      <c r="DS236" s="49">
        <v>2000</v>
      </c>
      <c r="DT236" s="49"/>
      <c r="DU236" s="49"/>
      <c r="DV236" s="49"/>
      <c r="DW236" s="49"/>
      <c r="DX236" s="137"/>
      <c r="DY236" s="49"/>
      <c r="EF236" s="655"/>
      <c r="EG236" s="655"/>
      <c r="EH236" s="655"/>
      <c r="EI236" s="655"/>
      <c r="EJ236" s="655"/>
      <c r="EK236" s="655"/>
      <c r="EL236" s="655"/>
      <c r="EM236" s="655"/>
      <c r="EN236" s="952"/>
      <c r="EO236" s="655"/>
      <c r="EP236" s="655"/>
      <c r="EQ236" s="655"/>
      <c r="ER236" s="655"/>
      <c r="ES236" s="655"/>
      <c r="ET236" s="655"/>
      <c r="EU236" s="655"/>
      <c r="EV236" s="655"/>
      <c r="EY236" s="655"/>
      <c r="EZ236" s="655"/>
      <c r="FA236" s="655"/>
      <c r="FB236" s="655"/>
      <c r="FC236" s="655"/>
      <c r="FD236" s="655"/>
      <c r="FE236" s="655"/>
      <c r="FF236" s="655"/>
      <c r="FG236" s="655"/>
      <c r="FH236" s="655"/>
      <c r="FI236" s="655"/>
      <c r="FJ236" s="655"/>
      <c r="FK236" s="655"/>
      <c r="FL236" s="655"/>
      <c r="FM236" s="655"/>
      <c r="FN236" s="655"/>
      <c r="FO236" s="655"/>
      <c r="FP236" s="655"/>
      <c r="FQ236" s="655"/>
      <c r="FR236" s="655"/>
      <c r="FS236" s="655"/>
      <c r="FT236" s="655"/>
      <c r="FU236" s="655"/>
      <c r="FV236" s="655"/>
      <c r="FW236" s="655"/>
      <c r="FX236" s="655"/>
      <c r="FY236" s="655"/>
      <c r="FZ236" s="655"/>
      <c r="GA236" s="655"/>
      <c r="GB236" s="655"/>
      <c r="GC236" s="655"/>
      <c r="GD236" s="655"/>
      <c r="GE236" s="655"/>
      <c r="GF236" s="655"/>
      <c r="GG236" s="655"/>
      <c r="GH236" s="655"/>
      <c r="GI236" s="655"/>
      <c r="GJ236" s="655"/>
      <c r="GK236" s="655"/>
      <c r="GL236" s="655"/>
      <c r="GM236" s="655"/>
      <c r="GN236" s="655"/>
      <c r="GO236" s="655"/>
      <c r="GP236" s="655"/>
      <c r="GQ236" s="655"/>
      <c r="GR236" s="655"/>
      <c r="GS236" s="655"/>
      <c r="GT236" s="655"/>
      <c r="GU236" s="655"/>
      <c r="GV236" s="655"/>
      <c r="GW236" s="655"/>
      <c r="GX236" s="655"/>
      <c r="GY236" s="655"/>
      <c r="GZ236" s="655"/>
      <c r="HA236" s="655"/>
      <c r="HB236" s="655"/>
      <c r="HC236" s="655"/>
      <c r="HD236" s="655"/>
      <c r="HE236" s="655"/>
      <c r="HF236" s="655"/>
      <c r="HG236" s="655"/>
      <c r="HH236" s="655"/>
      <c r="HI236" s="655"/>
      <c r="HJ236" s="655"/>
      <c r="HK236" s="655"/>
      <c r="HL236" s="655"/>
      <c r="HM236" s="655"/>
      <c r="HN236" s="655"/>
      <c r="HO236" s="655"/>
      <c r="HP236" s="655"/>
      <c r="HQ236" s="655"/>
      <c r="HR236" s="655"/>
      <c r="HS236" s="655"/>
      <c r="HT236" s="655"/>
      <c r="HU236" s="655"/>
      <c r="HV236" s="655"/>
      <c r="HW236" s="655"/>
      <c r="HX236" s="655"/>
      <c r="HY236" s="655"/>
      <c r="HZ236" s="655"/>
      <c r="IA236" s="655"/>
      <c r="IB236" s="655"/>
      <c r="IC236" s="655"/>
    </row>
    <row r="237" spans="1:237" ht="20.100000000000001" hidden="1" customHeight="1" x14ac:dyDescent="0.35">
      <c r="A237" s="646"/>
      <c r="B237" s="646"/>
      <c r="C237" s="665"/>
      <c r="D237" s="646"/>
      <c r="E237" s="646"/>
      <c r="F237" s="646"/>
      <c r="G237" s="646"/>
      <c r="H237" s="646"/>
      <c r="I237" s="646"/>
      <c r="J237" s="646" t="s">
        <v>201</v>
      </c>
      <c r="K237" s="757"/>
      <c r="L237" s="610"/>
      <c r="M237" s="610"/>
      <c r="N237" s="633">
        <v>3223</v>
      </c>
      <c r="O237" s="595" t="s">
        <v>28</v>
      </c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614"/>
      <c r="AJ237" s="30"/>
      <c r="AK237" s="30"/>
      <c r="AL237" s="30"/>
      <c r="AM237" s="30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30"/>
      <c r="BA237" s="30"/>
      <c r="BB237" s="49"/>
      <c r="BC237" s="49"/>
      <c r="BD237" s="49"/>
      <c r="BE237" s="49"/>
      <c r="BF237" s="49"/>
      <c r="BG237" s="49">
        <v>0</v>
      </c>
      <c r="BH237" s="49">
        <v>0</v>
      </c>
      <c r="BI237" s="49"/>
      <c r="BJ237" s="49">
        <v>0</v>
      </c>
      <c r="BK237" s="49">
        <v>0</v>
      </c>
      <c r="BL237" s="49">
        <f t="shared" si="608"/>
        <v>0</v>
      </c>
      <c r="BM237" s="49"/>
      <c r="BN237" s="49"/>
      <c r="BO237" s="49">
        <v>1000</v>
      </c>
      <c r="BP237" s="49"/>
      <c r="BQ237" s="49"/>
      <c r="BR237" s="49">
        <f>(BS237-BO237)</f>
        <v>-1000</v>
      </c>
      <c r="BS237" s="49">
        <v>0</v>
      </c>
      <c r="BT237" s="49">
        <v>0</v>
      </c>
      <c r="BU237" s="49">
        <f>(BY237-BO237)</f>
        <v>-1000</v>
      </c>
      <c r="BV237" s="49">
        <v>0</v>
      </c>
      <c r="BW237" s="49"/>
      <c r="BX237" s="49"/>
      <c r="BY237" s="49">
        <v>0</v>
      </c>
      <c r="BZ237" s="49"/>
      <c r="CA237" s="49">
        <f t="shared" si="640"/>
        <v>0</v>
      </c>
      <c r="CB237" s="49">
        <f t="shared" si="641"/>
        <v>0</v>
      </c>
      <c r="CC237" s="49"/>
      <c r="CD237" s="49"/>
      <c r="CE237" s="49">
        <v>0</v>
      </c>
      <c r="CF237" s="49"/>
      <c r="CG237" s="49">
        <f t="shared" si="707"/>
        <v>0</v>
      </c>
      <c r="CH237" s="49">
        <f>(CI237-CE237)</f>
        <v>0</v>
      </c>
      <c r="CI237" s="49"/>
      <c r="CJ237" s="49"/>
      <c r="CK237" s="49">
        <f t="shared" si="583"/>
        <v>0</v>
      </c>
      <c r="CL237" s="49">
        <f>(CM237-CI237)</f>
        <v>0</v>
      </c>
      <c r="CM237" s="49"/>
      <c r="CN237" s="49"/>
      <c r="CO237" s="49">
        <f t="shared" si="584"/>
        <v>0</v>
      </c>
      <c r="CP237" s="49">
        <f>(CQ237-CM237)</f>
        <v>0</v>
      </c>
      <c r="CQ237" s="49"/>
      <c r="CR237" s="49"/>
      <c r="CS237" s="49">
        <f t="shared" si="624"/>
        <v>0</v>
      </c>
      <c r="CT237" s="49">
        <f>(CU237-CQ237)</f>
        <v>0</v>
      </c>
      <c r="CU237" s="49"/>
      <c r="CV237" s="49"/>
      <c r="CW237" s="49">
        <f t="shared" si="521"/>
        <v>0</v>
      </c>
      <c r="CX237" s="49">
        <f>(CY237-CU237)</f>
        <v>0</v>
      </c>
      <c r="CY237" s="49"/>
      <c r="CZ237" s="49"/>
      <c r="DA237" s="49"/>
      <c r="DB237" s="49">
        <v>0</v>
      </c>
      <c r="DC237" s="49">
        <v>0</v>
      </c>
      <c r="DD237" s="49">
        <f t="shared" si="618"/>
        <v>0</v>
      </c>
      <c r="DE237" s="49">
        <f t="shared" si="619"/>
        <v>0</v>
      </c>
      <c r="DF237" s="49"/>
      <c r="DG237" s="49"/>
      <c r="DH237" s="49">
        <f t="shared" si="527"/>
        <v>0</v>
      </c>
      <c r="DI237" s="49">
        <f>(DJ237-DF237)</f>
        <v>0</v>
      </c>
      <c r="DJ237" s="49"/>
      <c r="DK237" s="49"/>
      <c r="DL237" s="49">
        <f t="shared" si="610"/>
        <v>0</v>
      </c>
      <c r="DM237" s="49">
        <f>(DN237-DJ237)</f>
        <v>0</v>
      </c>
      <c r="DN237" s="49"/>
      <c r="DO237" s="49"/>
      <c r="DP237" s="49">
        <f t="shared" si="611"/>
        <v>0</v>
      </c>
      <c r="DQ237" s="49">
        <f>(DR237-DN237)</f>
        <v>0</v>
      </c>
      <c r="DR237" s="49"/>
      <c r="DS237" s="49"/>
      <c r="DT237" s="49"/>
      <c r="DU237" s="49"/>
      <c r="DV237" s="49"/>
      <c r="DW237" s="49"/>
      <c r="DX237" s="137"/>
      <c r="DY237" s="49"/>
      <c r="EF237" s="655"/>
      <c r="EG237" s="655"/>
      <c r="EH237" s="655"/>
      <c r="EI237" s="655"/>
      <c r="EJ237" s="655"/>
      <c r="EK237" s="655"/>
      <c r="EL237" s="655"/>
      <c r="EM237" s="655"/>
      <c r="EN237" s="952"/>
      <c r="EO237" s="655"/>
      <c r="EP237" s="655"/>
      <c r="EQ237" s="655"/>
      <c r="ER237" s="655"/>
      <c r="ES237" s="655"/>
      <c r="ET237" s="655"/>
      <c r="EU237" s="655"/>
      <c r="EV237" s="655"/>
      <c r="EY237" s="655"/>
      <c r="EZ237" s="655"/>
      <c r="FA237" s="655"/>
      <c r="FB237" s="655"/>
      <c r="FC237" s="655"/>
      <c r="FD237" s="655"/>
      <c r="FE237" s="655"/>
      <c r="FF237" s="655"/>
      <c r="FG237" s="655"/>
      <c r="FH237" s="655"/>
      <c r="FI237" s="655"/>
      <c r="FJ237" s="655"/>
      <c r="FK237" s="655"/>
      <c r="FL237" s="655"/>
      <c r="FM237" s="655"/>
      <c r="FN237" s="655"/>
      <c r="FO237" s="655"/>
      <c r="FP237" s="655"/>
      <c r="FQ237" s="655"/>
      <c r="FR237" s="655"/>
      <c r="FS237" s="655"/>
      <c r="FT237" s="655"/>
      <c r="FU237" s="655"/>
      <c r="FV237" s="655"/>
      <c r="FW237" s="655"/>
      <c r="FX237" s="655"/>
      <c r="FY237" s="655"/>
      <c r="FZ237" s="655"/>
      <c r="GA237" s="655"/>
      <c r="GB237" s="655"/>
      <c r="GC237" s="655"/>
      <c r="GD237" s="655"/>
      <c r="GE237" s="655"/>
      <c r="GF237" s="655"/>
      <c r="GG237" s="655"/>
      <c r="GH237" s="655"/>
      <c r="GI237" s="655"/>
      <c r="GJ237" s="655"/>
      <c r="GK237" s="655"/>
      <c r="GL237" s="655"/>
      <c r="GM237" s="655"/>
      <c r="GN237" s="655"/>
      <c r="GO237" s="655"/>
      <c r="GP237" s="655"/>
      <c r="GQ237" s="655"/>
      <c r="GR237" s="655"/>
      <c r="GS237" s="655"/>
      <c r="GT237" s="655"/>
      <c r="GU237" s="655"/>
      <c r="GV237" s="655"/>
      <c r="GW237" s="655"/>
      <c r="GX237" s="655"/>
      <c r="GY237" s="655"/>
      <c r="GZ237" s="655"/>
      <c r="HA237" s="655"/>
      <c r="HB237" s="655"/>
      <c r="HC237" s="655"/>
      <c r="HD237" s="655"/>
      <c r="HE237" s="655"/>
      <c r="HF237" s="655"/>
      <c r="HG237" s="655"/>
      <c r="HH237" s="655"/>
      <c r="HI237" s="655"/>
      <c r="HJ237" s="655"/>
      <c r="HK237" s="655"/>
      <c r="HL237" s="655"/>
      <c r="HM237" s="655"/>
      <c r="HN237" s="655"/>
      <c r="HO237" s="655"/>
      <c r="HP237" s="655"/>
      <c r="HQ237" s="655"/>
      <c r="HR237" s="655"/>
      <c r="HS237" s="655"/>
      <c r="HT237" s="655"/>
      <c r="HU237" s="655"/>
      <c r="HV237" s="655"/>
      <c r="HW237" s="655"/>
      <c r="HX237" s="655"/>
      <c r="HY237" s="655"/>
      <c r="HZ237" s="655"/>
      <c r="IA237" s="655"/>
      <c r="IB237" s="655"/>
      <c r="IC237" s="655"/>
    </row>
    <row r="238" spans="1:237" ht="20.100000000000001" customHeight="1" x14ac:dyDescent="0.35">
      <c r="A238" s="646"/>
      <c r="B238" s="646"/>
      <c r="C238" s="665"/>
      <c r="D238" s="646"/>
      <c r="E238" s="646"/>
      <c r="F238" s="646"/>
      <c r="G238" s="646"/>
      <c r="H238" s="646"/>
      <c r="I238" s="646"/>
      <c r="J238" s="646" t="s">
        <v>201</v>
      </c>
      <c r="K238" s="758">
        <v>4</v>
      </c>
      <c r="L238" s="775" t="s">
        <v>177</v>
      </c>
      <c r="M238" s="775"/>
      <c r="N238" s="775"/>
      <c r="O238" s="752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614"/>
      <c r="AJ238" s="30"/>
      <c r="AK238" s="30"/>
      <c r="AL238" s="30"/>
      <c r="AM238" s="30"/>
      <c r="AN238" s="49"/>
      <c r="AO238" s="49"/>
      <c r="AP238" s="49"/>
      <c r="AQ238" s="49"/>
      <c r="AR238" s="101">
        <f>SUM(AR242)</f>
        <v>0</v>
      </c>
      <c r="AS238" s="49"/>
      <c r="AT238" s="49"/>
      <c r="AU238" s="49"/>
      <c r="AV238" s="101">
        <f>SUM(AV242)</f>
        <v>0</v>
      </c>
      <c r="AW238" s="101">
        <f>SUM(AW242)</f>
        <v>0</v>
      </c>
      <c r="AX238" s="101">
        <f>SUM(AX242)</f>
        <v>0</v>
      </c>
      <c r="AY238" s="101">
        <f>SUM(AY242)</f>
        <v>5000</v>
      </c>
      <c r="AZ238" s="30"/>
      <c r="BA238" s="30"/>
      <c r="BB238" s="101">
        <f t="shared" ref="BB238:BK238" si="741">SUM(BB242)</f>
        <v>5000</v>
      </c>
      <c r="BC238" s="101">
        <f t="shared" si="741"/>
        <v>5000</v>
      </c>
      <c r="BD238" s="101">
        <f t="shared" si="741"/>
        <v>0</v>
      </c>
      <c r="BE238" s="101">
        <f t="shared" si="741"/>
        <v>0</v>
      </c>
      <c r="BF238" s="101">
        <f t="shared" si="741"/>
        <v>5000</v>
      </c>
      <c r="BG238" s="101">
        <f t="shared" si="741"/>
        <v>0</v>
      </c>
      <c r="BH238" s="101">
        <f t="shared" si="741"/>
        <v>5000</v>
      </c>
      <c r="BI238" s="101">
        <f t="shared" si="741"/>
        <v>25000</v>
      </c>
      <c r="BJ238" s="101">
        <f t="shared" si="741"/>
        <v>30000</v>
      </c>
      <c r="BK238" s="101">
        <f t="shared" si="741"/>
        <v>0</v>
      </c>
      <c r="BL238" s="101">
        <f t="shared" si="608"/>
        <v>0</v>
      </c>
      <c r="BM238" s="101"/>
      <c r="BN238" s="101"/>
      <c r="BO238" s="101">
        <f>SUM(BO242)</f>
        <v>1000</v>
      </c>
      <c r="BP238" s="101"/>
      <c r="BQ238" s="101"/>
      <c r="BR238" s="101">
        <f>SUM(BR242)</f>
        <v>4000</v>
      </c>
      <c r="BS238" s="101">
        <f>SUM(BS242)</f>
        <v>5000</v>
      </c>
      <c r="BT238" s="101">
        <f>SUM(BT242)</f>
        <v>949.5</v>
      </c>
      <c r="BU238" s="101">
        <f>SUM(BU242)</f>
        <v>11950</v>
      </c>
      <c r="BV238" s="101">
        <f>SUM(BV242)</f>
        <v>5000</v>
      </c>
      <c r="BW238" s="101"/>
      <c r="BX238" s="101"/>
      <c r="BY238" s="101">
        <f>SUM(BY242)</f>
        <v>12950</v>
      </c>
      <c r="BZ238" s="101">
        <f>SUM(BZ242)</f>
        <v>949.5</v>
      </c>
      <c r="CA238" s="101">
        <f t="shared" si="640"/>
        <v>0</v>
      </c>
      <c r="CB238" s="101">
        <f t="shared" si="641"/>
        <v>7.3320463320463327</v>
      </c>
      <c r="CC238" s="101">
        <f>SUM(CC242)</f>
        <v>5000</v>
      </c>
      <c r="CD238" s="101">
        <f>SUM(CD242)</f>
        <v>5000</v>
      </c>
      <c r="CE238" s="101">
        <f>SUM(CE242)</f>
        <v>5000</v>
      </c>
      <c r="CF238" s="101">
        <f>SUM(CF242)</f>
        <v>0</v>
      </c>
      <c r="CG238" s="101">
        <f t="shared" si="707"/>
        <v>0</v>
      </c>
      <c r="CH238" s="101">
        <f>SUM(CH242)</f>
        <v>26000</v>
      </c>
      <c r="CI238" s="101">
        <f>SUM(CI242)</f>
        <v>31000</v>
      </c>
      <c r="CJ238" s="101"/>
      <c r="CK238" s="101">
        <f t="shared" si="583"/>
        <v>0</v>
      </c>
      <c r="CL238" s="101">
        <f>SUM(CL242)</f>
        <v>0</v>
      </c>
      <c r="CM238" s="101">
        <f>SUM(CM242)</f>
        <v>31000</v>
      </c>
      <c r="CN238" s="101"/>
      <c r="CO238" s="101">
        <f t="shared" si="584"/>
        <v>0</v>
      </c>
      <c r="CP238" s="101">
        <f>SUM(CP242)</f>
        <v>0</v>
      </c>
      <c r="CQ238" s="101">
        <f>SUM(CQ242)</f>
        <v>31000</v>
      </c>
      <c r="CR238" s="101">
        <f>SUM(CR242)</f>
        <v>0</v>
      </c>
      <c r="CS238" s="101">
        <f t="shared" si="624"/>
        <v>0</v>
      </c>
      <c r="CT238" s="101">
        <f>SUM(CT242)</f>
        <v>-20100</v>
      </c>
      <c r="CU238" s="101">
        <f>SUM(CU242)</f>
        <v>10900</v>
      </c>
      <c r="CV238" s="101">
        <f>SUM(CV242)</f>
        <v>0</v>
      </c>
      <c r="CW238" s="101">
        <f t="shared" si="521"/>
        <v>0</v>
      </c>
      <c r="CX238" s="101">
        <f>SUM(CX242)</f>
        <v>60000</v>
      </c>
      <c r="CY238" s="101">
        <f>SUM(CY242)</f>
        <v>70900</v>
      </c>
      <c r="CZ238" s="101">
        <f>SUM(CZ242)</f>
        <v>20000</v>
      </c>
      <c r="DA238" s="101">
        <f>SUM(DA242)</f>
        <v>20000</v>
      </c>
      <c r="DB238" s="101">
        <f>SUM(DB242)+DB239+DB252</f>
        <v>0</v>
      </c>
      <c r="DC238" s="101">
        <f>SUM(DC242)+DC239+DC252</f>
        <v>27487.760000000002</v>
      </c>
      <c r="DD238" s="101">
        <f t="shared" ref="DD238:DD269" si="742">IFERROR(DC238/DB238*100,)</f>
        <v>0</v>
      </c>
      <c r="DE238" s="101">
        <f t="shared" ref="DE238:DE269" si="743">IFERROR(DC238/DJ238*100,)</f>
        <v>42.144920425623262</v>
      </c>
      <c r="DF238" s="101">
        <f>SUM(DF242)+DF239+DF252</f>
        <v>20000</v>
      </c>
      <c r="DG238" s="101">
        <f>SUM(DG242)+DG239+DG252</f>
        <v>19015.830000000002</v>
      </c>
      <c r="DH238" s="101">
        <f t="shared" si="527"/>
        <v>95.079150000000013</v>
      </c>
      <c r="DI238" s="101">
        <f>SUM(DI242)+DI239+DI252</f>
        <v>45222</v>
      </c>
      <c r="DJ238" s="101">
        <f>SUM(DJ242)+DJ239+DJ252</f>
        <v>65222</v>
      </c>
      <c r="DK238" s="101">
        <f>SUM(DK242)+DK239+DK252</f>
        <v>0</v>
      </c>
      <c r="DL238" s="101">
        <f t="shared" si="610"/>
        <v>0</v>
      </c>
      <c r="DM238" s="101">
        <f>SUM(DM242)+DM239+DM252</f>
        <v>0</v>
      </c>
      <c r="DN238" s="101">
        <f>SUM(DN242)+DN239+DN252</f>
        <v>65222</v>
      </c>
      <c r="DO238" s="101">
        <f>SUM(DO242)+DO239+DO252</f>
        <v>0</v>
      </c>
      <c r="DP238" s="101">
        <f t="shared" si="611"/>
        <v>0</v>
      </c>
      <c r="DQ238" s="101">
        <f>SUM(DQ242)+DQ239+DQ252</f>
        <v>-20253.419999999998</v>
      </c>
      <c r="DR238" s="101">
        <f>SUM(DR242)+DR239+DR252</f>
        <v>59989.8</v>
      </c>
      <c r="DS238" s="101">
        <f t="shared" ref="DS238:DU238" si="744">SUM(DS242)+DS239+DS252</f>
        <v>28000</v>
      </c>
      <c r="DT238" s="101">
        <f t="shared" si="744"/>
        <v>10000</v>
      </c>
      <c r="DU238" s="101">
        <f t="shared" si="744"/>
        <v>10000</v>
      </c>
      <c r="DV238" s="106"/>
      <c r="DW238" s="106"/>
      <c r="DX238" s="137"/>
      <c r="DY238" s="106"/>
      <c r="EF238" s="655"/>
      <c r="EG238" s="655"/>
      <c r="EH238" s="655"/>
      <c r="EI238" s="655"/>
      <c r="EJ238" s="655"/>
      <c r="EK238" s="655"/>
      <c r="EL238" s="655"/>
      <c r="EM238" s="655"/>
      <c r="EN238" s="952"/>
      <c r="EO238" s="655"/>
      <c r="EP238" s="655"/>
      <c r="EQ238" s="655"/>
      <c r="ER238" s="655"/>
      <c r="ES238" s="655"/>
      <c r="ET238" s="655"/>
      <c r="EU238" s="655"/>
      <c r="EV238" s="655"/>
      <c r="EY238" s="655"/>
      <c r="EZ238" s="655"/>
      <c r="FA238" s="655"/>
      <c r="FB238" s="655"/>
      <c r="FC238" s="655"/>
      <c r="FD238" s="655"/>
      <c r="FE238" s="655"/>
      <c r="FF238" s="655"/>
      <c r="FG238" s="655"/>
      <c r="FH238" s="655"/>
      <c r="FI238" s="655"/>
      <c r="FJ238" s="655"/>
      <c r="FK238" s="655"/>
      <c r="FL238" s="655"/>
      <c r="FM238" s="655"/>
      <c r="FN238" s="655"/>
      <c r="FO238" s="655"/>
      <c r="FP238" s="655"/>
      <c r="FQ238" s="655"/>
      <c r="FR238" s="655"/>
      <c r="FS238" s="655"/>
      <c r="FT238" s="655"/>
      <c r="FU238" s="655"/>
      <c r="FV238" s="655"/>
      <c r="FW238" s="655"/>
      <c r="FX238" s="655"/>
      <c r="FY238" s="655"/>
      <c r="FZ238" s="655"/>
      <c r="GA238" s="655"/>
      <c r="GB238" s="655"/>
      <c r="GC238" s="655"/>
      <c r="GD238" s="655"/>
      <c r="GE238" s="655"/>
      <c r="GF238" s="655"/>
      <c r="GG238" s="655"/>
      <c r="GH238" s="655"/>
      <c r="GI238" s="655"/>
      <c r="GJ238" s="655"/>
      <c r="GK238" s="655"/>
      <c r="GL238" s="655"/>
      <c r="GM238" s="655"/>
      <c r="GN238" s="655"/>
      <c r="GO238" s="655"/>
      <c r="GP238" s="655"/>
      <c r="GQ238" s="655"/>
      <c r="GR238" s="655"/>
      <c r="GS238" s="655"/>
      <c r="GT238" s="655"/>
      <c r="GU238" s="655"/>
      <c r="GV238" s="655"/>
      <c r="GW238" s="655"/>
      <c r="GX238" s="655"/>
      <c r="GY238" s="655"/>
      <c r="GZ238" s="655"/>
      <c r="HA238" s="655"/>
      <c r="HB238" s="655"/>
      <c r="HC238" s="655"/>
      <c r="HD238" s="655"/>
      <c r="HE238" s="655"/>
      <c r="HF238" s="655"/>
      <c r="HG238" s="655"/>
      <c r="HH238" s="655"/>
      <c r="HI238" s="655"/>
      <c r="HJ238" s="655"/>
      <c r="HK238" s="655"/>
      <c r="HL238" s="655"/>
      <c r="HM238" s="655"/>
      <c r="HN238" s="655"/>
      <c r="HO238" s="655"/>
      <c r="HP238" s="655"/>
      <c r="HQ238" s="655"/>
      <c r="HR238" s="655"/>
      <c r="HS238" s="655"/>
      <c r="HT238" s="655"/>
      <c r="HU238" s="655"/>
      <c r="HV238" s="655"/>
      <c r="HW238" s="655"/>
      <c r="HX238" s="655"/>
      <c r="HY238" s="655"/>
      <c r="HZ238" s="655"/>
      <c r="IA238" s="655"/>
      <c r="IB238" s="655"/>
      <c r="IC238" s="655"/>
    </row>
    <row r="239" spans="1:237" ht="20.100000000000001" customHeight="1" x14ac:dyDescent="0.35">
      <c r="A239" s="646"/>
      <c r="B239" s="730"/>
      <c r="C239" s="669"/>
      <c r="D239" s="669"/>
      <c r="E239" s="669"/>
      <c r="F239" s="669"/>
      <c r="G239" s="669"/>
      <c r="H239" s="669"/>
      <c r="I239" s="669"/>
      <c r="J239" s="646" t="s">
        <v>201</v>
      </c>
      <c r="K239" s="526"/>
      <c r="L239" s="847">
        <v>41</v>
      </c>
      <c r="M239" s="847" t="s">
        <v>178</v>
      </c>
      <c r="N239" s="847"/>
      <c r="O239" s="834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614"/>
      <c r="AJ239" s="30"/>
      <c r="AK239" s="30"/>
      <c r="AL239" s="30"/>
      <c r="AM239" s="30"/>
      <c r="AN239" s="49"/>
      <c r="AO239" s="49"/>
      <c r="AP239" s="49"/>
      <c r="AQ239" s="49"/>
      <c r="AR239" s="101"/>
      <c r="AS239" s="49"/>
      <c r="AT239" s="49"/>
      <c r="AU239" s="49"/>
      <c r="AV239" s="101"/>
      <c r="AW239" s="101"/>
      <c r="AX239" s="101"/>
      <c r="AY239" s="101"/>
      <c r="AZ239" s="30"/>
      <c r="BA239" s="30"/>
      <c r="BB239" s="101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1"/>
      <c r="BN239" s="101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1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1"/>
      <c r="CM239" s="101"/>
      <c r="CN239" s="101"/>
      <c r="CO239" s="101"/>
      <c r="CP239" s="101"/>
      <c r="CQ239" s="101"/>
      <c r="CR239" s="101"/>
      <c r="CS239" s="101"/>
      <c r="CT239" s="101"/>
      <c r="CU239" s="101"/>
      <c r="CV239" s="101"/>
      <c r="CW239" s="101"/>
      <c r="CX239" s="101"/>
      <c r="CY239" s="101"/>
      <c r="CZ239" s="101"/>
      <c r="DA239" s="101"/>
      <c r="DB239" s="101">
        <f t="shared" ref="DB239:DG240" si="745">SUM(DB240)</f>
        <v>0</v>
      </c>
      <c r="DC239" s="101">
        <f>SUM(DC240)</f>
        <v>0</v>
      </c>
      <c r="DD239" s="101">
        <f t="shared" si="742"/>
        <v>0</v>
      </c>
      <c r="DE239" s="101">
        <f t="shared" si="743"/>
        <v>0</v>
      </c>
      <c r="DF239" s="101">
        <f t="shared" si="745"/>
        <v>0</v>
      </c>
      <c r="DG239" s="101">
        <f t="shared" si="745"/>
        <v>0</v>
      </c>
      <c r="DH239" s="101">
        <f t="shared" si="527"/>
        <v>0</v>
      </c>
      <c r="DI239" s="101">
        <f t="shared" ref="DI239:DU240" si="746">SUM(DI240)</f>
        <v>1872</v>
      </c>
      <c r="DJ239" s="101">
        <f t="shared" si="746"/>
        <v>1872</v>
      </c>
      <c r="DK239" s="101">
        <f t="shared" si="746"/>
        <v>0</v>
      </c>
      <c r="DL239" s="101">
        <f t="shared" si="610"/>
        <v>0</v>
      </c>
      <c r="DM239" s="101">
        <f t="shared" si="746"/>
        <v>0</v>
      </c>
      <c r="DN239" s="101">
        <f t="shared" si="746"/>
        <v>1872</v>
      </c>
      <c r="DO239" s="101">
        <f t="shared" si="746"/>
        <v>0</v>
      </c>
      <c r="DP239" s="101">
        <f t="shared" si="611"/>
        <v>0</v>
      </c>
      <c r="DQ239" s="101">
        <f t="shared" si="746"/>
        <v>-1872</v>
      </c>
      <c r="DR239" s="101">
        <f t="shared" si="746"/>
        <v>0</v>
      </c>
      <c r="DS239" s="101">
        <f t="shared" si="746"/>
        <v>0</v>
      </c>
      <c r="DT239" s="101">
        <f t="shared" si="746"/>
        <v>0</v>
      </c>
      <c r="DU239" s="101">
        <f t="shared" si="746"/>
        <v>0</v>
      </c>
      <c r="DV239" s="106"/>
      <c r="DW239" s="106"/>
      <c r="DX239" s="137"/>
      <c r="DY239" s="106"/>
      <c r="EF239" s="655"/>
      <c r="EG239" s="655"/>
      <c r="EH239" s="655"/>
      <c r="EI239" s="655"/>
      <c r="EJ239" s="655"/>
      <c r="EK239" s="655"/>
      <c r="EL239" s="655"/>
      <c r="EM239" s="655"/>
      <c r="EN239" s="952"/>
      <c r="EO239" s="655"/>
      <c r="EP239" s="655"/>
      <c r="EQ239" s="655"/>
      <c r="ER239" s="655"/>
      <c r="ES239" s="655"/>
      <c r="ET239" s="655"/>
      <c r="EU239" s="655"/>
      <c r="EV239" s="655"/>
      <c r="EY239" s="655"/>
      <c r="EZ239" s="655"/>
      <c r="FA239" s="655"/>
      <c r="FB239" s="655"/>
      <c r="FC239" s="655"/>
      <c r="FD239" s="655"/>
      <c r="FE239" s="655"/>
      <c r="FF239" s="655"/>
      <c r="FG239" s="655"/>
      <c r="FH239" s="655"/>
      <c r="FI239" s="655"/>
      <c r="FJ239" s="655"/>
      <c r="FK239" s="655"/>
      <c r="FL239" s="655"/>
      <c r="FM239" s="655"/>
      <c r="FN239" s="655"/>
      <c r="FO239" s="655"/>
      <c r="FP239" s="655"/>
      <c r="FQ239" s="655"/>
      <c r="FR239" s="655"/>
      <c r="FS239" s="655"/>
      <c r="FT239" s="655"/>
      <c r="FU239" s="655"/>
      <c r="FV239" s="655"/>
      <c r="FW239" s="655"/>
      <c r="FX239" s="655"/>
      <c r="FY239" s="655"/>
      <c r="FZ239" s="655"/>
      <c r="GA239" s="655"/>
      <c r="GB239" s="655"/>
      <c r="GC239" s="655"/>
      <c r="GD239" s="655"/>
      <c r="GE239" s="655"/>
      <c r="GF239" s="655"/>
      <c r="GG239" s="655"/>
      <c r="GH239" s="655"/>
      <c r="GI239" s="655"/>
      <c r="GJ239" s="655"/>
      <c r="GK239" s="655"/>
      <c r="GL239" s="655"/>
      <c r="GM239" s="655"/>
      <c r="GN239" s="655"/>
      <c r="GO239" s="655"/>
      <c r="GP239" s="655"/>
      <c r="GQ239" s="655"/>
      <c r="GR239" s="655"/>
      <c r="GS239" s="655"/>
      <c r="GT239" s="655"/>
      <c r="GU239" s="655"/>
      <c r="GV239" s="655"/>
      <c r="GW239" s="655"/>
      <c r="GX239" s="655"/>
      <c r="GY239" s="655"/>
      <c r="GZ239" s="655"/>
      <c r="HA239" s="655"/>
      <c r="HB239" s="655"/>
      <c r="HC239" s="655"/>
      <c r="HD239" s="655"/>
      <c r="HE239" s="655"/>
      <c r="HF239" s="655"/>
      <c r="HG239" s="655"/>
      <c r="HH239" s="655"/>
      <c r="HI239" s="655"/>
      <c r="HJ239" s="655"/>
      <c r="HK239" s="655"/>
      <c r="HL239" s="655"/>
      <c r="HM239" s="655"/>
      <c r="HN239" s="655"/>
      <c r="HO239" s="655"/>
      <c r="HP239" s="655"/>
      <c r="HQ239" s="655"/>
      <c r="HR239" s="655"/>
      <c r="HS239" s="655"/>
      <c r="HT239" s="655"/>
      <c r="HU239" s="655"/>
      <c r="HV239" s="655"/>
      <c r="HW239" s="655"/>
      <c r="HX239" s="655"/>
      <c r="HY239" s="655"/>
      <c r="HZ239" s="655"/>
      <c r="IA239" s="655"/>
      <c r="IB239" s="655"/>
      <c r="IC239" s="655"/>
    </row>
    <row r="240" spans="1:237" ht="20.100000000000001" customHeight="1" x14ac:dyDescent="0.35">
      <c r="A240" s="646"/>
      <c r="B240" s="591" t="s">
        <v>747</v>
      </c>
      <c r="C240" s="592" t="s">
        <v>483</v>
      </c>
      <c r="D240" s="669"/>
      <c r="E240" s="669"/>
      <c r="F240" s="669"/>
      <c r="G240" s="669"/>
      <c r="H240" s="669"/>
      <c r="I240" s="669"/>
      <c r="J240" s="646" t="s">
        <v>201</v>
      </c>
      <c r="K240" s="526"/>
      <c r="L240" s="706"/>
      <c r="M240" s="561">
        <v>412</v>
      </c>
      <c r="N240" s="515" t="s">
        <v>73</v>
      </c>
      <c r="O240" s="839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614"/>
      <c r="AJ240" s="30"/>
      <c r="AK240" s="30"/>
      <c r="AL240" s="30"/>
      <c r="AM240" s="30"/>
      <c r="AN240" s="49"/>
      <c r="AO240" s="49"/>
      <c r="AP240" s="49"/>
      <c r="AQ240" s="49"/>
      <c r="AR240" s="101"/>
      <c r="AS240" s="49"/>
      <c r="AT240" s="49"/>
      <c r="AU240" s="49"/>
      <c r="AV240" s="101"/>
      <c r="AW240" s="101"/>
      <c r="AX240" s="101"/>
      <c r="AY240" s="101"/>
      <c r="AZ240" s="30"/>
      <c r="BA240" s="30"/>
      <c r="BB240" s="101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1"/>
      <c r="BN240" s="101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1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1"/>
      <c r="CM240" s="101"/>
      <c r="CN240" s="101"/>
      <c r="CO240" s="101"/>
      <c r="CP240" s="101"/>
      <c r="CQ240" s="101"/>
      <c r="CR240" s="101"/>
      <c r="CS240" s="101"/>
      <c r="CT240" s="101"/>
      <c r="CU240" s="101"/>
      <c r="CV240" s="101"/>
      <c r="CW240" s="101"/>
      <c r="CX240" s="101"/>
      <c r="CY240" s="101"/>
      <c r="CZ240" s="101"/>
      <c r="DA240" s="101"/>
      <c r="DB240" s="101">
        <f t="shared" si="745"/>
        <v>0</v>
      </c>
      <c r="DC240" s="101">
        <f>SUM(DC241)</f>
        <v>0</v>
      </c>
      <c r="DD240" s="101">
        <f t="shared" si="742"/>
        <v>0</v>
      </c>
      <c r="DE240" s="101">
        <f t="shared" si="743"/>
        <v>0</v>
      </c>
      <c r="DF240" s="101">
        <f t="shared" si="745"/>
        <v>0</v>
      </c>
      <c r="DG240" s="101">
        <f t="shared" si="745"/>
        <v>0</v>
      </c>
      <c r="DH240" s="101">
        <f t="shared" ref="DH240:DH241" si="747">IFERROR(DG240/DF240*100,)</f>
        <v>0</v>
      </c>
      <c r="DI240" s="101">
        <f t="shared" si="746"/>
        <v>1872</v>
      </c>
      <c r="DJ240" s="101">
        <f t="shared" si="746"/>
        <v>1872</v>
      </c>
      <c r="DK240" s="101">
        <f t="shared" si="746"/>
        <v>0</v>
      </c>
      <c r="DL240" s="101">
        <f t="shared" si="610"/>
        <v>0</v>
      </c>
      <c r="DM240" s="101">
        <f t="shared" si="746"/>
        <v>0</v>
      </c>
      <c r="DN240" s="101">
        <f t="shared" si="746"/>
        <v>1872</v>
      </c>
      <c r="DO240" s="101">
        <f t="shared" si="746"/>
        <v>0</v>
      </c>
      <c r="DP240" s="101">
        <f t="shared" si="611"/>
        <v>0</v>
      </c>
      <c r="DQ240" s="101">
        <f t="shared" si="746"/>
        <v>-1872</v>
      </c>
      <c r="DR240" s="101">
        <f t="shared" si="746"/>
        <v>0</v>
      </c>
      <c r="DS240" s="101">
        <f t="shared" si="746"/>
        <v>0</v>
      </c>
      <c r="DT240" s="101">
        <f t="shared" si="746"/>
        <v>0</v>
      </c>
      <c r="DU240" s="101">
        <f t="shared" si="746"/>
        <v>0</v>
      </c>
      <c r="DV240" s="106"/>
      <c r="DW240" s="106"/>
      <c r="DX240" s="137"/>
      <c r="DY240" s="106"/>
      <c r="EF240" s="655"/>
      <c r="EG240" s="655"/>
      <c r="EH240" s="655"/>
      <c r="EI240" s="655"/>
      <c r="EJ240" s="655"/>
      <c r="EK240" s="655"/>
      <c r="EL240" s="655"/>
      <c r="EM240" s="655"/>
      <c r="EN240" s="952"/>
      <c r="EO240" s="655"/>
      <c r="EP240" s="655"/>
      <c r="EQ240" s="655"/>
      <c r="ER240" s="655"/>
      <c r="ES240" s="655"/>
      <c r="ET240" s="655"/>
      <c r="EU240" s="655"/>
      <c r="EV240" s="655"/>
      <c r="EY240" s="655"/>
      <c r="EZ240" s="655"/>
      <c r="FA240" s="655"/>
      <c r="FB240" s="655"/>
      <c r="FC240" s="655"/>
      <c r="FD240" s="655"/>
      <c r="FE240" s="655"/>
      <c r="FF240" s="655"/>
      <c r="FG240" s="655"/>
      <c r="FH240" s="655"/>
      <c r="FI240" s="655"/>
      <c r="FJ240" s="655"/>
      <c r="FK240" s="655"/>
      <c r="FL240" s="655"/>
      <c r="FM240" s="655"/>
      <c r="FN240" s="655"/>
      <c r="FO240" s="655"/>
      <c r="FP240" s="655"/>
      <c r="FQ240" s="655"/>
      <c r="FR240" s="655"/>
      <c r="FS240" s="655"/>
      <c r="FT240" s="655"/>
      <c r="FU240" s="655"/>
      <c r="FV240" s="655"/>
      <c r="FW240" s="655"/>
      <c r="FX240" s="655"/>
      <c r="FY240" s="655"/>
      <c r="FZ240" s="655"/>
      <c r="GA240" s="655"/>
      <c r="GB240" s="655"/>
      <c r="GC240" s="655"/>
      <c r="GD240" s="655"/>
      <c r="GE240" s="655"/>
      <c r="GF240" s="655"/>
      <c r="GG240" s="655"/>
      <c r="GH240" s="655"/>
      <c r="GI240" s="655"/>
      <c r="GJ240" s="655"/>
      <c r="GK240" s="655"/>
      <c r="GL240" s="655"/>
      <c r="GM240" s="655"/>
      <c r="GN240" s="655"/>
      <c r="GO240" s="655"/>
      <c r="GP240" s="655"/>
      <c r="GQ240" s="655"/>
      <c r="GR240" s="655"/>
      <c r="GS240" s="655"/>
      <c r="GT240" s="655"/>
      <c r="GU240" s="655"/>
      <c r="GV240" s="655"/>
      <c r="GW240" s="655"/>
      <c r="GX240" s="655"/>
      <c r="GY240" s="655"/>
      <c r="GZ240" s="655"/>
      <c r="HA240" s="655"/>
      <c r="HB240" s="655"/>
      <c r="HC240" s="655"/>
      <c r="HD240" s="655"/>
      <c r="HE240" s="655"/>
      <c r="HF240" s="655"/>
      <c r="HG240" s="655"/>
      <c r="HH240" s="655"/>
      <c r="HI240" s="655"/>
      <c r="HJ240" s="655"/>
      <c r="HK240" s="655"/>
      <c r="HL240" s="655"/>
      <c r="HM240" s="655"/>
      <c r="HN240" s="655"/>
      <c r="HO240" s="655"/>
      <c r="HP240" s="655"/>
      <c r="HQ240" s="655"/>
      <c r="HR240" s="655"/>
      <c r="HS240" s="655"/>
      <c r="HT240" s="655"/>
      <c r="HU240" s="655"/>
      <c r="HV240" s="655"/>
      <c r="HW240" s="655"/>
      <c r="HX240" s="655"/>
      <c r="HY240" s="655"/>
      <c r="HZ240" s="655"/>
      <c r="IA240" s="655"/>
      <c r="IB240" s="655"/>
      <c r="IC240" s="655"/>
    </row>
    <row r="241" spans="1:237" ht="20.100000000000001" customHeight="1" x14ac:dyDescent="0.35">
      <c r="A241" s="646"/>
      <c r="B241" s="731"/>
      <c r="C241" s="670"/>
      <c r="D241" s="670"/>
      <c r="E241" s="670"/>
      <c r="F241" s="670"/>
      <c r="G241" s="670"/>
      <c r="H241" s="670"/>
      <c r="I241" s="670"/>
      <c r="J241" s="646" t="s">
        <v>201</v>
      </c>
      <c r="K241" s="514"/>
      <c r="L241" s="610"/>
      <c r="M241" s="706"/>
      <c r="N241" s="708">
        <v>4123</v>
      </c>
      <c r="O241" s="849" t="s">
        <v>74</v>
      </c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614"/>
      <c r="AJ241" s="30"/>
      <c r="AK241" s="30"/>
      <c r="AL241" s="30"/>
      <c r="AM241" s="30"/>
      <c r="AN241" s="49"/>
      <c r="AO241" s="49"/>
      <c r="AP241" s="49"/>
      <c r="AQ241" s="49"/>
      <c r="AR241" s="106"/>
      <c r="AS241" s="49"/>
      <c r="AT241" s="49"/>
      <c r="AU241" s="49"/>
      <c r="AV241" s="106"/>
      <c r="AW241" s="106"/>
      <c r="AX241" s="106"/>
      <c r="AY241" s="106"/>
      <c r="AZ241" s="30"/>
      <c r="BA241" s="30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  <c r="BQ241" s="106"/>
      <c r="BR241" s="106"/>
      <c r="BS241" s="106"/>
      <c r="BT241" s="106"/>
      <c r="BU241" s="106"/>
      <c r="BV241" s="106"/>
      <c r="BW241" s="106"/>
      <c r="BX241" s="106"/>
      <c r="BY241" s="106"/>
      <c r="BZ241" s="106"/>
      <c r="CA241" s="106"/>
      <c r="CB241" s="106"/>
      <c r="CC241" s="106"/>
      <c r="CD241" s="106"/>
      <c r="CE241" s="106"/>
      <c r="CF241" s="106"/>
      <c r="CG241" s="106"/>
      <c r="CH241" s="106"/>
      <c r="CI241" s="106"/>
      <c r="CJ241" s="106"/>
      <c r="CK241" s="106"/>
      <c r="CL241" s="106"/>
      <c r="CM241" s="106"/>
      <c r="CN241" s="106"/>
      <c r="CO241" s="106"/>
      <c r="CP241" s="106"/>
      <c r="CQ241" s="106"/>
      <c r="CR241" s="106"/>
      <c r="CS241" s="106"/>
      <c r="CT241" s="106"/>
      <c r="CU241" s="106"/>
      <c r="CV241" s="106"/>
      <c r="CW241" s="106"/>
      <c r="CX241" s="106"/>
      <c r="CY241" s="106"/>
      <c r="CZ241" s="102"/>
      <c r="DA241" s="102"/>
      <c r="DB241" s="102">
        <v>0</v>
      </c>
      <c r="DC241" s="102">
        <v>0</v>
      </c>
      <c r="DD241" s="49">
        <f t="shared" si="742"/>
        <v>0</v>
      </c>
      <c r="DE241" s="49">
        <f t="shared" si="743"/>
        <v>0</v>
      </c>
      <c r="DF241" s="102">
        <v>0</v>
      </c>
      <c r="DG241" s="106"/>
      <c r="DH241" s="49">
        <f t="shared" si="747"/>
        <v>0</v>
      </c>
      <c r="DI241" s="49">
        <f>(DJ241-DF241)</f>
        <v>1872</v>
      </c>
      <c r="DJ241" s="102">
        <v>1872</v>
      </c>
      <c r="DK241" s="106"/>
      <c r="DL241" s="49">
        <f t="shared" si="610"/>
        <v>0</v>
      </c>
      <c r="DM241" s="49">
        <f>(DN241-DJ241)</f>
        <v>0</v>
      </c>
      <c r="DN241" s="102">
        <v>1872</v>
      </c>
      <c r="DO241" s="106"/>
      <c r="DP241" s="49">
        <f t="shared" si="611"/>
        <v>0</v>
      </c>
      <c r="DQ241" s="49">
        <f>(DR241-DN241)</f>
        <v>-1872</v>
      </c>
      <c r="DR241" s="102">
        <v>0</v>
      </c>
      <c r="DS241" s="102">
        <v>0</v>
      </c>
      <c r="DT241" s="102"/>
      <c r="DU241" s="102"/>
      <c r="DV241" s="49"/>
      <c r="DW241" s="49"/>
      <c r="DX241" s="137"/>
      <c r="DY241" s="102"/>
      <c r="EF241" s="655"/>
      <c r="EG241" s="655"/>
      <c r="EH241" s="655"/>
      <c r="EI241" s="655"/>
      <c r="EJ241" s="655"/>
      <c r="EK241" s="655"/>
      <c r="EL241" s="655"/>
      <c r="EM241" s="655"/>
      <c r="EN241" s="952"/>
      <c r="EO241" s="655"/>
      <c r="EP241" s="655"/>
      <c r="EQ241" s="655"/>
      <c r="ER241" s="655"/>
      <c r="ES241" s="655"/>
      <c r="ET241" s="655"/>
      <c r="EU241" s="655"/>
      <c r="EV241" s="655"/>
      <c r="EY241" s="655"/>
      <c r="EZ241" s="655"/>
      <c r="FA241" s="655"/>
      <c r="FB241" s="655"/>
      <c r="FC241" s="655"/>
      <c r="FD241" s="655"/>
      <c r="FE241" s="655"/>
      <c r="FF241" s="655"/>
      <c r="FG241" s="655"/>
      <c r="FH241" s="655"/>
      <c r="FI241" s="655"/>
      <c r="FJ241" s="655"/>
      <c r="FK241" s="655"/>
      <c r="FL241" s="655"/>
      <c r="FM241" s="655"/>
      <c r="FN241" s="655"/>
      <c r="FO241" s="655"/>
      <c r="FP241" s="655"/>
      <c r="FQ241" s="655"/>
      <c r="FR241" s="655"/>
      <c r="FS241" s="655"/>
      <c r="FT241" s="655"/>
      <c r="FU241" s="655"/>
      <c r="FV241" s="655"/>
      <c r="FW241" s="655"/>
      <c r="FX241" s="655"/>
      <c r="FY241" s="655"/>
      <c r="FZ241" s="655"/>
      <c r="GA241" s="655"/>
      <c r="GB241" s="655"/>
      <c r="GC241" s="655"/>
      <c r="GD241" s="655"/>
      <c r="GE241" s="655"/>
      <c r="GF241" s="655"/>
      <c r="GG241" s="655"/>
      <c r="GH241" s="655"/>
      <c r="GI241" s="655"/>
      <c r="GJ241" s="655"/>
      <c r="GK241" s="655"/>
      <c r="GL241" s="655"/>
      <c r="GM241" s="655"/>
      <c r="GN241" s="655"/>
      <c r="GO241" s="655"/>
      <c r="GP241" s="655"/>
      <c r="GQ241" s="655"/>
      <c r="GR241" s="655"/>
      <c r="GS241" s="655"/>
      <c r="GT241" s="655"/>
      <c r="GU241" s="655"/>
      <c r="GV241" s="655"/>
      <c r="GW241" s="655"/>
      <c r="GX241" s="655"/>
      <c r="GY241" s="655"/>
      <c r="GZ241" s="655"/>
      <c r="HA241" s="655"/>
      <c r="HB241" s="655"/>
      <c r="HC241" s="655"/>
      <c r="HD241" s="655"/>
      <c r="HE241" s="655"/>
      <c r="HF241" s="655"/>
      <c r="HG241" s="655"/>
      <c r="HH241" s="655"/>
      <c r="HI241" s="655"/>
      <c r="HJ241" s="655"/>
      <c r="HK241" s="655"/>
      <c r="HL241" s="655"/>
      <c r="HM241" s="655"/>
      <c r="HN241" s="655"/>
      <c r="HO241" s="655"/>
      <c r="HP241" s="655"/>
      <c r="HQ241" s="655"/>
      <c r="HR241" s="655"/>
      <c r="HS241" s="655"/>
      <c r="HT241" s="655"/>
      <c r="HU241" s="655"/>
      <c r="HV241" s="655"/>
      <c r="HW241" s="655"/>
      <c r="HX241" s="655"/>
      <c r="HY241" s="655"/>
      <c r="HZ241" s="655"/>
      <c r="IA241" s="655"/>
      <c r="IB241" s="655"/>
      <c r="IC241" s="655"/>
    </row>
    <row r="242" spans="1:237" ht="20.100000000000001" customHeight="1" x14ac:dyDescent="0.35">
      <c r="A242" s="646"/>
      <c r="B242" s="646"/>
      <c r="C242" s="665"/>
      <c r="D242" s="646"/>
      <c r="E242" s="646"/>
      <c r="F242" s="646"/>
      <c r="G242" s="646"/>
      <c r="H242" s="646"/>
      <c r="I242" s="646"/>
      <c r="J242" s="646" t="s">
        <v>201</v>
      </c>
      <c r="K242" s="837"/>
      <c r="L242" s="842">
        <v>42</v>
      </c>
      <c r="M242" s="847" t="s">
        <v>179</v>
      </c>
      <c r="N242" s="576"/>
      <c r="O242" s="525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614"/>
      <c r="AJ242" s="30"/>
      <c r="AK242" s="30"/>
      <c r="AL242" s="30"/>
      <c r="AM242" s="30"/>
      <c r="AN242" s="49"/>
      <c r="AO242" s="49"/>
      <c r="AP242" s="49"/>
      <c r="AQ242" s="49"/>
      <c r="AR242" s="101">
        <f>SUM(AR243)</f>
        <v>0</v>
      </c>
      <c r="AS242" s="49"/>
      <c r="AT242" s="49"/>
      <c r="AU242" s="49"/>
      <c r="AV242" s="101">
        <f t="shared" ref="AV242:AY243" si="748">SUM(AV243)</f>
        <v>0</v>
      </c>
      <c r="AW242" s="101">
        <f t="shared" si="748"/>
        <v>0</v>
      </c>
      <c r="AX242" s="101">
        <f t="shared" si="748"/>
        <v>0</v>
      </c>
      <c r="AY242" s="101">
        <f t="shared" si="748"/>
        <v>5000</v>
      </c>
      <c r="AZ242" s="30"/>
      <c r="BA242" s="30"/>
      <c r="BB242" s="101">
        <f t="shared" ref="BB242:BK243" si="749">SUM(BB243)</f>
        <v>5000</v>
      </c>
      <c r="BC242" s="101">
        <f t="shared" si="749"/>
        <v>5000</v>
      </c>
      <c r="BD242" s="101">
        <f t="shared" si="749"/>
        <v>0</v>
      </c>
      <c r="BE242" s="101">
        <f t="shared" si="749"/>
        <v>0</v>
      </c>
      <c r="BF242" s="101">
        <f t="shared" si="749"/>
        <v>5000</v>
      </c>
      <c r="BG242" s="101">
        <f t="shared" si="749"/>
        <v>0</v>
      </c>
      <c r="BH242" s="101">
        <f t="shared" si="749"/>
        <v>5000</v>
      </c>
      <c r="BI242" s="101">
        <f t="shared" si="749"/>
        <v>25000</v>
      </c>
      <c r="BJ242" s="101">
        <f t="shared" si="749"/>
        <v>30000</v>
      </c>
      <c r="BK242" s="101">
        <f t="shared" si="749"/>
        <v>0</v>
      </c>
      <c r="BL242" s="101">
        <f t="shared" si="608"/>
        <v>0</v>
      </c>
      <c r="BM242" s="101"/>
      <c r="BN242" s="101"/>
      <c r="BO242" s="101">
        <f>SUM(BO243)</f>
        <v>1000</v>
      </c>
      <c r="BP242" s="101"/>
      <c r="BQ242" s="101"/>
      <c r="BR242" s="101">
        <f t="shared" ref="BR242:BV242" si="750">SUM(BR243)</f>
        <v>4000</v>
      </c>
      <c r="BS242" s="101">
        <f t="shared" si="750"/>
        <v>5000</v>
      </c>
      <c r="BT242" s="101">
        <f t="shared" si="750"/>
        <v>949.5</v>
      </c>
      <c r="BU242" s="101">
        <f t="shared" si="750"/>
        <v>11950</v>
      </c>
      <c r="BV242" s="101">
        <f t="shared" si="750"/>
        <v>5000</v>
      </c>
      <c r="BW242" s="101"/>
      <c r="BX242" s="101"/>
      <c r="BY242" s="101">
        <f>SUM(BY243)</f>
        <v>12950</v>
      </c>
      <c r="BZ242" s="101">
        <f>SUM(BZ243)</f>
        <v>949.5</v>
      </c>
      <c r="CA242" s="101">
        <f t="shared" si="640"/>
        <v>0</v>
      </c>
      <c r="CB242" s="101">
        <f t="shared" si="641"/>
        <v>7.3320463320463327</v>
      </c>
      <c r="CC242" s="101">
        <v>5000</v>
      </c>
      <c r="CD242" s="101">
        <v>5000</v>
      </c>
      <c r="CE242" s="101">
        <f>SUM(CE243)</f>
        <v>5000</v>
      </c>
      <c r="CF242" s="101">
        <f>SUM(CF243)</f>
        <v>0</v>
      </c>
      <c r="CG242" s="101">
        <f t="shared" si="707"/>
        <v>0</v>
      </c>
      <c r="CH242" s="101">
        <f>SUM(CH243)</f>
        <v>26000</v>
      </c>
      <c r="CI242" s="101">
        <f>SUM(CI243)</f>
        <v>31000</v>
      </c>
      <c r="CJ242" s="101"/>
      <c r="CK242" s="101">
        <f t="shared" si="583"/>
        <v>0</v>
      </c>
      <c r="CL242" s="101">
        <f>SUM(CL243)</f>
        <v>0</v>
      </c>
      <c r="CM242" s="101">
        <f>SUM(CM243)</f>
        <v>31000</v>
      </c>
      <c r="CN242" s="101"/>
      <c r="CO242" s="101">
        <f t="shared" si="584"/>
        <v>0</v>
      </c>
      <c r="CP242" s="101">
        <f t="shared" ref="CP242:CR242" si="751">SUM(CP243)</f>
        <v>0</v>
      </c>
      <c r="CQ242" s="101">
        <f t="shared" si="751"/>
        <v>31000</v>
      </c>
      <c r="CR242" s="101">
        <f t="shared" si="751"/>
        <v>0</v>
      </c>
      <c r="CS242" s="101">
        <f t="shared" si="624"/>
        <v>0</v>
      </c>
      <c r="CT242" s="101">
        <f t="shared" ref="CT242:CV242" si="752">SUM(CT243)</f>
        <v>-20100</v>
      </c>
      <c r="CU242" s="101">
        <f t="shared" si="752"/>
        <v>10900</v>
      </c>
      <c r="CV242" s="101">
        <f t="shared" si="752"/>
        <v>0</v>
      </c>
      <c r="CW242" s="101">
        <f t="shared" si="521"/>
        <v>0</v>
      </c>
      <c r="CX242" s="101">
        <f>SUM(CX243)</f>
        <v>60000</v>
      </c>
      <c r="CY242" s="101">
        <f>SUM(CY243)</f>
        <v>70900</v>
      </c>
      <c r="CZ242" s="101">
        <v>20000</v>
      </c>
      <c r="DA242" s="101">
        <v>20000</v>
      </c>
      <c r="DB242" s="101">
        <f>SUM(DB243)</f>
        <v>0</v>
      </c>
      <c r="DC242" s="101">
        <f>SUM(DC243)</f>
        <v>27487.760000000002</v>
      </c>
      <c r="DD242" s="101">
        <f t="shared" si="742"/>
        <v>0</v>
      </c>
      <c r="DE242" s="101">
        <f t="shared" si="743"/>
        <v>82.422068965517241</v>
      </c>
      <c r="DF242" s="101">
        <f>SUM(DF243)</f>
        <v>20000</v>
      </c>
      <c r="DG242" s="101">
        <f>SUM(DG243)</f>
        <v>19015.830000000002</v>
      </c>
      <c r="DH242" s="101">
        <f t="shared" si="527"/>
        <v>95.079150000000013</v>
      </c>
      <c r="DI242" s="101">
        <f>SUM(DI243)</f>
        <v>13350</v>
      </c>
      <c r="DJ242" s="101">
        <f>SUM(DJ243)</f>
        <v>33350</v>
      </c>
      <c r="DK242" s="101">
        <f>SUM(DK243)</f>
        <v>0</v>
      </c>
      <c r="DL242" s="101">
        <f t="shared" si="610"/>
        <v>0</v>
      </c>
      <c r="DM242" s="101">
        <f>SUM(DM243)</f>
        <v>0</v>
      </c>
      <c r="DN242" s="101">
        <f>SUM(DN243)</f>
        <v>33350</v>
      </c>
      <c r="DO242" s="101">
        <f>SUM(DO243)</f>
        <v>0</v>
      </c>
      <c r="DP242" s="101">
        <f t="shared" si="611"/>
        <v>0</v>
      </c>
      <c r="DQ242" s="101">
        <f>SUM(DQ243)</f>
        <v>11618.580000000002</v>
      </c>
      <c r="DR242" s="101">
        <f>SUM(DR243+DR250)</f>
        <v>59989.8</v>
      </c>
      <c r="DS242" s="101">
        <f t="shared" ref="DS242" si="753">SUM(DS243+DS250)</f>
        <v>28000</v>
      </c>
      <c r="DT242" s="101">
        <v>10000</v>
      </c>
      <c r="DU242" s="101">
        <v>10000</v>
      </c>
      <c r="DV242" s="106"/>
      <c r="DW242" s="106"/>
      <c r="DX242" s="137"/>
      <c r="DY242" s="106"/>
      <c r="EF242" s="655"/>
      <c r="EG242" s="655"/>
      <c r="EH242" s="655"/>
      <c r="EI242" s="655"/>
      <c r="EJ242" s="655"/>
      <c r="EK242" s="655"/>
      <c r="EL242" s="655"/>
      <c r="EM242" s="655"/>
      <c r="EN242" s="952"/>
      <c r="EO242" s="655"/>
      <c r="EP242" s="655"/>
      <c r="EQ242" s="655"/>
      <c r="ER242" s="655"/>
      <c r="ES242" s="655"/>
      <c r="ET242" s="655"/>
      <c r="EU242" s="655"/>
      <c r="EV242" s="655"/>
      <c r="EY242" s="655"/>
      <c r="EZ242" s="655"/>
      <c r="FA242" s="655"/>
      <c r="FB242" s="655"/>
      <c r="FC242" s="655"/>
      <c r="FD242" s="655"/>
      <c r="FE242" s="655"/>
      <c r="FF242" s="655"/>
      <c r="FG242" s="655"/>
      <c r="FH242" s="655"/>
      <c r="FI242" s="655"/>
      <c r="FJ242" s="655"/>
      <c r="FK242" s="655"/>
      <c r="FL242" s="655"/>
      <c r="FM242" s="655"/>
      <c r="FN242" s="655"/>
      <c r="FO242" s="655"/>
      <c r="FP242" s="655"/>
      <c r="FQ242" s="655"/>
      <c r="FR242" s="655"/>
      <c r="FS242" s="655"/>
      <c r="FT242" s="655"/>
      <c r="FU242" s="655"/>
      <c r="FV242" s="655"/>
      <c r="FW242" s="655"/>
      <c r="FX242" s="655"/>
      <c r="FY242" s="655"/>
      <c r="FZ242" s="655"/>
      <c r="GA242" s="655"/>
      <c r="GB242" s="655"/>
      <c r="GC242" s="655"/>
      <c r="GD242" s="655"/>
      <c r="GE242" s="655"/>
      <c r="GF242" s="655"/>
      <c r="GG242" s="655"/>
      <c r="GH242" s="655"/>
      <c r="GI242" s="655"/>
      <c r="GJ242" s="655"/>
      <c r="GK242" s="655"/>
      <c r="GL242" s="655"/>
      <c r="GM242" s="655"/>
      <c r="GN242" s="655"/>
      <c r="GO242" s="655"/>
      <c r="GP242" s="655"/>
      <c r="GQ242" s="655"/>
      <c r="GR242" s="655"/>
      <c r="GS242" s="655"/>
      <c r="GT242" s="655"/>
      <c r="GU242" s="655"/>
      <c r="GV242" s="655"/>
      <c r="GW242" s="655"/>
      <c r="GX242" s="655"/>
      <c r="GY242" s="655"/>
      <c r="GZ242" s="655"/>
      <c r="HA242" s="655"/>
      <c r="HB242" s="655"/>
      <c r="HC242" s="655"/>
      <c r="HD242" s="655"/>
      <c r="HE242" s="655"/>
      <c r="HF242" s="655"/>
      <c r="HG242" s="655"/>
      <c r="HH242" s="655"/>
      <c r="HI242" s="655"/>
      <c r="HJ242" s="655"/>
      <c r="HK242" s="655"/>
      <c r="HL242" s="655"/>
      <c r="HM242" s="655"/>
      <c r="HN242" s="655"/>
      <c r="HO242" s="655"/>
      <c r="HP242" s="655"/>
      <c r="HQ242" s="655"/>
      <c r="HR242" s="655"/>
      <c r="HS242" s="655"/>
      <c r="HT242" s="655"/>
      <c r="HU242" s="655"/>
      <c r="HV242" s="655"/>
      <c r="HW242" s="655"/>
      <c r="HX242" s="655"/>
      <c r="HY242" s="655"/>
      <c r="HZ242" s="655"/>
      <c r="IA242" s="655"/>
      <c r="IB242" s="655"/>
      <c r="IC242" s="655"/>
    </row>
    <row r="243" spans="1:237" ht="20.100000000000001" customHeight="1" x14ac:dyDescent="0.35">
      <c r="A243" s="646"/>
      <c r="B243" s="646" t="s">
        <v>528</v>
      </c>
      <c r="C243" s="665" t="s">
        <v>483</v>
      </c>
      <c r="D243" s="646"/>
      <c r="E243" s="646"/>
      <c r="F243" s="646"/>
      <c r="G243" s="646"/>
      <c r="H243" s="646"/>
      <c r="I243" s="646"/>
      <c r="J243" s="646" t="s">
        <v>201</v>
      </c>
      <c r="K243" s="837"/>
      <c r="L243" s="604"/>
      <c r="M243" s="841">
        <v>422</v>
      </c>
      <c r="N243" s="841" t="s">
        <v>79</v>
      </c>
      <c r="O243" s="547"/>
      <c r="P243" s="30"/>
      <c r="Q243" s="30"/>
      <c r="R243" s="30"/>
      <c r="S243" s="30"/>
      <c r="T243" s="30"/>
      <c r="U243" s="30"/>
      <c r="V243" s="30"/>
      <c r="W243" s="35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5"/>
      <c r="AI243" s="589"/>
      <c r="AJ243" s="30"/>
      <c r="AK243" s="30"/>
      <c r="AL243" s="30"/>
      <c r="AM243" s="30"/>
      <c r="AN243" s="49"/>
      <c r="AO243" s="49"/>
      <c r="AP243" s="49"/>
      <c r="AQ243" s="49"/>
      <c r="AR243" s="101">
        <f>SUM(AR244)</f>
        <v>0</v>
      </c>
      <c r="AS243" s="49"/>
      <c r="AT243" s="49"/>
      <c r="AU243" s="49"/>
      <c r="AV243" s="101">
        <f t="shared" si="748"/>
        <v>0</v>
      </c>
      <c r="AW243" s="101">
        <f t="shared" si="748"/>
        <v>0</v>
      </c>
      <c r="AX243" s="101">
        <f t="shared" si="748"/>
        <v>0</v>
      </c>
      <c r="AY243" s="101">
        <f t="shared" si="748"/>
        <v>5000</v>
      </c>
      <c r="AZ243" s="30"/>
      <c r="BA243" s="30"/>
      <c r="BB243" s="101">
        <f t="shared" si="749"/>
        <v>5000</v>
      </c>
      <c r="BC243" s="101">
        <f t="shared" si="749"/>
        <v>5000</v>
      </c>
      <c r="BD243" s="101">
        <f t="shared" si="749"/>
        <v>0</v>
      </c>
      <c r="BE243" s="101">
        <f t="shared" si="749"/>
        <v>0</v>
      </c>
      <c r="BF243" s="101">
        <f t="shared" si="749"/>
        <v>5000</v>
      </c>
      <c r="BG243" s="101">
        <f t="shared" si="749"/>
        <v>0</v>
      </c>
      <c r="BH243" s="101">
        <f t="shared" si="749"/>
        <v>5000</v>
      </c>
      <c r="BI243" s="101">
        <f t="shared" si="749"/>
        <v>25000</v>
      </c>
      <c r="BJ243" s="101">
        <f t="shared" si="749"/>
        <v>30000</v>
      </c>
      <c r="BK243" s="101">
        <f t="shared" si="749"/>
        <v>0</v>
      </c>
      <c r="BL243" s="101">
        <f t="shared" si="608"/>
        <v>0</v>
      </c>
      <c r="BM243" s="101"/>
      <c r="BN243" s="101"/>
      <c r="BO243" s="101">
        <f>SUM(BO244)</f>
        <v>1000</v>
      </c>
      <c r="BP243" s="101"/>
      <c r="BQ243" s="101"/>
      <c r="BR243" s="101">
        <f>SUM(BR244)</f>
        <v>4000</v>
      </c>
      <c r="BS243" s="101">
        <f>SUM(BS244)</f>
        <v>5000</v>
      </c>
      <c r="BT243" s="101">
        <f>SUM(BT244)</f>
        <v>949.5</v>
      </c>
      <c r="BU243" s="101">
        <f>SUM(BU244:BU248)</f>
        <v>11950</v>
      </c>
      <c r="BV243" s="101">
        <f>SUM(BV244)</f>
        <v>5000</v>
      </c>
      <c r="BW243" s="101"/>
      <c r="BX243" s="101"/>
      <c r="BY243" s="101">
        <f>SUM(BY244:BY248)</f>
        <v>12950</v>
      </c>
      <c r="BZ243" s="101">
        <f>SUM(BZ244:BZ248)</f>
        <v>949.5</v>
      </c>
      <c r="CA243" s="101">
        <f t="shared" si="640"/>
        <v>0</v>
      </c>
      <c r="CB243" s="101">
        <f t="shared" si="641"/>
        <v>7.3320463320463327</v>
      </c>
      <c r="CC243" s="101">
        <f>SUM(CC244)</f>
        <v>0</v>
      </c>
      <c r="CD243" s="101">
        <f>SUM(CD244)</f>
        <v>0</v>
      </c>
      <c r="CE243" s="101">
        <f>SUM(CE244)</f>
        <v>5000</v>
      </c>
      <c r="CF243" s="101">
        <f>SUM(CF244)</f>
        <v>0</v>
      </c>
      <c r="CG243" s="101">
        <f t="shared" si="707"/>
        <v>0</v>
      </c>
      <c r="CH243" s="101">
        <f>SUM(CH244:CH248)</f>
        <v>26000</v>
      </c>
      <c r="CI243" s="101">
        <f>SUM(CI244)</f>
        <v>31000</v>
      </c>
      <c r="CJ243" s="101"/>
      <c r="CK243" s="101">
        <f t="shared" si="583"/>
        <v>0</v>
      </c>
      <c r="CL243" s="101">
        <f>SUM(CL244:CL248)</f>
        <v>0</v>
      </c>
      <c r="CM243" s="101">
        <f>SUM(CM244)</f>
        <v>31000</v>
      </c>
      <c r="CN243" s="101"/>
      <c r="CO243" s="101">
        <f t="shared" si="584"/>
        <v>0</v>
      </c>
      <c r="CP243" s="101">
        <f>SUM(CP244:CP248)</f>
        <v>0</v>
      </c>
      <c r="CQ243" s="101">
        <f t="shared" ref="CQ243:CV243" si="754">SUM(CQ244:CQ248)</f>
        <v>31000</v>
      </c>
      <c r="CR243" s="101">
        <f t="shared" si="754"/>
        <v>0</v>
      </c>
      <c r="CS243" s="101">
        <f t="shared" si="754"/>
        <v>0</v>
      </c>
      <c r="CT243" s="101">
        <f t="shared" si="754"/>
        <v>-20100</v>
      </c>
      <c r="CU243" s="101">
        <f t="shared" si="754"/>
        <v>10900</v>
      </c>
      <c r="CV243" s="101">
        <f t="shared" si="754"/>
        <v>0</v>
      </c>
      <c r="CW243" s="101">
        <f t="shared" si="521"/>
        <v>0</v>
      </c>
      <c r="CX243" s="101">
        <f>SUM(CX244:CX248)</f>
        <v>60000</v>
      </c>
      <c r="CY243" s="101">
        <f>SUM(CY244:CY248)</f>
        <v>70900</v>
      </c>
      <c r="CZ243" s="101">
        <f t="shared" ref="CZ243:DA243" si="755">SUM(CZ244)</f>
        <v>0</v>
      </c>
      <c r="DA243" s="101">
        <f t="shared" si="755"/>
        <v>0</v>
      </c>
      <c r="DB243" s="101">
        <f>SUM(DB244:DB249)</f>
        <v>0</v>
      </c>
      <c r="DC243" s="101">
        <f>SUM(DC244:DC249)</f>
        <v>27487.760000000002</v>
      </c>
      <c r="DD243" s="101">
        <f t="shared" si="742"/>
        <v>0</v>
      </c>
      <c r="DE243" s="101">
        <f t="shared" si="743"/>
        <v>82.422068965517241</v>
      </c>
      <c r="DF243" s="101">
        <f>SUM(DF244:DF249)</f>
        <v>20000</v>
      </c>
      <c r="DG243" s="101">
        <f>SUM(DG244:DG249)</f>
        <v>19015.830000000002</v>
      </c>
      <c r="DH243" s="101">
        <f t="shared" si="527"/>
        <v>95.079150000000013</v>
      </c>
      <c r="DI243" s="101">
        <f t="shared" ref="DI243:DJ243" si="756">SUM(DI244:DI249)</f>
        <v>13350</v>
      </c>
      <c r="DJ243" s="101">
        <f t="shared" si="756"/>
        <v>33350</v>
      </c>
      <c r="DK243" s="101">
        <f>SUM(DK244:DK249)</f>
        <v>0</v>
      </c>
      <c r="DL243" s="101">
        <f t="shared" si="610"/>
        <v>0</v>
      </c>
      <c r="DM243" s="101">
        <f t="shared" ref="DM243:DN243" si="757">SUM(DM244:DM249)</f>
        <v>0</v>
      </c>
      <c r="DN243" s="101">
        <f t="shared" si="757"/>
        <v>33350</v>
      </c>
      <c r="DO243" s="101">
        <f>SUM(DO244:DO249)</f>
        <v>0</v>
      </c>
      <c r="DP243" s="101">
        <f t="shared" si="611"/>
        <v>0</v>
      </c>
      <c r="DQ243" s="101">
        <f t="shared" ref="DQ243:DR243" si="758">SUM(DQ244:DQ249)</f>
        <v>11618.580000000002</v>
      </c>
      <c r="DR243" s="101">
        <f t="shared" si="758"/>
        <v>58989.8</v>
      </c>
      <c r="DS243" s="101">
        <f t="shared" ref="DS243:DU243" si="759">SUM(DS244:DS249)</f>
        <v>28000</v>
      </c>
      <c r="DT243" s="101">
        <f t="shared" si="759"/>
        <v>0</v>
      </c>
      <c r="DU243" s="101">
        <f t="shared" si="759"/>
        <v>0</v>
      </c>
      <c r="DV243" s="106"/>
      <c r="DW243" s="106"/>
      <c r="DX243" s="137"/>
      <c r="DY243" s="106"/>
      <c r="EF243" s="655"/>
      <c r="EG243" s="655"/>
      <c r="EH243" s="655"/>
      <c r="EI243" s="655"/>
      <c r="EJ243" s="655"/>
      <c r="EK243" s="655"/>
      <c r="EL243" s="655"/>
      <c r="EM243" s="655"/>
      <c r="EN243" s="952"/>
      <c r="EO243" s="655"/>
      <c r="EP243" s="655"/>
      <c r="EQ243" s="655"/>
      <c r="ER243" s="655"/>
      <c r="ES243" s="655"/>
      <c r="ET243" s="655"/>
      <c r="EU243" s="655"/>
      <c r="EV243" s="655"/>
      <c r="EY243" s="655"/>
      <c r="EZ243" s="655"/>
      <c r="FA243" s="655"/>
      <c r="FB243" s="655"/>
      <c r="FC243" s="655"/>
      <c r="FD243" s="655"/>
      <c r="FE243" s="655"/>
      <c r="FF243" s="655"/>
      <c r="FG243" s="655"/>
      <c r="FH243" s="655"/>
      <c r="FI243" s="655"/>
      <c r="FJ243" s="655"/>
      <c r="FK243" s="655"/>
      <c r="FL243" s="655"/>
      <c r="FM243" s="655"/>
      <c r="FN243" s="655"/>
      <c r="FO243" s="655"/>
      <c r="FP243" s="655"/>
      <c r="FQ243" s="655"/>
      <c r="FR243" s="655"/>
      <c r="FS243" s="655"/>
      <c r="FT243" s="655"/>
      <c r="FU243" s="655"/>
      <c r="FV243" s="655"/>
      <c r="FW243" s="655"/>
      <c r="FX243" s="655"/>
      <c r="FY243" s="655"/>
      <c r="FZ243" s="655"/>
      <c r="GA243" s="655"/>
      <c r="GB243" s="655"/>
      <c r="GC243" s="655"/>
      <c r="GD243" s="655"/>
      <c r="GE243" s="655"/>
      <c r="GF243" s="655"/>
      <c r="GG243" s="655"/>
      <c r="GH243" s="655"/>
      <c r="GI243" s="655"/>
      <c r="GJ243" s="655"/>
      <c r="GK243" s="655"/>
      <c r="GL243" s="655"/>
      <c r="GM243" s="655"/>
      <c r="GN243" s="655"/>
      <c r="GO243" s="655"/>
      <c r="GP243" s="655"/>
      <c r="GQ243" s="655"/>
      <c r="GR243" s="655"/>
      <c r="GS243" s="655"/>
      <c r="GT243" s="655"/>
      <c r="GU243" s="655"/>
      <c r="GV243" s="655"/>
      <c r="GW243" s="655"/>
      <c r="GX243" s="655"/>
      <c r="GY243" s="655"/>
      <c r="GZ243" s="655"/>
      <c r="HA243" s="655"/>
      <c r="HB243" s="655"/>
      <c r="HC243" s="655"/>
      <c r="HD243" s="655"/>
      <c r="HE243" s="655"/>
      <c r="HF243" s="655"/>
      <c r="HG243" s="655"/>
      <c r="HH243" s="655"/>
      <c r="HI243" s="655"/>
      <c r="HJ243" s="655"/>
      <c r="HK243" s="655"/>
      <c r="HL243" s="655"/>
      <c r="HM243" s="655"/>
      <c r="HN243" s="655"/>
      <c r="HO243" s="655"/>
      <c r="HP243" s="655"/>
      <c r="HQ243" s="655"/>
      <c r="HR243" s="655"/>
      <c r="HS243" s="655"/>
      <c r="HT243" s="655"/>
      <c r="HU243" s="655"/>
      <c r="HV243" s="655"/>
      <c r="HW243" s="655"/>
      <c r="HX243" s="655"/>
      <c r="HY243" s="655"/>
      <c r="HZ243" s="655"/>
      <c r="IA243" s="655"/>
      <c r="IB243" s="655"/>
      <c r="IC243" s="655"/>
    </row>
    <row r="244" spans="1:237" ht="20.100000000000001" customHeight="1" x14ac:dyDescent="0.35">
      <c r="A244" s="646"/>
      <c r="B244" s="646"/>
      <c r="C244" s="665"/>
      <c r="D244" s="646"/>
      <c r="E244" s="646"/>
      <c r="F244" s="646"/>
      <c r="G244" s="646"/>
      <c r="H244" s="646"/>
      <c r="I244" s="646"/>
      <c r="J244" s="646" t="s">
        <v>201</v>
      </c>
      <c r="K244" s="837"/>
      <c r="L244" s="604"/>
      <c r="M244" s="610"/>
      <c r="N244" s="611">
        <v>4221</v>
      </c>
      <c r="O244" s="612" t="s">
        <v>194</v>
      </c>
      <c r="P244" s="30"/>
      <c r="Q244" s="30"/>
      <c r="R244" s="30"/>
      <c r="S244" s="30"/>
      <c r="T244" s="30"/>
      <c r="U244" s="30"/>
      <c r="V244" s="30"/>
      <c r="W244" s="35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5"/>
      <c r="AI244" s="589"/>
      <c r="AJ244" s="30"/>
      <c r="AK244" s="30"/>
      <c r="AL244" s="30"/>
      <c r="AM244" s="30"/>
      <c r="AN244" s="49"/>
      <c r="AO244" s="49"/>
      <c r="AP244" s="49"/>
      <c r="AQ244" s="49"/>
      <c r="AR244" s="49">
        <v>0</v>
      </c>
      <c r="AS244" s="49"/>
      <c r="AT244" s="49"/>
      <c r="AU244" s="49"/>
      <c r="AV244" s="49">
        <v>0</v>
      </c>
      <c r="AW244" s="49"/>
      <c r="AX244" s="49"/>
      <c r="AY244" s="49">
        <f>(BB244-AV244)</f>
        <v>5000</v>
      </c>
      <c r="AZ244" s="30"/>
      <c r="BA244" s="30"/>
      <c r="BB244" s="49">
        <v>5000</v>
      </c>
      <c r="BC244" s="49">
        <v>5000</v>
      </c>
      <c r="BD244" s="49">
        <v>0</v>
      </c>
      <c r="BE244" s="49">
        <v>0</v>
      </c>
      <c r="BF244" s="49">
        <v>5000</v>
      </c>
      <c r="BG244" s="49">
        <v>0</v>
      </c>
      <c r="BH244" s="49">
        <v>5000</v>
      </c>
      <c r="BI244" s="49">
        <f>(BJ244-BH244)</f>
        <v>25000</v>
      </c>
      <c r="BJ244" s="49">
        <v>30000</v>
      </c>
      <c r="BK244" s="49">
        <v>0</v>
      </c>
      <c r="BL244" s="49">
        <f t="shared" si="608"/>
        <v>0</v>
      </c>
      <c r="BM244" s="49"/>
      <c r="BN244" s="49"/>
      <c r="BO244" s="49">
        <v>1000</v>
      </c>
      <c r="BP244" s="49"/>
      <c r="BQ244" s="49"/>
      <c r="BR244" s="49">
        <f>(BS244-BO244)</f>
        <v>4000</v>
      </c>
      <c r="BS244" s="49">
        <v>5000</v>
      </c>
      <c r="BT244" s="49">
        <v>949.5</v>
      </c>
      <c r="BU244" s="49">
        <f>(BY244-BO244)</f>
        <v>11950</v>
      </c>
      <c r="BV244" s="49">
        <v>5000</v>
      </c>
      <c r="BW244" s="49"/>
      <c r="BX244" s="49"/>
      <c r="BY244" s="49">
        <v>12950</v>
      </c>
      <c r="BZ244" s="49">
        <v>0</v>
      </c>
      <c r="CA244" s="49">
        <f t="shared" si="640"/>
        <v>0</v>
      </c>
      <c r="CB244" s="49">
        <f t="shared" si="641"/>
        <v>0</v>
      </c>
      <c r="CC244" s="49"/>
      <c r="CD244" s="49"/>
      <c r="CE244" s="49">
        <v>5000</v>
      </c>
      <c r="CF244" s="49">
        <v>0</v>
      </c>
      <c r="CG244" s="49">
        <f t="shared" si="707"/>
        <v>0</v>
      </c>
      <c r="CH244" s="49">
        <f>(CI244-CE244)</f>
        <v>26000</v>
      </c>
      <c r="CI244" s="49">
        <v>31000</v>
      </c>
      <c r="CJ244" s="49"/>
      <c r="CK244" s="49">
        <f t="shared" si="583"/>
        <v>0</v>
      </c>
      <c r="CL244" s="49">
        <f>(CM244-CI244)</f>
        <v>0</v>
      </c>
      <c r="CM244" s="49">
        <v>31000</v>
      </c>
      <c r="CN244" s="49"/>
      <c r="CO244" s="49">
        <f t="shared" si="584"/>
        <v>0</v>
      </c>
      <c r="CP244" s="49">
        <f>(CQ244-CM244)</f>
        <v>0</v>
      </c>
      <c r="CQ244" s="49">
        <v>31000</v>
      </c>
      <c r="CR244" s="49">
        <v>0</v>
      </c>
      <c r="CS244" s="49">
        <f t="shared" ref="CS244:CS274" si="760">IFERROR(CR244/CQ244*100,)</f>
        <v>0</v>
      </c>
      <c r="CT244" s="49">
        <f>(CU244-CQ244)</f>
        <v>-20100</v>
      </c>
      <c r="CU244" s="49">
        <v>10900</v>
      </c>
      <c r="CV244" s="49">
        <v>0</v>
      </c>
      <c r="CW244" s="49">
        <f t="shared" ref="CW244:CW274" si="761">IFERROR(CV244/CU244*100,)</f>
        <v>0</v>
      </c>
      <c r="CX244" s="49">
        <f>(CY244-CU244)</f>
        <v>59100</v>
      </c>
      <c r="CY244" s="49">
        <v>70000</v>
      </c>
      <c r="CZ244" s="49"/>
      <c r="DA244" s="49"/>
      <c r="DB244" s="49">
        <v>0</v>
      </c>
      <c r="DC244" s="49">
        <v>8429.83</v>
      </c>
      <c r="DD244" s="49">
        <f t="shared" si="742"/>
        <v>0</v>
      </c>
      <c r="DE244" s="49">
        <f t="shared" si="743"/>
        <v>25.276851574212895</v>
      </c>
      <c r="DF244" s="49">
        <v>20000</v>
      </c>
      <c r="DG244" s="49">
        <v>6848.5</v>
      </c>
      <c r="DH244" s="49">
        <f t="shared" ref="DH244:DH275" si="762">IFERROR(DG244/DF244*100,)</f>
        <v>34.2425</v>
      </c>
      <c r="DI244" s="49">
        <f>(DJ244-DF244)</f>
        <v>13350</v>
      </c>
      <c r="DJ244" s="49">
        <v>33350</v>
      </c>
      <c r="DK244" s="49"/>
      <c r="DL244" s="49">
        <f t="shared" si="610"/>
        <v>0</v>
      </c>
      <c r="DM244" s="49">
        <f>(DN244-DJ244)</f>
        <v>0</v>
      </c>
      <c r="DN244" s="49">
        <v>33350</v>
      </c>
      <c r="DO244" s="49"/>
      <c r="DP244" s="49">
        <f t="shared" si="611"/>
        <v>0</v>
      </c>
      <c r="DQ244" s="49">
        <f>(DR244-DN244)</f>
        <v>-14920.169999999998</v>
      </c>
      <c r="DR244" s="49">
        <v>18429.830000000002</v>
      </c>
      <c r="DS244" s="49">
        <v>10000</v>
      </c>
      <c r="DT244" s="49"/>
      <c r="DU244" s="49"/>
      <c r="DV244" s="49"/>
      <c r="DW244" s="49"/>
      <c r="DX244" s="137"/>
      <c r="DY244" s="49"/>
      <c r="EF244" s="655"/>
      <c r="EG244" s="655"/>
      <c r="EH244" s="655"/>
      <c r="EI244" s="655"/>
      <c r="EJ244" s="655"/>
      <c r="EK244" s="655"/>
      <c r="EL244" s="655"/>
      <c r="EM244" s="655"/>
      <c r="EN244" s="952"/>
      <c r="EO244" s="655"/>
      <c r="EP244" s="655"/>
      <c r="EQ244" s="655"/>
      <c r="ER244" s="655"/>
      <c r="ES244" s="655"/>
      <c r="ET244" s="655"/>
      <c r="EU244" s="655"/>
      <c r="EV244" s="655"/>
      <c r="EY244" s="655"/>
      <c r="EZ244" s="655"/>
      <c r="FA244" s="655"/>
      <c r="FB244" s="655"/>
      <c r="FC244" s="655"/>
      <c r="FD244" s="655"/>
      <c r="FE244" s="655"/>
      <c r="FF244" s="655"/>
      <c r="FG244" s="655"/>
      <c r="FH244" s="655"/>
      <c r="FI244" s="655"/>
      <c r="FJ244" s="655"/>
      <c r="FK244" s="655"/>
      <c r="FL244" s="655"/>
      <c r="FM244" s="655"/>
      <c r="FN244" s="655"/>
      <c r="FO244" s="655"/>
      <c r="FP244" s="655"/>
      <c r="FQ244" s="655"/>
      <c r="FR244" s="655"/>
      <c r="FS244" s="655"/>
      <c r="FT244" s="655"/>
      <c r="FU244" s="655"/>
      <c r="FV244" s="655"/>
      <c r="FW244" s="655"/>
      <c r="FX244" s="655"/>
      <c r="FY244" s="655"/>
      <c r="FZ244" s="655"/>
      <c r="GA244" s="655"/>
      <c r="GB244" s="655"/>
      <c r="GC244" s="655"/>
      <c r="GD244" s="655"/>
      <c r="GE244" s="655"/>
      <c r="GF244" s="655"/>
      <c r="GG244" s="655"/>
      <c r="GH244" s="655"/>
      <c r="GI244" s="655"/>
      <c r="GJ244" s="655"/>
      <c r="GK244" s="655"/>
      <c r="GL244" s="655"/>
      <c r="GM244" s="655"/>
      <c r="GN244" s="655"/>
      <c r="GO244" s="655"/>
      <c r="GP244" s="655"/>
      <c r="GQ244" s="655"/>
      <c r="GR244" s="655"/>
      <c r="GS244" s="655"/>
      <c r="GT244" s="655"/>
      <c r="GU244" s="655"/>
      <c r="GV244" s="655"/>
      <c r="GW244" s="655"/>
      <c r="GX244" s="655"/>
      <c r="GY244" s="655"/>
      <c r="GZ244" s="655"/>
      <c r="HA244" s="655"/>
      <c r="HB244" s="655"/>
      <c r="HC244" s="655"/>
      <c r="HD244" s="655"/>
      <c r="HE244" s="655"/>
      <c r="HF244" s="655"/>
      <c r="HG244" s="655"/>
      <c r="HH244" s="655"/>
      <c r="HI244" s="655"/>
      <c r="HJ244" s="655"/>
      <c r="HK244" s="655"/>
      <c r="HL244" s="655"/>
      <c r="HM244" s="655"/>
      <c r="HN244" s="655"/>
      <c r="HO244" s="655"/>
      <c r="HP244" s="655"/>
      <c r="HQ244" s="655"/>
      <c r="HR244" s="655"/>
      <c r="HS244" s="655"/>
      <c r="HT244" s="655"/>
      <c r="HU244" s="655"/>
      <c r="HV244" s="655"/>
      <c r="HW244" s="655"/>
      <c r="HX244" s="655"/>
      <c r="HY244" s="655"/>
      <c r="HZ244" s="655"/>
      <c r="IA244" s="655"/>
      <c r="IB244" s="655"/>
      <c r="IC244" s="655"/>
    </row>
    <row r="245" spans="1:237" ht="20.100000000000001" customHeight="1" x14ac:dyDescent="0.35">
      <c r="A245" s="646"/>
      <c r="B245" s="646"/>
      <c r="C245" s="665"/>
      <c r="D245" s="646"/>
      <c r="E245" s="646"/>
      <c r="F245" s="646"/>
      <c r="G245" s="646"/>
      <c r="H245" s="646"/>
      <c r="I245" s="646"/>
      <c r="J245" s="646" t="s">
        <v>201</v>
      </c>
      <c r="K245" s="970"/>
      <c r="L245" s="604"/>
      <c r="M245" s="610"/>
      <c r="N245" s="611">
        <v>4222</v>
      </c>
      <c r="O245" s="967" t="s">
        <v>204</v>
      </c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614"/>
      <c r="AJ245" s="30"/>
      <c r="AK245" s="30"/>
      <c r="AL245" s="30"/>
      <c r="AM245" s="30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30"/>
      <c r="BA245" s="30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>
        <v>0</v>
      </c>
      <c r="DC245" s="49">
        <v>833.72</v>
      </c>
      <c r="DD245" s="49">
        <f t="shared" si="742"/>
        <v>0</v>
      </c>
      <c r="DE245" s="49">
        <f t="shared" si="743"/>
        <v>0</v>
      </c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>
        <v>5833.72</v>
      </c>
      <c r="DS245" s="49">
        <v>3000</v>
      </c>
      <c r="DT245" s="49"/>
      <c r="DU245" s="49"/>
      <c r="DV245" s="49"/>
      <c r="DW245" s="49"/>
      <c r="DX245" s="137"/>
      <c r="DY245" s="49"/>
      <c r="EF245" s="655"/>
      <c r="EG245" s="655"/>
      <c r="EH245" s="655"/>
      <c r="EI245" s="655"/>
      <c r="EJ245" s="655"/>
      <c r="EK245" s="655"/>
      <c r="EL245" s="655"/>
      <c r="EM245" s="655"/>
      <c r="EN245" s="952"/>
      <c r="EO245" s="655"/>
      <c r="EP245" s="655"/>
      <c r="EQ245" s="655"/>
      <c r="ER245" s="655"/>
      <c r="ES245" s="655"/>
      <c r="ET245" s="655"/>
      <c r="EU245" s="655"/>
      <c r="EV245" s="655"/>
      <c r="EY245" s="655"/>
      <c r="EZ245" s="655"/>
      <c r="FA245" s="655"/>
      <c r="FB245" s="655"/>
      <c r="FC245" s="655"/>
      <c r="FD245" s="655"/>
      <c r="FE245" s="655"/>
      <c r="FF245" s="655"/>
      <c r="FG245" s="655"/>
      <c r="FH245" s="655"/>
      <c r="FI245" s="655"/>
      <c r="FJ245" s="655"/>
      <c r="FK245" s="655"/>
      <c r="FL245" s="655"/>
      <c r="FM245" s="655"/>
      <c r="FN245" s="655"/>
      <c r="FO245" s="655"/>
      <c r="FP245" s="655"/>
      <c r="FQ245" s="655"/>
      <c r="FR245" s="655"/>
      <c r="FS245" s="655"/>
      <c r="FT245" s="655"/>
      <c r="FU245" s="655"/>
      <c r="FV245" s="655"/>
      <c r="FW245" s="655"/>
      <c r="FX245" s="655"/>
      <c r="FY245" s="655"/>
      <c r="FZ245" s="655"/>
      <c r="GA245" s="655"/>
      <c r="GB245" s="655"/>
      <c r="GC245" s="655"/>
      <c r="GD245" s="655"/>
      <c r="GE245" s="655"/>
      <c r="GF245" s="655"/>
      <c r="GG245" s="655"/>
      <c r="GH245" s="655"/>
      <c r="GI245" s="655"/>
      <c r="GJ245" s="655"/>
      <c r="GK245" s="655"/>
      <c r="GL245" s="655"/>
      <c r="GM245" s="655"/>
      <c r="GN245" s="655"/>
      <c r="GO245" s="655"/>
      <c r="GP245" s="655"/>
      <c r="GQ245" s="655"/>
      <c r="GR245" s="655"/>
      <c r="GS245" s="655"/>
      <c r="GT245" s="655"/>
      <c r="GU245" s="655"/>
      <c r="GV245" s="655"/>
      <c r="GW245" s="655"/>
      <c r="GX245" s="655"/>
      <c r="GY245" s="655"/>
      <c r="GZ245" s="655"/>
      <c r="HA245" s="655"/>
      <c r="HB245" s="655"/>
      <c r="HC245" s="655"/>
      <c r="HD245" s="655"/>
      <c r="HE245" s="655"/>
      <c r="HF245" s="655"/>
      <c r="HG245" s="655"/>
      <c r="HH245" s="655"/>
      <c r="HI245" s="655"/>
      <c r="HJ245" s="655"/>
      <c r="HK245" s="655"/>
      <c r="HL245" s="655"/>
      <c r="HM245" s="655"/>
      <c r="HN245" s="655"/>
      <c r="HO245" s="655"/>
      <c r="HP245" s="655"/>
      <c r="HQ245" s="655"/>
      <c r="HR245" s="655"/>
      <c r="HS245" s="655"/>
      <c r="HT245" s="655"/>
      <c r="HU245" s="655"/>
      <c r="HV245" s="655"/>
      <c r="HW245" s="655"/>
      <c r="HX245" s="655"/>
      <c r="HY245" s="655"/>
      <c r="HZ245" s="655"/>
      <c r="IA245" s="655"/>
      <c r="IB245" s="655"/>
      <c r="IC245" s="655"/>
    </row>
    <row r="246" spans="1:237" ht="20.100000000000001" customHeight="1" x14ac:dyDescent="0.35">
      <c r="A246" s="646"/>
      <c r="B246" s="646"/>
      <c r="C246" s="665"/>
      <c r="D246" s="646"/>
      <c r="E246" s="646"/>
      <c r="F246" s="646"/>
      <c r="G246" s="646"/>
      <c r="H246" s="646"/>
      <c r="I246" s="646"/>
      <c r="J246" s="646" t="s">
        <v>201</v>
      </c>
      <c r="K246" s="970"/>
      <c r="L246" s="604"/>
      <c r="M246" s="610"/>
      <c r="N246" s="611">
        <v>4225</v>
      </c>
      <c r="O246" s="967" t="s">
        <v>203</v>
      </c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614"/>
      <c r="AJ246" s="30"/>
      <c r="AK246" s="30"/>
      <c r="AL246" s="30"/>
      <c r="AM246" s="30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30"/>
      <c r="BA246" s="30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>
        <v>0</v>
      </c>
      <c r="DC246" s="49">
        <v>3187.5</v>
      </c>
      <c r="DD246" s="49">
        <f t="shared" si="742"/>
        <v>0</v>
      </c>
      <c r="DE246" s="49">
        <f t="shared" si="743"/>
        <v>0</v>
      </c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>
        <v>8187.5</v>
      </c>
      <c r="DS246" s="49">
        <v>5000</v>
      </c>
      <c r="DT246" s="49"/>
      <c r="DU246" s="49"/>
      <c r="DV246" s="49"/>
      <c r="DW246" s="49"/>
      <c r="DX246" s="137"/>
      <c r="DY246" s="49"/>
      <c r="EF246" s="655"/>
      <c r="EG246" s="655"/>
      <c r="EH246" s="655"/>
      <c r="EI246" s="655"/>
      <c r="EJ246" s="655"/>
      <c r="EK246" s="655"/>
      <c r="EL246" s="655"/>
      <c r="EM246" s="655"/>
      <c r="EN246" s="952"/>
      <c r="EO246" s="655"/>
      <c r="EP246" s="655"/>
      <c r="EQ246" s="655"/>
      <c r="ER246" s="655"/>
      <c r="ES246" s="655"/>
      <c r="ET246" s="655"/>
      <c r="EU246" s="655"/>
      <c r="EV246" s="655"/>
      <c r="EY246" s="655"/>
      <c r="EZ246" s="655"/>
      <c r="FA246" s="655"/>
      <c r="FB246" s="655"/>
      <c r="FC246" s="655"/>
      <c r="FD246" s="655"/>
      <c r="FE246" s="655"/>
      <c r="FF246" s="655"/>
      <c r="FG246" s="655"/>
      <c r="FH246" s="655"/>
      <c r="FI246" s="655"/>
      <c r="FJ246" s="655"/>
      <c r="FK246" s="655"/>
      <c r="FL246" s="655"/>
      <c r="FM246" s="655"/>
      <c r="FN246" s="655"/>
      <c r="FO246" s="655"/>
      <c r="FP246" s="655"/>
      <c r="FQ246" s="655"/>
      <c r="FR246" s="655"/>
      <c r="FS246" s="655"/>
      <c r="FT246" s="655"/>
      <c r="FU246" s="655"/>
      <c r="FV246" s="655"/>
      <c r="FW246" s="655"/>
      <c r="FX246" s="655"/>
      <c r="FY246" s="655"/>
      <c r="FZ246" s="655"/>
      <c r="GA246" s="655"/>
      <c r="GB246" s="655"/>
      <c r="GC246" s="655"/>
      <c r="GD246" s="655"/>
      <c r="GE246" s="655"/>
      <c r="GF246" s="655"/>
      <c r="GG246" s="655"/>
      <c r="GH246" s="655"/>
      <c r="GI246" s="655"/>
      <c r="GJ246" s="655"/>
      <c r="GK246" s="655"/>
      <c r="GL246" s="655"/>
      <c r="GM246" s="655"/>
      <c r="GN246" s="655"/>
      <c r="GO246" s="655"/>
      <c r="GP246" s="655"/>
      <c r="GQ246" s="655"/>
      <c r="GR246" s="655"/>
      <c r="GS246" s="655"/>
      <c r="GT246" s="655"/>
      <c r="GU246" s="655"/>
      <c r="GV246" s="655"/>
      <c r="GW246" s="655"/>
      <c r="GX246" s="655"/>
      <c r="GY246" s="655"/>
      <c r="GZ246" s="655"/>
      <c r="HA246" s="655"/>
      <c r="HB246" s="655"/>
      <c r="HC246" s="655"/>
      <c r="HD246" s="655"/>
      <c r="HE246" s="655"/>
      <c r="HF246" s="655"/>
      <c r="HG246" s="655"/>
      <c r="HH246" s="655"/>
      <c r="HI246" s="655"/>
      <c r="HJ246" s="655"/>
      <c r="HK246" s="655"/>
      <c r="HL246" s="655"/>
      <c r="HM246" s="655"/>
      <c r="HN246" s="655"/>
      <c r="HO246" s="655"/>
      <c r="HP246" s="655"/>
      <c r="HQ246" s="655"/>
      <c r="HR246" s="655"/>
      <c r="HS246" s="655"/>
      <c r="HT246" s="655"/>
      <c r="HU246" s="655"/>
      <c r="HV246" s="655"/>
      <c r="HW246" s="655"/>
      <c r="HX246" s="655"/>
      <c r="HY246" s="655"/>
      <c r="HZ246" s="655"/>
      <c r="IA246" s="655"/>
      <c r="IB246" s="655"/>
      <c r="IC246" s="655"/>
    </row>
    <row r="247" spans="1:237" ht="20.100000000000001" customHeight="1" x14ac:dyDescent="0.35">
      <c r="A247" s="646"/>
      <c r="B247" s="646"/>
      <c r="C247" s="665"/>
      <c r="D247" s="646"/>
      <c r="E247" s="646"/>
      <c r="F247" s="646"/>
      <c r="G247" s="646"/>
      <c r="H247" s="646"/>
      <c r="I247" s="646"/>
      <c r="J247" s="646" t="s">
        <v>201</v>
      </c>
      <c r="K247" s="950"/>
      <c r="L247" s="604"/>
      <c r="M247" s="610"/>
      <c r="N247" s="611">
        <v>4225</v>
      </c>
      <c r="O247" s="612" t="s">
        <v>277</v>
      </c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614"/>
      <c r="AJ247" s="30"/>
      <c r="AK247" s="30"/>
      <c r="AL247" s="30"/>
      <c r="AM247" s="30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30"/>
      <c r="BA247" s="30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>
        <v>0</v>
      </c>
      <c r="DC247" s="49">
        <v>2393.75</v>
      </c>
      <c r="DD247" s="49">
        <f t="shared" si="742"/>
        <v>0</v>
      </c>
      <c r="DE247" s="49">
        <f t="shared" si="743"/>
        <v>0</v>
      </c>
      <c r="DF247" s="49">
        <v>0</v>
      </c>
      <c r="DG247" s="49">
        <v>2393.75</v>
      </c>
      <c r="DH247" s="49">
        <f t="shared" ref="DH247:DH251" si="763">IFERROR(DG247/DF247*100,)</f>
        <v>0</v>
      </c>
      <c r="DI247" s="49">
        <f t="shared" ref="DI247:DI249" si="764">(DJ247-DF247)</f>
        <v>0</v>
      </c>
      <c r="DJ247" s="49"/>
      <c r="DK247" s="49"/>
      <c r="DL247" s="49">
        <f t="shared" ref="DL247:DL269" si="765">IFERROR(DK247/DJ247*100,)</f>
        <v>0</v>
      </c>
      <c r="DM247" s="49">
        <f t="shared" ref="DM247:DM249" si="766">(DN247-DJ247)</f>
        <v>0</v>
      </c>
      <c r="DN247" s="49"/>
      <c r="DO247" s="49"/>
      <c r="DP247" s="49">
        <f t="shared" ref="DP247:DP269" si="767">IFERROR(DO247/DN247*100,)</f>
        <v>0</v>
      </c>
      <c r="DQ247" s="49">
        <f t="shared" ref="DQ247:DQ249" si="768">(DR247-DN247)</f>
        <v>12393.75</v>
      </c>
      <c r="DR247" s="49">
        <v>12393.75</v>
      </c>
      <c r="DS247" s="49">
        <v>0</v>
      </c>
      <c r="DT247" s="49"/>
      <c r="DU247" s="49"/>
      <c r="DV247" s="49"/>
      <c r="DW247" s="49"/>
      <c r="DX247" s="137"/>
      <c r="DY247" s="49"/>
      <c r="EF247" s="655"/>
      <c r="EG247" s="655"/>
      <c r="EH247" s="655"/>
      <c r="EI247" s="655"/>
      <c r="EJ247" s="655"/>
      <c r="EK247" s="655"/>
      <c r="EL247" s="655"/>
      <c r="EM247" s="655"/>
      <c r="EN247" s="952"/>
      <c r="EO247" s="655"/>
      <c r="EP247" s="655"/>
      <c r="EQ247" s="655"/>
      <c r="ER247" s="655"/>
      <c r="ES247" s="655"/>
      <c r="ET247" s="655"/>
      <c r="EU247" s="655"/>
      <c r="EV247" s="655"/>
      <c r="EY247" s="655"/>
      <c r="EZ247" s="655"/>
      <c r="FA247" s="655"/>
      <c r="FB247" s="655"/>
      <c r="FC247" s="655"/>
      <c r="FD247" s="655"/>
      <c r="FE247" s="655"/>
      <c r="FF247" s="655"/>
      <c r="FG247" s="655"/>
      <c r="FH247" s="655"/>
      <c r="FI247" s="655"/>
      <c r="FJ247" s="655"/>
      <c r="FK247" s="655"/>
      <c r="FL247" s="655"/>
      <c r="FM247" s="655"/>
      <c r="FN247" s="655"/>
      <c r="FO247" s="655"/>
      <c r="FP247" s="655"/>
      <c r="FQ247" s="655"/>
      <c r="FR247" s="655"/>
      <c r="FS247" s="655"/>
      <c r="FT247" s="655"/>
      <c r="FU247" s="655"/>
      <c r="FV247" s="655"/>
      <c r="FW247" s="655"/>
      <c r="FX247" s="655"/>
      <c r="FY247" s="655"/>
      <c r="FZ247" s="655"/>
      <c r="GA247" s="655"/>
      <c r="GB247" s="655"/>
      <c r="GC247" s="655"/>
      <c r="GD247" s="655"/>
      <c r="GE247" s="655"/>
      <c r="GF247" s="655"/>
      <c r="GG247" s="655"/>
      <c r="GH247" s="655"/>
      <c r="GI247" s="655"/>
      <c r="GJ247" s="655"/>
      <c r="GK247" s="655"/>
      <c r="GL247" s="655"/>
      <c r="GM247" s="655"/>
      <c r="GN247" s="655"/>
      <c r="GO247" s="655"/>
      <c r="GP247" s="655"/>
      <c r="GQ247" s="655"/>
      <c r="GR247" s="655"/>
      <c r="GS247" s="655"/>
      <c r="GT247" s="655"/>
      <c r="GU247" s="655"/>
      <c r="GV247" s="655"/>
      <c r="GW247" s="655"/>
      <c r="GX247" s="655"/>
      <c r="GY247" s="655"/>
      <c r="GZ247" s="655"/>
      <c r="HA247" s="655"/>
      <c r="HB247" s="655"/>
      <c r="HC247" s="655"/>
      <c r="HD247" s="655"/>
      <c r="HE247" s="655"/>
      <c r="HF247" s="655"/>
      <c r="HG247" s="655"/>
      <c r="HH247" s="655"/>
      <c r="HI247" s="655"/>
      <c r="HJ247" s="655"/>
      <c r="HK247" s="655"/>
      <c r="HL247" s="655"/>
      <c r="HM247" s="655"/>
      <c r="HN247" s="655"/>
      <c r="HO247" s="655"/>
      <c r="HP247" s="655"/>
      <c r="HQ247" s="655"/>
      <c r="HR247" s="655"/>
      <c r="HS247" s="655"/>
      <c r="HT247" s="655"/>
      <c r="HU247" s="655"/>
      <c r="HV247" s="655"/>
      <c r="HW247" s="655"/>
      <c r="HX247" s="655"/>
      <c r="HY247" s="655"/>
      <c r="HZ247" s="655"/>
      <c r="IA247" s="655"/>
      <c r="IB247" s="655"/>
      <c r="IC247" s="655"/>
    </row>
    <row r="248" spans="1:237" ht="19.5" customHeight="1" x14ac:dyDescent="0.35">
      <c r="A248" s="646"/>
      <c r="B248" s="646"/>
      <c r="C248" s="665"/>
      <c r="D248" s="646"/>
      <c r="E248" s="646"/>
      <c r="F248" s="646"/>
      <c r="G248" s="646"/>
      <c r="H248" s="646"/>
      <c r="I248" s="646"/>
      <c r="J248" s="646" t="s">
        <v>201</v>
      </c>
      <c r="K248" s="837"/>
      <c r="L248" s="604"/>
      <c r="M248" s="610"/>
      <c r="N248" s="611">
        <v>4226</v>
      </c>
      <c r="O248" s="612" t="s">
        <v>673</v>
      </c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614"/>
      <c r="AJ248" s="30"/>
      <c r="AK248" s="30"/>
      <c r="AL248" s="30"/>
      <c r="AM248" s="30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30"/>
      <c r="BA248" s="30"/>
      <c r="BB248" s="49"/>
      <c r="BC248" s="49"/>
      <c r="BD248" s="49"/>
      <c r="BE248" s="49"/>
      <c r="BF248" s="49"/>
      <c r="BG248" s="49">
        <v>0</v>
      </c>
      <c r="BH248" s="49">
        <v>0</v>
      </c>
      <c r="BI248" s="49"/>
      <c r="BJ248" s="49">
        <v>0</v>
      </c>
      <c r="BK248" s="49"/>
      <c r="BL248" s="49"/>
      <c r="BM248" s="49"/>
      <c r="BN248" s="49"/>
      <c r="BO248" s="49">
        <v>0</v>
      </c>
      <c r="BP248" s="49"/>
      <c r="BQ248" s="49"/>
      <c r="BR248" s="49"/>
      <c r="BS248" s="49"/>
      <c r="BT248" s="49">
        <v>0</v>
      </c>
      <c r="BU248" s="49">
        <f>(BY248-BO248)</f>
        <v>0</v>
      </c>
      <c r="BV248" s="49"/>
      <c r="BW248" s="49"/>
      <c r="BX248" s="49"/>
      <c r="BY248" s="49">
        <v>0</v>
      </c>
      <c r="BZ248" s="49">
        <v>949.5</v>
      </c>
      <c r="CA248" s="49">
        <f t="shared" si="640"/>
        <v>0</v>
      </c>
      <c r="CB248" s="49">
        <f t="shared" si="641"/>
        <v>0</v>
      </c>
      <c r="CC248" s="49"/>
      <c r="CD248" s="49"/>
      <c r="CE248" s="49">
        <v>0</v>
      </c>
      <c r="CF248" s="49"/>
      <c r="CG248" s="49">
        <f t="shared" si="707"/>
        <v>0</v>
      </c>
      <c r="CH248" s="49">
        <f>(CI248-CE248)</f>
        <v>0</v>
      </c>
      <c r="CI248" s="49"/>
      <c r="CJ248" s="49"/>
      <c r="CK248" s="49">
        <f t="shared" si="583"/>
        <v>0</v>
      </c>
      <c r="CL248" s="49">
        <f>(CM248-CI248)</f>
        <v>0</v>
      </c>
      <c r="CM248" s="49"/>
      <c r="CN248" s="49"/>
      <c r="CO248" s="49">
        <f t="shared" si="584"/>
        <v>0</v>
      </c>
      <c r="CP248" s="49">
        <f>(CQ248-CM248)</f>
        <v>0</v>
      </c>
      <c r="CQ248" s="49"/>
      <c r="CR248" s="49"/>
      <c r="CS248" s="49">
        <f t="shared" si="760"/>
        <v>0</v>
      </c>
      <c r="CT248" s="49">
        <f>(CU248-CQ248)</f>
        <v>0</v>
      </c>
      <c r="CU248" s="49">
        <v>0</v>
      </c>
      <c r="CV248" s="49"/>
      <c r="CW248" s="49">
        <f t="shared" si="761"/>
        <v>0</v>
      </c>
      <c r="CX248" s="49">
        <f>(CY248-CU248)</f>
        <v>900</v>
      </c>
      <c r="CY248" s="49">
        <v>900</v>
      </c>
      <c r="CZ248" s="49"/>
      <c r="DA248" s="49"/>
      <c r="DB248" s="49">
        <v>0</v>
      </c>
      <c r="DC248" s="49">
        <v>229.2</v>
      </c>
      <c r="DD248" s="49">
        <f t="shared" si="742"/>
        <v>0</v>
      </c>
      <c r="DE248" s="49">
        <f t="shared" si="743"/>
        <v>0</v>
      </c>
      <c r="DF248" s="49">
        <v>0</v>
      </c>
      <c r="DG248" s="49">
        <v>229.2</v>
      </c>
      <c r="DH248" s="49">
        <f t="shared" si="763"/>
        <v>0</v>
      </c>
      <c r="DI248" s="49">
        <f t="shared" si="764"/>
        <v>0</v>
      </c>
      <c r="DJ248" s="49"/>
      <c r="DK248" s="49"/>
      <c r="DL248" s="49">
        <f t="shared" si="765"/>
        <v>0</v>
      </c>
      <c r="DM248" s="49">
        <f t="shared" si="766"/>
        <v>0</v>
      </c>
      <c r="DN248" s="49"/>
      <c r="DO248" s="49"/>
      <c r="DP248" s="49">
        <f t="shared" si="767"/>
        <v>0</v>
      </c>
      <c r="DQ248" s="49">
        <f t="shared" si="768"/>
        <v>1500</v>
      </c>
      <c r="DR248" s="49">
        <v>1500</v>
      </c>
      <c r="DS248" s="49">
        <v>0</v>
      </c>
      <c r="DT248" s="49"/>
      <c r="DU248" s="49"/>
      <c r="DV248" s="49"/>
      <c r="DW248" s="49"/>
      <c r="DX248" s="137"/>
      <c r="DY248" s="49"/>
      <c r="EF248" s="655"/>
      <c r="EG248" s="655"/>
      <c r="EH248" s="655"/>
      <c r="EI248" s="655"/>
      <c r="EJ248" s="655"/>
      <c r="EK248" s="655"/>
      <c r="EL248" s="655"/>
      <c r="EM248" s="655"/>
      <c r="EN248" s="952"/>
      <c r="EO248" s="655"/>
      <c r="EP248" s="655"/>
      <c r="EQ248" s="655"/>
      <c r="ER248" s="655"/>
      <c r="ES248" s="655"/>
      <c r="ET248" s="655"/>
      <c r="EU248" s="655"/>
      <c r="EV248" s="655"/>
      <c r="EY248" s="655"/>
      <c r="EZ248" s="655"/>
      <c r="FA248" s="655"/>
      <c r="FB248" s="655"/>
      <c r="FC248" s="655"/>
      <c r="FD248" s="655"/>
      <c r="FE248" s="655"/>
      <c r="FF248" s="655"/>
      <c r="FG248" s="655"/>
      <c r="FH248" s="655"/>
      <c r="FI248" s="655"/>
      <c r="FJ248" s="655"/>
      <c r="FK248" s="655"/>
      <c r="FL248" s="655"/>
      <c r="FM248" s="655"/>
      <c r="FN248" s="655"/>
      <c r="FO248" s="655"/>
      <c r="FP248" s="655"/>
      <c r="FQ248" s="655"/>
      <c r="FR248" s="655"/>
      <c r="FS248" s="655"/>
      <c r="FT248" s="655"/>
      <c r="FU248" s="655"/>
      <c r="FV248" s="655"/>
      <c r="FW248" s="655"/>
      <c r="FX248" s="655"/>
      <c r="FY248" s="655"/>
      <c r="FZ248" s="655"/>
      <c r="GA248" s="655"/>
      <c r="GB248" s="655"/>
      <c r="GC248" s="655"/>
      <c r="GD248" s="655"/>
      <c r="GE248" s="655"/>
      <c r="GF248" s="655"/>
      <c r="GG248" s="655"/>
      <c r="GH248" s="655"/>
      <c r="GI248" s="655"/>
      <c r="GJ248" s="655"/>
      <c r="GK248" s="655"/>
      <c r="GL248" s="655"/>
      <c r="GM248" s="655"/>
      <c r="GN248" s="655"/>
      <c r="GO248" s="655"/>
      <c r="GP248" s="655"/>
      <c r="GQ248" s="655"/>
      <c r="GR248" s="655"/>
      <c r="GS248" s="655"/>
      <c r="GT248" s="655"/>
      <c r="GU248" s="655"/>
      <c r="GV248" s="655"/>
      <c r="GW248" s="655"/>
      <c r="GX248" s="655"/>
      <c r="GY248" s="655"/>
      <c r="GZ248" s="655"/>
      <c r="HA248" s="655"/>
      <c r="HB248" s="655"/>
      <c r="HC248" s="655"/>
      <c r="HD248" s="655"/>
      <c r="HE248" s="655"/>
      <c r="HF248" s="655"/>
      <c r="HG248" s="655"/>
      <c r="HH248" s="655"/>
      <c r="HI248" s="655"/>
      <c r="HJ248" s="655"/>
      <c r="HK248" s="655"/>
      <c r="HL248" s="655"/>
      <c r="HM248" s="655"/>
      <c r="HN248" s="655"/>
      <c r="HO248" s="655"/>
      <c r="HP248" s="655"/>
      <c r="HQ248" s="655"/>
      <c r="HR248" s="655"/>
      <c r="HS248" s="655"/>
      <c r="HT248" s="655"/>
      <c r="HU248" s="655"/>
      <c r="HV248" s="655"/>
      <c r="HW248" s="655"/>
      <c r="HX248" s="655"/>
      <c r="HY248" s="655"/>
      <c r="HZ248" s="655"/>
      <c r="IA248" s="655"/>
      <c r="IB248" s="655"/>
      <c r="IC248" s="655"/>
    </row>
    <row r="249" spans="1:237" ht="20.100000000000001" customHeight="1" x14ac:dyDescent="0.35">
      <c r="A249" s="646"/>
      <c r="B249" s="646"/>
      <c r="C249" s="665"/>
      <c r="D249" s="646"/>
      <c r="E249" s="646"/>
      <c r="F249" s="646"/>
      <c r="G249" s="646"/>
      <c r="H249" s="646"/>
      <c r="I249" s="646"/>
      <c r="J249" s="646" t="s">
        <v>201</v>
      </c>
      <c r="K249" s="950"/>
      <c r="L249" s="604"/>
      <c r="M249" s="610"/>
      <c r="N249" s="611">
        <v>4227</v>
      </c>
      <c r="O249" s="612" t="s">
        <v>200</v>
      </c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614"/>
      <c r="AJ249" s="30"/>
      <c r="AK249" s="30"/>
      <c r="AL249" s="30"/>
      <c r="AM249" s="30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30"/>
      <c r="BA249" s="30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>
        <v>0</v>
      </c>
      <c r="DC249" s="49">
        <v>12413.76</v>
      </c>
      <c r="DD249" s="49">
        <f t="shared" si="742"/>
        <v>0</v>
      </c>
      <c r="DE249" s="49">
        <f t="shared" si="743"/>
        <v>0</v>
      </c>
      <c r="DF249" s="49">
        <v>0</v>
      </c>
      <c r="DG249" s="49">
        <v>9544.3799999999992</v>
      </c>
      <c r="DH249" s="49">
        <f t="shared" si="763"/>
        <v>0</v>
      </c>
      <c r="DI249" s="49">
        <f t="shared" si="764"/>
        <v>0</v>
      </c>
      <c r="DJ249" s="49"/>
      <c r="DK249" s="49"/>
      <c r="DL249" s="49">
        <f t="shared" si="765"/>
        <v>0</v>
      </c>
      <c r="DM249" s="49">
        <f t="shared" si="766"/>
        <v>0</v>
      </c>
      <c r="DN249" s="49"/>
      <c r="DO249" s="49"/>
      <c r="DP249" s="49">
        <f t="shared" si="767"/>
        <v>0</v>
      </c>
      <c r="DQ249" s="49">
        <f t="shared" si="768"/>
        <v>12645</v>
      </c>
      <c r="DR249" s="49">
        <v>12645</v>
      </c>
      <c r="DS249" s="49">
        <v>10000</v>
      </c>
      <c r="DT249" s="49"/>
      <c r="DU249" s="49"/>
      <c r="DV249" s="49"/>
      <c r="DW249" s="49"/>
      <c r="DX249" s="137"/>
      <c r="DY249" s="49"/>
      <c r="EF249" s="655"/>
      <c r="EG249" s="655"/>
      <c r="EH249" s="655"/>
      <c r="EI249" s="655"/>
      <c r="EJ249" s="655"/>
      <c r="EK249" s="655"/>
      <c r="EL249" s="655"/>
      <c r="EM249" s="655"/>
      <c r="EN249" s="952"/>
      <c r="EO249" s="655"/>
      <c r="EP249" s="655"/>
      <c r="EQ249" s="655"/>
      <c r="ER249" s="655"/>
      <c r="ES249" s="655"/>
      <c r="ET249" s="655"/>
      <c r="EU249" s="655"/>
      <c r="EV249" s="655"/>
      <c r="EY249" s="655"/>
      <c r="EZ249" s="655"/>
      <c r="FA249" s="655"/>
      <c r="FB249" s="655"/>
      <c r="FC249" s="655"/>
      <c r="FD249" s="655"/>
      <c r="FE249" s="655"/>
      <c r="FF249" s="655"/>
      <c r="FG249" s="655"/>
      <c r="FH249" s="655"/>
      <c r="FI249" s="655"/>
      <c r="FJ249" s="655"/>
      <c r="FK249" s="655"/>
      <c r="FL249" s="655"/>
      <c r="FM249" s="655"/>
      <c r="FN249" s="655"/>
      <c r="FO249" s="655"/>
      <c r="FP249" s="655"/>
      <c r="FQ249" s="655"/>
      <c r="FR249" s="655"/>
      <c r="FS249" s="655"/>
      <c r="FT249" s="655"/>
      <c r="FU249" s="655"/>
      <c r="FV249" s="655"/>
      <c r="FW249" s="655"/>
      <c r="FX249" s="655"/>
      <c r="FY249" s="655"/>
      <c r="FZ249" s="655"/>
      <c r="GA249" s="655"/>
      <c r="GB249" s="655"/>
      <c r="GC249" s="655"/>
      <c r="GD249" s="655"/>
      <c r="GE249" s="655"/>
      <c r="GF249" s="655"/>
      <c r="GG249" s="655"/>
      <c r="GH249" s="655"/>
      <c r="GI249" s="655"/>
      <c r="GJ249" s="655"/>
      <c r="GK249" s="655"/>
      <c r="GL249" s="655"/>
      <c r="GM249" s="655"/>
      <c r="GN249" s="655"/>
      <c r="GO249" s="655"/>
      <c r="GP249" s="655"/>
      <c r="GQ249" s="655"/>
      <c r="GR249" s="655"/>
      <c r="GS249" s="655"/>
      <c r="GT249" s="655"/>
      <c r="GU249" s="655"/>
      <c r="GV249" s="655"/>
      <c r="GW249" s="655"/>
      <c r="GX249" s="655"/>
      <c r="GY249" s="655"/>
      <c r="GZ249" s="655"/>
      <c r="HA249" s="655"/>
      <c r="HB249" s="655"/>
      <c r="HC249" s="655"/>
      <c r="HD249" s="655"/>
      <c r="HE249" s="655"/>
      <c r="HF249" s="655"/>
      <c r="HG249" s="655"/>
      <c r="HH249" s="655"/>
      <c r="HI249" s="655"/>
      <c r="HJ249" s="655"/>
      <c r="HK249" s="655"/>
      <c r="HL249" s="655"/>
      <c r="HM249" s="655"/>
      <c r="HN249" s="655"/>
      <c r="HO249" s="655"/>
      <c r="HP249" s="655"/>
      <c r="HQ249" s="655"/>
      <c r="HR249" s="655"/>
      <c r="HS249" s="655"/>
      <c r="HT249" s="655"/>
      <c r="HU249" s="655"/>
      <c r="HV249" s="655"/>
      <c r="HW249" s="655"/>
      <c r="HX249" s="655"/>
      <c r="HY249" s="655"/>
      <c r="HZ249" s="655"/>
      <c r="IA249" s="655"/>
      <c r="IB249" s="655"/>
      <c r="IC249" s="655"/>
    </row>
    <row r="250" spans="1:237" s="793" customFormat="1" ht="19.5" customHeight="1" x14ac:dyDescent="0.35">
      <c r="B250" s="646"/>
      <c r="C250" s="665" t="s">
        <v>483</v>
      </c>
      <c r="D250" s="717"/>
      <c r="E250" s="717"/>
      <c r="F250" s="717"/>
      <c r="G250" s="717"/>
      <c r="H250" s="717"/>
      <c r="I250" s="717"/>
      <c r="J250" s="646" t="s">
        <v>201</v>
      </c>
      <c r="K250" s="717"/>
      <c r="L250" s="717"/>
      <c r="M250" s="1010">
        <v>424</v>
      </c>
      <c r="N250" s="1010" t="s">
        <v>268</v>
      </c>
      <c r="O250" s="1031"/>
      <c r="P250" s="717"/>
      <c r="Q250" s="717"/>
      <c r="R250" s="717"/>
      <c r="S250" s="717"/>
      <c r="T250" s="717"/>
      <c r="U250" s="717"/>
      <c r="V250" s="717"/>
      <c r="W250" s="717"/>
      <c r="X250" s="717"/>
      <c r="Y250" s="717"/>
      <c r="Z250" s="717"/>
      <c r="AA250" s="717"/>
      <c r="AB250" s="717"/>
      <c r="AC250" s="717"/>
      <c r="AD250" s="717"/>
      <c r="AE250" s="717"/>
      <c r="AF250" s="717"/>
      <c r="AG250" s="717"/>
      <c r="AH250" s="717"/>
      <c r="AI250" s="717"/>
      <c r="AJ250" s="717"/>
      <c r="AK250" s="717"/>
      <c r="AL250" s="717"/>
      <c r="AM250" s="717"/>
      <c r="AN250" s="717"/>
      <c r="AO250" s="717"/>
      <c r="AP250" s="717"/>
      <c r="AQ250" s="717"/>
      <c r="AR250" s="717"/>
      <c r="AS250" s="717"/>
      <c r="AT250" s="717"/>
      <c r="AU250" s="717"/>
      <c r="AV250" s="717"/>
      <c r="AW250" s="717"/>
      <c r="AX250" s="717"/>
      <c r="AY250" s="717"/>
      <c r="AZ250" s="717"/>
      <c r="BA250" s="717"/>
      <c r="BB250" s="717"/>
      <c r="BC250" s="717"/>
      <c r="BD250" s="717"/>
      <c r="BE250" s="717"/>
      <c r="BF250" s="717"/>
      <c r="BG250" s="717"/>
      <c r="BH250" s="717"/>
      <c r="BI250" s="717"/>
      <c r="BJ250" s="717"/>
      <c r="BK250" s="717"/>
      <c r="BL250" s="717"/>
      <c r="BM250" s="717"/>
      <c r="BN250" s="717"/>
      <c r="BO250" s="717"/>
      <c r="BP250" s="717"/>
      <c r="BQ250" s="717"/>
      <c r="BR250" s="717"/>
      <c r="BS250" s="717"/>
      <c r="BT250" s="717"/>
      <c r="BU250" s="717"/>
      <c r="BV250" s="717"/>
      <c r="BW250" s="717"/>
      <c r="BX250" s="717"/>
      <c r="BY250" s="717"/>
      <c r="BZ250" s="101">
        <f t="shared" ref="BZ250" si="769">SUM(BZ251)</f>
        <v>0</v>
      </c>
      <c r="CA250" s="101">
        <f>IFERROR(BZ250/BG250*100,)</f>
        <v>0</v>
      </c>
      <c r="CB250" s="101">
        <f>IFERROR(BZ250/BY250*100,)</f>
        <v>0</v>
      </c>
      <c r="CC250" s="101">
        <f>SUM(CC251)</f>
        <v>0</v>
      </c>
      <c r="CD250" s="101">
        <f>SUM(CD251)</f>
        <v>0</v>
      </c>
      <c r="CE250" s="101">
        <f>SUM(CE251)</f>
        <v>0</v>
      </c>
      <c r="CF250" s="101">
        <f>SUM(CF251)</f>
        <v>0</v>
      </c>
      <c r="CG250" s="101">
        <f>IFERROR(CF250/CE250*100,)</f>
        <v>0</v>
      </c>
      <c r="CH250" s="101">
        <f t="shared" ref="CH250:CI250" si="770">SUM(CH251)</f>
        <v>0</v>
      </c>
      <c r="CI250" s="101">
        <f t="shared" si="770"/>
        <v>0</v>
      </c>
      <c r="CJ250" s="101"/>
      <c r="CK250" s="101">
        <f>IFERROR(CJ250/CI250*100,)</f>
        <v>0</v>
      </c>
      <c r="CL250" s="101">
        <f>SUM(CL251)</f>
        <v>0</v>
      </c>
      <c r="CM250" s="101">
        <f>SUM(CM251)</f>
        <v>0</v>
      </c>
      <c r="CN250" s="101"/>
      <c r="CO250" s="101">
        <f>IFERROR(CN250/CM250*100,)</f>
        <v>0</v>
      </c>
      <c r="CP250" s="101">
        <f>SUM(CP251)</f>
        <v>0</v>
      </c>
      <c r="CQ250" s="101">
        <f>SUM(CQ251)</f>
        <v>0</v>
      </c>
      <c r="CR250" s="101">
        <f>SUM(CR251)</f>
        <v>1826.12</v>
      </c>
      <c r="CS250" s="101">
        <f t="shared" ref="CS250:CS251" si="771">IFERROR(CR250/CQ250*100,)</f>
        <v>0</v>
      </c>
      <c r="CT250" s="101">
        <f>SUM(CT251)</f>
        <v>12000</v>
      </c>
      <c r="CU250" s="101">
        <f>SUM(CU251)</f>
        <v>12000</v>
      </c>
      <c r="CV250" s="101">
        <f>SUM(CV251)</f>
        <v>1826.12</v>
      </c>
      <c r="CW250" s="101">
        <f t="shared" ref="CW250:CW251" si="772">IFERROR(CV250/CU250*100,)</f>
        <v>15.217666666666666</v>
      </c>
      <c r="CX250" s="101">
        <f>SUM(CX251)</f>
        <v>-8000</v>
      </c>
      <c r="CY250" s="101">
        <f t="shared" ref="CY250" si="773">SUM(CY251)</f>
        <v>4000</v>
      </c>
      <c r="CZ250" s="101">
        <f>SUM(CZ251)</f>
        <v>0</v>
      </c>
      <c r="DA250" s="101">
        <f>SUM(DA251)</f>
        <v>0</v>
      </c>
      <c r="DB250" s="101">
        <f>SUM(DB251)</f>
        <v>1826.12</v>
      </c>
      <c r="DC250" s="101">
        <f>SUM(DC251)</f>
        <v>2000</v>
      </c>
      <c r="DD250" s="101">
        <f t="shared" si="742"/>
        <v>109.52182770026067</v>
      </c>
      <c r="DE250" s="101">
        <f t="shared" si="743"/>
        <v>100</v>
      </c>
      <c r="DF250" s="101">
        <f>SUM(DF251)</f>
        <v>0</v>
      </c>
      <c r="DG250" s="101">
        <f>SUM(DG251)</f>
        <v>0</v>
      </c>
      <c r="DH250" s="101">
        <f t="shared" si="763"/>
        <v>0</v>
      </c>
      <c r="DI250" s="101">
        <f>SUM(DI251)</f>
        <v>2000</v>
      </c>
      <c r="DJ250" s="101">
        <f>SUM(DJ251)</f>
        <v>2000</v>
      </c>
      <c r="DK250" s="101">
        <f>SUM(DK251)</f>
        <v>0</v>
      </c>
      <c r="DL250" s="101">
        <f t="shared" si="765"/>
        <v>0</v>
      </c>
      <c r="DM250" s="101">
        <f>SUM(DM251)</f>
        <v>-2000</v>
      </c>
      <c r="DN250" s="101">
        <f>SUM(DN251)</f>
        <v>0</v>
      </c>
      <c r="DO250" s="101">
        <f>SUM(DO251)</f>
        <v>0</v>
      </c>
      <c r="DP250" s="101">
        <f t="shared" si="767"/>
        <v>0</v>
      </c>
      <c r="DQ250" s="101">
        <f>SUM(DQ251)</f>
        <v>1000</v>
      </c>
      <c r="DR250" s="101">
        <f>SUM(DR251)</f>
        <v>1000</v>
      </c>
      <c r="DS250" s="101">
        <f t="shared" ref="DS250:DU250" si="774">SUM(DS251)</f>
        <v>0</v>
      </c>
      <c r="DT250" s="703">
        <f t="shared" si="774"/>
        <v>0</v>
      </c>
      <c r="DU250" s="703">
        <f t="shared" si="774"/>
        <v>0</v>
      </c>
      <c r="DV250" s="1023"/>
      <c r="DW250" s="1023"/>
      <c r="DX250" s="1023"/>
      <c r="DY250" s="1023"/>
      <c r="DZ250" s="1025"/>
      <c r="EA250" s="1025"/>
      <c r="EE250" s="1026"/>
      <c r="EF250" s="938"/>
      <c r="EG250" s="938"/>
      <c r="EH250" s="938"/>
      <c r="EI250" s="938"/>
      <c r="EJ250" s="938"/>
      <c r="EK250" s="938"/>
      <c r="EL250" s="938"/>
      <c r="EM250" s="938"/>
      <c r="EN250" s="1024"/>
      <c r="EO250" s="938"/>
      <c r="EP250" s="938"/>
      <c r="EQ250" s="938"/>
      <c r="ER250" s="938"/>
      <c r="ES250" s="938"/>
      <c r="ET250" s="938"/>
      <c r="EU250" s="938"/>
      <c r="EV250" s="938"/>
      <c r="EX250" s="1027"/>
      <c r="EY250" s="938"/>
      <c r="EZ250" s="938"/>
      <c r="FA250" s="938"/>
      <c r="FB250" s="938"/>
      <c r="FC250" s="938"/>
      <c r="FD250" s="938"/>
      <c r="FE250" s="938"/>
      <c r="FF250" s="938"/>
      <c r="FG250" s="938"/>
      <c r="FH250" s="938"/>
      <c r="FI250" s="938"/>
      <c r="FJ250" s="938"/>
      <c r="FK250" s="938"/>
      <c r="FL250" s="938"/>
      <c r="FM250" s="938"/>
      <c r="FN250" s="938"/>
      <c r="FO250" s="938"/>
      <c r="FP250" s="938"/>
      <c r="FQ250" s="938"/>
      <c r="FR250" s="938"/>
      <c r="FS250" s="938"/>
      <c r="FT250" s="938"/>
      <c r="FU250" s="938"/>
      <c r="FV250" s="938"/>
      <c r="FW250" s="938"/>
      <c r="FX250" s="938"/>
      <c r="FY250" s="938"/>
      <c r="FZ250" s="938"/>
      <c r="GA250" s="938"/>
      <c r="GB250" s="938"/>
      <c r="GC250" s="938"/>
      <c r="GD250" s="938"/>
      <c r="GE250" s="938"/>
      <c r="GF250" s="938"/>
      <c r="GG250" s="938"/>
      <c r="GH250" s="938"/>
      <c r="GI250" s="938"/>
      <c r="GJ250" s="938"/>
      <c r="GK250" s="938"/>
      <c r="GL250" s="938"/>
      <c r="GM250" s="938"/>
      <c r="GN250" s="938"/>
      <c r="GO250" s="938"/>
      <c r="GP250" s="938"/>
      <c r="GQ250" s="938"/>
      <c r="GR250" s="938"/>
      <c r="GS250" s="938"/>
      <c r="GT250" s="938"/>
      <c r="GU250" s="938"/>
      <c r="GV250" s="938"/>
      <c r="GW250" s="938"/>
      <c r="GX250" s="938"/>
      <c r="GY250" s="938"/>
      <c r="GZ250" s="938"/>
      <c r="HA250" s="938"/>
      <c r="HB250" s="938"/>
      <c r="HC250" s="938"/>
      <c r="HD250" s="938"/>
      <c r="HE250" s="938"/>
      <c r="HF250" s="938"/>
      <c r="HG250" s="938"/>
      <c r="HH250" s="938"/>
      <c r="HI250" s="938"/>
      <c r="HJ250" s="938"/>
      <c r="HK250" s="938"/>
      <c r="HL250" s="938"/>
      <c r="HM250" s="938"/>
      <c r="HN250" s="938"/>
      <c r="HO250" s="938"/>
      <c r="HP250" s="938"/>
      <c r="HQ250" s="938"/>
      <c r="HR250" s="938"/>
      <c r="HS250" s="938"/>
      <c r="HT250" s="938"/>
      <c r="HU250" s="938"/>
      <c r="HV250" s="938"/>
      <c r="HW250" s="938"/>
      <c r="HX250" s="938"/>
      <c r="HY250" s="938"/>
      <c r="HZ250" s="938"/>
      <c r="IA250" s="938"/>
      <c r="IB250" s="938"/>
      <c r="IC250" s="938"/>
    </row>
    <row r="251" spans="1:237" s="793" customFormat="1" ht="19.5" customHeight="1" x14ac:dyDescent="0.35">
      <c r="A251" s="1021"/>
      <c r="B251" s="730"/>
      <c r="C251" s="669"/>
      <c r="D251" s="745"/>
      <c r="E251" s="745"/>
      <c r="F251" s="745"/>
      <c r="G251" s="745"/>
      <c r="H251" s="745"/>
      <c r="I251" s="745"/>
      <c r="J251" s="646" t="s">
        <v>201</v>
      </c>
      <c r="K251" s="745"/>
      <c r="L251" s="745"/>
      <c r="M251" s="610"/>
      <c r="N251" s="633">
        <v>4241</v>
      </c>
      <c r="O251" s="595" t="s">
        <v>269</v>
      </c>
      <c r="P251" s="745"/>
      <c r="Q251" s="745"/>
      <c r="R251" s="745"/>
      <c r="S251" s="745"/>
      <c r="T251" s="745"/>
      <c r="U251" s="745"/>
      <c r="V251" s="745"/>
      <c r="W251" s="745"/>
      <c r="X251" s="745"/>
      <c r="Y251" s="745"/>
      <c r="Z251" s="745"/>
      <c r="AA251" s="745"/>
      <c r="AB251" s="745"/>
      <c r="AC251" s="745"/>
      <c r="AD251" s="745"/>
      <c r="AE251" s="745"/>
      <c r="AF251" s="745"/>
      <c r="AG251" s="745"/>
      <c r="AH251" s="745"/>
      <c r="AI251" s="745"/>
      <c r="AJ251" s="745"/>
      <c r="AK251" s="745"/>
      <c r="AL251" s="745"/>
      <c r="AM251" s="745"/>
      <c r="AN251" s="745"/>
      <c r="AO251" s="745"/>
      <c r="AP251" s="745"/>
      <c r="AQ251" s="745"/>
      <c r="AR251" s="745"/>
      <c r="AS251" s="745"/>
      <c r="AT251" s="745"/>
      <c r="AU251" s="745"/>
      <c r="AV251" s="745"/>
      <c r="AW251" s="745"/>
      <c r="AX251" s="745"/>
      <c r="AY251" s="745"/>
      <c r="AZ251" s="745"/>
      <c r="BA251" s="745"/>
      <c r="BB251" s="745"/>
      <c r="BC251" s="745"/>
      <c r="BD251" s="745"/>
      <c r="BE251" s="745"/>
      <c r="BF251" s="745"/>
      <c r="BG251" s="745"/>
      <c r="BH251" s="745"/>
      <c r="BI251" s="745"/>
      <c r="BJ251" s="745"/>
      <c r="BK251" s="745"/>
      <c r="BL251" s="745"/>
      <c r="BM251" s="745"/>
      <c r="BN251" s="745"/>
      <c r="BO251" s="745"/>
      <c r="BP251" s="745"/>
      <c r="BQ251" s="745"/>
      <c r="BR251" s="745"/>
      <c r="BS251" s="745"/>
      <c r="BT251" s="745"/>
      <c r="BU251" s="745"/>
      <c r="BV251" s="745"/>
      <c r="BW251" s="745"/>
      <c r="BX251" s="745"/>
      <c r="BY251" s="745"/>
      <c r="BZ251" s="49">
        <v>0</v>
      </c>
      <c r="CA251" s="49"/>
      <c r="CB251" s="49"/>
      <c r="CC251" s="49"/>
      <c r="CD251" s="49"/>
      <c r="CE251" s="49">
        <v>0</v>
      </c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>
        <v>0</v>
      </c>
      <c r="CR251" s="49">
        <v>1826.12</v>
      </c>
      <c r="CS251" s="49">
        <f t="shared" si="771"/>
        <v>0</v>
      </c>
      <c r="CT251" s="49">
        <f>CU251-CQ251</f>
        <v>12000</v>
      </c>
      <c r="CU251" s="699">
        <v>12000</v>
      </c>
      <c r="CV251" s="49">
        <v>1826.12</v>
      </c>
      <c r="CW251" s="49">
        <f t="shared" si="772"/>
        <v>15.217666666666666</v>
      </c>
      <c r="CX251" s="49">
        <f>CY251-CU251</f>
        <v>-8000</v>
      </c>
      <c r="CY251" s="699">
        <v>4000</v>
      </c>
      <c r="CZ251" s="115"/>
      <c r="DA251" s="115"/>
      <c r="DB251" s="115">
        <v>1826.12</v>
      </c>
      <c r="DC251" s="115">
        <v>2000</v>
      </c>
      <c r="DD251" s="49">
        <f t="shared" si="742"/>
        <v>109.52182770026067</v>
      </c>
      <c r="DE251" s="49">
        <f t="shared" si="743"/>
        <v>100</v>
      </c>
      <c r="DF251" s="49"/>
      <c r="DG251" s="49"/>
      <c r="DH251" s="49">
        <f t="shared" si="763"/>
        <v>0</v>
      </c>
      <c r="DI251" s="49">
        <f>DJ251-DF251</f>
        <v>2000</v>
      </c>
      <c r="DJ251" s="115">
        <v>2000</v>
      </c>
      <c r="DK251" s="49"/>
      <c r="DL251" s="49">
        <f t="shared" si="765"/>
        <v>0</v>
      </c>
      <c r="DM251" s="49">
        <f>DN251-DJ251</f>
        <v>-2000</v>
      </c>
      <c r="DN251" s="115">
        <v>0</v>
      </c>
      <c r="DO251" s="49"/>
      <c r="DP251" s="49">
        <f t="shared" si="767"/>
        <v>0</v>
      </c>
      <c r="DQ251" s="49">
        <f>DR251-DN251</f>
        <v>1000</v>
      </c>
      <c r="DR251" s="115">
        <v>1000</v>
      </c>
      <c r="DS251" s="115">
        <v>0</v>
      </c>
      <c r="DT251" s="857"/>
      <c r="DU251" s="857"/>
      <c r="DV251" s="695"/>
      <c r="DW251" s="695"/>
      <c r="DX251" s="1023"/>
      <c r="DY251" s="857"/>
      <c r="DZ251" s="1025"/>
      <c r="EA251" s="1025"/>
      <c r="EE251" s="1026"/>
      <c r="EF251" s="938"/>
      <c r="EG251" s="938"/>
      <c r="EH251" s="938"/>
      <c r="EI251" s="938"/>
      <c r="EJ251" s="938"/>
      <c r="EK251" s="938"/>
      <c r="EL251" s="938"/>
      <c r="EM251" s="938"/>
      <c r="EN251" s="1024"/>
      <c r="EO251" s="938"/>
      <c r="EP251" s="938"/>
      <c r="EQ251" s="938"/>
      <c r="ER251" s="938"/>
      <c r="ES251" s="938"/>
      <c r="ET251" s="938"/>
      <c r="EU251" s="938"/>
      <c r="EV251" s="938"/>
      <c r="EX251" s="1027"/>
      <c r="EY251" s="938"/>
      <c r="EZ251" s="938"/>
      <c r="FA251" s="938"/>
      <c r="FB251" s="938"/>
      <c r="FC251" s="938"/>
      <c r="FD251" s="938"/>
      <c r="FE251" s="938"/>
      <c r="FF251" s="938"/>
      <c r="FG251" s="938"/>
      <c r="FH251" s="938"/>
      <c r="FI251" s="938"/>
      <c r="FJ251" s="938"/>
      <c r="FK251" s="938"/>
      <c r="FL251" s="938"/>
      <c r="FM251" s="938"/>
      <c r="FN251" s="938"/>
      <c r="FO251" s="938"/>
      <c r="FP251" s="938"/>
      <c r="FQ251" s="938"/>
      <c r="FR251" s="938"/>
      <c r="FS251" s="938"/>
      <c r="FT251" s="938"/>
      <c r="FU251" s="938"/>
      <c r="FV251" s="938"/>
      <c r="FW251" s="938"/>
      <c r="FX251" s="938"/>
      <c r="FY251" s="938"/>
      <c r="FZ251" s="938"/>
      <c r="GA251" s="938"/>
      <c r="GB251" s="938"/>
      <c r="GC251" s="938"/>
      <c r="GD251" s="938"/>
      <c r="GE251" s="938"/>
      <c r="GF251" s="938"/>
      <c r="GG251" s="938"/>
      <c r="GH251" s="938"/>
      <c r="GI251" s="938"/>
      <c r="GJ251" s="938"/>
      <c r="GK251" s="938"/>
      <c r="GL251" s="938"/>
      <c r="GM251" s="938"/>
      <c r="GN251" s="938"/>
      <c r="GO251" s="938"/>
      <c r="GP251" s="938"/>
      <c r="GQ251" s="938"/>
      <c r="GR251" s="938"/>
      <c r="GS251" s="938"/>
      <c r="GT251" s="938"/>
      <c r="GU251" s="938"/>
      <c r="GV251" s="938"/>
      <c r="GW251" s="938"/>
      <c r="GX251" s="938"/>
      <c r="GY251" s="938"/>
      <c r="GZ251" s="938"/>
      <c r="HA251" s="938"/>
      <c r="HB251" s="938"/>
      <c r="HC251" s="938"/>
      <c r="HD251" s="938"/>
      <c r="HE251" s="938"/>
      <c r="HF251" s="938"/>
      <c r="HG251" s="938"/>
      <c r="HH251" s="938"/>
      <c r="HI251" s="938"/>
      <c r="HJ251" s="938"/>
      <c r="HK251" s="938"/>
      <c r="HL251" s="938"/>
      <c r="HM251" s="938"/>
      <c r="HN251" s="938"/>
      <c r="HO251" s="938"/>
      <c r="HP251" s="938"/>
      <c r="HQ251" s="938"/>
      <c r="HR251" s="938"/>
      <c r="HS251" s="938"/>
      <c r="HT251" s="938"/>
      <c r="HU251" s="938"/>
      <c r="HV251" s="938"/>
      <c r="HW251" s="938"/>
      <c r="HX251" s="938"/>
      <c r="HY251" s="938"/>
      <c r="HZ251" s="938"/>
      <c r="IA251" s="938"/>
      <c r="IB251" s="938"/>
      <c r="IC251" s="938"/>
    </row>
    <row r="252" spans="1:237" ht="20.100000000000001" customHeight="1" x14ac:dyDescent="0.35">
      <c r="A252" s="646"/>
      <c r="B252" s="587"/>
      <c r="C252" s="592"/>
      <c r="D252" s="587"/>
      <c r="E252" s="587"/>
      <c r="F252" s="587"/>
      <c r="G252" s="587"/>
      <c r="H252" s="587"/>
      <c r="I252" s="587"/>
      <c r="J252" s="587" t="s">
        <v>201</v>
      </c>
      <c r="K252" s="599"/>
      <c r="L252" s="842">
        <v>45</v>
      </c>
      <c r="M252" s="847" t="s">
        <v>196</v>
      </c>
      <c r="N252" s="576"/>
      <c r="O252" s="525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614"/>
      <c r="AJ252" s="30"/>
      <c r="AK252" s="30"/>
      <c r="AL252" s="30"/>
      <c r="AM252" s="30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30"/>
      <c r="BA252" s="30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101"/>
      <c r="DA252" s="101"/>
      <c r="DB252" s="101">
        <f t="shared" ref="DB252:DG253" si="775">SUM(DB253)</f>
        <v>0</v>
      </c>
      <c r="DC252" s="101">
        <f>SUM(DC253)</f>
        <v>0</v>
      </c>
      <c r="DD252" s="101">
        <f t="shared" si="742"/>
        <v>0</v>
      </c>
      <c r="DE252" s="101">
        <f t="shared" si="743"/>
        <v>0</v>
      </c>
      <c r="DF252" s="101">
        <f t="shared" si="775"/>
        <v>0</v>
      </c>
      <c r="DG252" s="101">
        <f t="shared" si="775"/>
        <v>0</v>
      </c>
      <c r="DH252" s="101">
        <f t="shared" si="762"/>
        <v>0</v>
      </c>
      <c r="DI252" s="101">
        <f t="shared" ref="DI252:DU253" si="776">SUM(DI253)</f>
        <v>30000</v>
      </c>
      <c r="DJ252" s="101">
        <f t="shared" si="776"/>
        <v>30000</v>
      </c>
      <c r="DK252" s="101">
        <f t="shared" si="776"/>
        <v>0</v>
      </c>
      <c r="DL252" s="101">
        <f t="shared" si="765"/>
        <v>0</v>
      </c>
      <c r="DM252" s="101">
        <f t="shared" si="776"/>
        <v>0</v>
      </c>
      <c r="DN252" s="101">
        <f t="shared" si="776"/>
        <v>30000</v>
      </c>
      <c r="DO252" s="101">
        <f t="shared" si="776"/>
        <v>0</v>
      </c>
      <c r="DP252" s="101">
        <f t="shared" si="767"/>
        <v>0</v>
      </c>
      <c r="DQ252" s="101">
        <f t="shared" si="776"/>
        <v>-30000</v>
      </c>
      <c r="DR252" s="101">
        <f t="shared" si="776"/>
        <v>0</v>
      </c>
      <c r="DS252" s="101">
        <f t="shared" si="776"/>
        <v>0</v>
      </c>
      <c r="DT252" s="101">
        <f t="shared" si="776"/>
        <v>0</v>
      </c>
      <c r="DU252" s="101">
        <f t="shared" si="776"/>
        <v>0</v>
      </c>
      <c r="DV252" s="106"/>
      <c r="DW252" s="106"/>
      <c r="DX252" s="137"/>
      <c r="DY252" s="106"/>
      <c r="EF252" s="655"/>
      <c r="EG252" s="655"/>
      <c r="EH252" s="655"/>
      <c r="EI252" s="655"/>
      <c r="EJ252" s="655"/>
      <c r="EK252" s="655"/>
      <c r="EL252" s="655"/>
      <c r="EM252" s="655"/>
      <c r="EN252" s="952"/>
      <c r="EO252" s="655"/>
      <c r="EP252" s="655"/>
      <c r="EQ252" s="655"/>
      <c r="ER252" s="655"/>
      <c r="ES252" s="655"/>
      <c r="ET252" s="655"/>
      <c r="EU252" s="655"/>
      <c r="EV252" s="655"/>
      <c r="EY252" s="655"/>
      <c r="EZ252" s="655"/>
      <c r="FA252" s="655"/>
      <c r="FB252" s="655"/>
      <c r="FC252" s="655"/>
      <c r="FD252" s="655"/>
      <c r="FE252" s="655"/>
      <c r="FF252" s="655"/>
      <c r="FG252" s="655"/>
      <c r="FH252" s="655"/>
      <c r="FI252" s="655"/>
      <c r="FJ252" s="655"/>
      <c r="FK252" s="655"/>
      <c r="FL252" s="655"/>
      <c r="FM252" s="655"/>
      <c r="FN252" s="655"/>
      <c r="FO252" s="655"/>
      <c r="FP252" s="655"/>
      <c r="FQ252" s="655"/>
      <c r="FR252" s="655"/>
      <c r="FS252" s="655"/>
      <c r="FT252" s="655"/>
      <c r="FU252" s="655"/>
      <c r="FV252" s="655"/>
      <c r="FW252" s="655"/>
      <c r="FX252" s="655"/>
      <c r="FY252" s="655"/>
      <c r="FZ252" s="655"/>
      <c r="GA252" s="655"/>
      <c r="GB252" s="655"/>
      <c r="GC252" s="655"/>
      <c r="GD252" s="655"/>
      <c r="GE252" s="655"/>
      <c r="GF252" s="655"/>
      <c r="GG252" s="655"/>
      <c r="GH252" s="655"/>
      <c r="GI252" s="655"/>
      <c r="GJ252" s="655"/>
      <c r="GK252" s="655"/>
      <c r="GL252" s="655"/>
      <c r="GM252" s="655"/>
      <c r="GN252" s="655"/>
      <c r="GO252" s="655"/>
      <c r="GP252" s="655"/>
      <c r="GQ252" s="655"/>
      <c r="GR252" s="655"/>
      <c r="GS252" s="655"/>
      <c r="GT252" s="655"/>
      <c r="GU252" s="655"/>
      <c r="GV252" s="655"/>
      <c r="GW252" s="655"/>
      <c r="GX252" s="655"/>
      <c r="GY252" s="655"/>
      <c r="GZ252" s="655"/>
      <c r="HA252" s="655"/>
      <c r="HB252" s="655"/>
      <c r="HC252" s="655"/>
      <c r="HD252" s="655"/>
      <c r="HE252" s="655"/>
      <c r="HF252" s="655"/>
      <c r="HG252" s="655"/>
      <c r="HH252" s="655"/>
      <c r="HI252" s="655"/>
      <c r="HJ252" s="655"/>
      <c r="HK252" s="655"/>
      <c r="HL252" s="655"/>
      <c r="HM252" s="655"/>
      <c r="HN252" s="655"/>
      <c r="HO252" s="655"/>
      <c r="HP252" s="655"/>
      <c r="HQ252" s="655"/>
      <c r="HR252" s="655"/>
      <c r="HS252" s="655"/>
      <c r="HT252" s="655"/>
      <c r="HU252" s="655"/>
      <c r="HV252" s="655"/>
      <c r="HW252" s="655"/>
      <c r="HX252" s="655"/>
      <c r="HY252" s="655"/>
      <c r="HZ252" s="655"/>
      <c r="IA252" s="655"/>
      <c r="IB252" s="655"/>
      <c r="IC252" s="655"/>
    </row>
    <row r="253" spans="1:237" ht="20.100000000000001" customHeight="1" x14ac:dyDescent="0.35">
      <c r="A253" s="646"/>
      <c r="B253" s="591" t="s">
        <v>748</v>
      </c>
      <c r="C253" s="592" t="s">
        <v>483</v>
      </c>
      <c r="D253" s="587"/>
      <c r="E253" s="587"/>
      <c r="F253" s="587"/>
      <c r="G253" s="587"/>
      <c r="H253" s="587"/>
      <c r="I253" s="587"/>
      <c r="J253" s="587" t="s">
        <v>201</v>
      </c>
      <c r="K253" s="599"/>
      <c r="L253" s="568"/>
      <c r="M253" s="844">
        <v>451</v>
      </c>
      <c r="N253" s="845" t="s">
        <v>733</v>
      </c>
      <c r="O253" s="549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614"/>
      <c r="AJ253" s="30"/>
      <c r="AK253" s="30"/>
      <c r="AL253" s="30"/>
      <c r="AM253" s="30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30"/>
      <c r="BA253" s="30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101"/>
      <c r="DA253" s="101"/>
      <c r="DB253" s="101">
        <f t="shared" si="775"/>
        <v>0</v>
      </c>
      <c r="DC253" s="101">
        <f>SUM(DC254)</f>
        <v>0</v>
      </c>
      <c r="DD253" s="101">
        <f t="shared" si="742"/>
        <v>0</v>
      </c>
      <c r="DE253" s="101">
        <f t="shared" si="743"/>
        <v>0</v>
      </c>
      <c r="DF253" s="101">
        <f t="shared" si="775"/>
        <v>0</v>
      </c>
      <c r="DG253" s="101">
        <f t="shared" si="775"/>
        <v>0</v>
      </c>
      <c r="DH253" s="101">
        <f t="shared" ref="DH253:DH254" si="777">IFERROR(DG253/DF253*100,)</f>
        <v>0</v>
      </c>
      <c r="DI253" s="101">
        <f t="shared" si="776"/>
        <v>30000</v>
      </c>
      <c r="DJ253" s="101">
        <f t="shared" si="776"/>
        <v>30000</v>
      </c>
      <c r="DK253" s="101">
        <f t="shared" si="776"/>
        <v>0</v>
      </c>
      <c r="DL253" s="101">
        <f t="shared" si="765"/>
        <v>0</v>
      </c>
      <c r="DM253" s="101">
        <f t="shared" si="776"/>
        <v>0</v>
      </c>
      <c r="DN253" s="101">
        <f t="shared" si="776"/>
        <v>30000</v>
      </c>
      <c r="DO253" s="101">
        <f t="shared" si="776"/>
        <v>0</v>
      </c>
      <c r="DP253" s="101">
        <f t="shared" si="767"/>
        <v>0</v>
      </c>
      <c r="DQ253" s="101">
        <f t="shared" si="776"/>
        <v>-30000</v>
      </c>
      <c r="DR253" s="101">
        <f t="shared" si="776"/>
        <v>0</v>
      </c>
      <c r="DS253" s="101">
        <f t="shared" si="776"/>
        <v>0</v>
      </c>
      <c r="DT253" s="101">
        <f t="shared" si="776"/>
        <v>0</v>
      </c>
      <c r="DU253" s="101">
        <f t="shared" si="776"/>
        <v>0</v>
      </c>
      <c r="DV253" s="106"/>
      <c r="DW253" s="106"/>
      <c r="DX253" s="137"/>
      <c r="DY253" s="106"/>
      <c r="EF253" s="655"/>
      <c r="EG253" s="655"/>
      <c r="EH253" s="655"/>
      <c r="EI253" s="655"/>
      <c r="EJ253" s="655"/>
      <c r="EK253" s="655"/>
      <c r="EL253" s="655"/>
      <c r="EM253" s="655"/>
      <c r="EN253" s="952"/>
      <c r="EO253" s="655"/>
      <c r="EP253" s="655"/>
      <c r="EQ253" s="655"/>
      <c r="ER253" s="655"/>
      <c r="ES253" s="655"/>
      <c r="ET253" s="655"/>
      <c r="EU253" s="655"/>
      <c r="EV253" s="655"/>
      <c r="EY253" s="655"/>
      <c r="EZ253" s="655"/>
      <c r="FA253" s="655"/>
      <c r="FB253" s="655"/>
      <c r="FC253" s="655"/>
      <c r="FD253" s="655"/>
      <c r="FE253" s="655"/>
      <c r="FF253" s="655"/>
      <c r="FG253" s="655"/>
      <c r="FH253" s="655"/>
      <c r="FI253" s="655"/>
      <c r="FJ253" s="655"/>
      <c r="FK253" s="655"/>
      <c r="FL253" s="655"/>
      <c r="FM253" s="655"/>
      <c r="FN253" s="655"/>
      <c r="FO253" s="655"/>
      <c r="FP253" s="655"/>
      <c r="FQ253" s="655"/>
      <c r="FR253" s="655"/>
      <c r="FS253" s="655"/>
      <c r="FT253" s="655"/>
      <c r="FU253" s="655"/>
      <c r="FV253" s="655"/>
      <c r="FW253" s="655"/>
      <c r="FX253" s="655"/>
      <c r="FY253" s="655"/>
      <c r="FZ253" s="655"/>
      <c r="GA253" s="655"/>
      <c r="GB253" s="655"/>
      <c r="GC253" s="655"/>
      <c r="GD253" s="655"/>
      <c r="GE253" s="655"/>
      <c r="GF253" s="655"/>
      <c r="GG253" s="655"/>
      <c r="GH253" s="655"/>
      <c r="GI253" s="655"/>
      <c r="GJ253" s="655"/>
      <c r="GK253" s="655"/>
      <c r="GL253" s="655"/>
      <c r="GM253" s="655"/>
      <c r="GN253" s="655"/>
      <c r="GO253" s="655"/>
      <c r="GP253" s="655"/>
      <c r="GQ253" s="655"/>
      <c r="GR253" s="655"/>
      <c r="GS253" s="655"/>
      <c r="GT253" s="655"/>
      <c r="GU253" s="655"/>
      <c r="GV253" s="655"/>
      <c r="GW253" s="655"/>
      <c r="GX253" s="655"/>
      <c r="GY253" s="655"/>
      <c r="GZ253" s="655"/>
      <c r="HA253" s="655"/>
      <c r="HB253" s="655"/>
      <c r="HC253" s="655"/>
      <c r="HD253" s="655"/>
      <c r="HE253" s="655"/>
      <c r="HF253" s="655"/>
      <c r="HG253" s="655"/>
      <c r="HH253" s="655"/>
      <c r="HI253" s="655"/>
      <c r="HJ253" s="655"/>
      <c r="HK253" s="655"/>
      <c r="HL253" s="655"/>
      <c r="HM253" s="655"/>
      <c r="HN253" s="655"/>
      <c r="HO253" s="655"/>
      <c r="HP253" s="655"/>
      <c r="HQ253" s="655"/>
      <c r="HR253" s="655"/>
      <c r="HS253" s="655"/>
      <c r="HT253" s="655"/>
      <c r="HU253" s="655"/>
      <c r="HV253" s="655"/>
      <c r="HW253" s="655"/>
      <c r="HX253" s="655"/>
      <c r="HY253" s="655"/>
      <c r="HZ253" s="655"/>
      <c r="IA253" s="655"/>
      <c r="IB253" s="655"/>
      <c r="IC253" s="655"/>
    </row>
    <row r="254" spans="1:237" ht="20.100000000000001" customHeight="1" x14ac:dyDescent="0.35">
      <c r="A254" s="646"/>
      <c r="B254" s="587"/>
      <c r="C254" s="592"/>
      <c r="D254" s="587"/>
      <c r="E254" s="587"/>
      <c r="F254" s="587"/>
      <c r="G254" s="587"/>
      <c r="H254" s="587"/>
      <c r="I254" s="587"/>
      <c r="J254" s="587" t="s">
        <v>201</v>
      </c>
      <c r="K254" s="599"/>
      <c r="L254" s="568"/>
      <c r="M254" s="561"/>
      <c r="N254" s="483">
        <v>4511</v>
      </c>
      <c r="O254" s="496" t="s">
        <v>733</v>
      </c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614"/>
      <c r="AJ254" s="30"/>
      <c r="AK254" s="30"/>
      <c r="AL254" s="30"/>
      <c r="AM254" s="30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30"/>
      <c r="BA254" s="30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>
        <v>0</v>
      </c>
      <c r="DC254" s="49">
        <v>0</v>
      </c>
      <c r="DD254" s="49">
        <f t="shared" si="742"/>
        <v>0</v>
      </c>
      <c r="DE254" s="49">
        <f t="shared" si="743"/>
        <v>0</v>
      </c>
      <c r="DF254" s="49">
        <v>0</v>
      </c>
      <c r="DG254" s="49"/>
      <c r="DH254" s="49">
        <f t="shared" si="777"/>
        <v>0</v>
      </c>
      <c r="DI254" s="49">
        <f>(DJ254-DF254)</f>
        <v>30000</v>
      </c>
      <c r="DJ254" s="49">
        <v>30000</v>
      </c>
      <c r="DK254" s="49"/>
      <c r="DL254" s="49">
        <f t="shared" si="765"/>
        <v>0</v>
      </c>
      <c r="DM254" s="49">
        <f>(DN254-DJ254)</f>
        <v>0</v>
      </c>
      <c r="DN254" s="49">
        <v>30000</v>
      </c>
      <c r="DO254" s="49"/>
      <c r="DP254" s="49">
        <f t="shared" si="767"/>
        <v>0</v>
      </c>
      <c r="DQ254" s="49">
        <f>(DR254-DN254)</f>
        <v>-30000</v>
      </c>
      <c r="DR254" s="49">
        <v>0</v>
      </c>
      <c r="DS254" s="49">
        <v>0</v>
      </c>
      <c r="DT254" s="49"/>
      <c r="DU254" s="49"/>
      <c r="DV254" s="49"/>
      <c r="DW254" s="49"/>
      <c r="DX254" s="137"/>
      <c r="DY254" s="49"/>
      <c r="EF254" s="655"/>
      <c r="EG254" s="655"/>
      <c r="EH254" s="655"/>
      <c r="EI254" s="655"/>
      <c r="EJ254" s="655"/>
      <c r="EK254" s="655"/>
      <c r="EL254" s="655"/>
      <c r="EM254" s="655"/>
      <c r="EN254" s="952"/>
      <c r="EO254" s="655"/>
      <c r="EP254" s="655"/>
      <c r="EQ254" s="655"/>
      <c r="ER254" s="655"/>
      <c r="ES254" s="655"/>
      <c r="ET254" s="655"/>
      <c r="EU254" s="655"/>
      <c r="EV254" s="655"/>
      <c r="EY254" s="655"/>
      <c r="EZ254" s="655"/>
      <c r="FA254" s="655"/>
      <c r="FB254" s="655"/>
      <c r="FC254" s="655"/>
      <c r="FD254" s="655"/>
      <c r="FE254" s="655"/>
      <c r="FF254" s="655"/>
      <c r="FG254" s="655"/>
      <c r="FH254" s="655"/>
      <c r="FI254" s="655"/>
      <c r="FJ254" s="655"/>
      <c r="FK254" s="655"/>
      <c r="FL254" s="655"/>
      <c r="FM254" s="655"/>
      <c r="FN254" s="655"/>
      <c r="FO254" s="655"/>
      <c r="FP254" s="655"/>
      <c r="FQ254" s="655"/>
      <c r="FR254" s="655"/>
      <c r="FS254" s="655"/>
      <c r="FT254" s="655"/>
      <c r="FU254" s="655"/>
      <c r="FV254" s="655"/>
      <c r="FW254" s="655"/>
      <c r="FX254" s="655"/>
      <c r="FY254" s="655"/>
      <c r="FZ254" s="655"/>
      <c r="GA254" s="655"/>
      <c r="GB254" s="655"/>
      <c r="GC254" s="655"/>
      <c r="GD254" s="655"/>
      <c r="GE254" s="655"/>
      <c r="GF254" s="655"/>
      <c r="GG254" s="655"/>
      <c r="GH254" s="655"/>
      <c r="GI254" s="655"/>
      <c r="GJ254" s="655"/>
      <c r="GK254" s="655"/>
      <c r="GL254" s="655"/>
      <c r="GM254" s="655"/>
      <c r="GN254" s="655"/>
      <c r="GO254" s="655"/>
      <c r="GP254" s="655"/>
      <c r="GQ254" s="655"/>
      <c r="GR254" s="655"/>
      <c r="GS254" s="655"/>
      <c r="GT254" s="655"/>
      <c r="GU254" s="655"/>
      <c r="GV254" s="655"/>
      <c r="GW254" s="655"/>
      <c r="GX254" s="655"/>
      <c r="GY254" s="655"/>
      <c r="GZ254" s="655"/>
      <c r="HA254" s="655"/>
      <c r="HB254" s="655"/>
      <c r="HC254" s="655"/>
      <c r="HD254" s="655"/>
      <c r="HE254" s="655"/>
      <c r="HF254" s="655"/>
      <c r="HG254" s="655"/>
      <c r="HH254" s="655"/>
      <c r="HI254" s="655"/>
      <c r="HJ254" s="655"/>
      <c r="HK254" s="655"/>
      <c r="HL254" s="655"/>
      <c r="HM254" s="655"/>
      <c r="HN254" s="655"/>
      <c r="HO254" s="655"/>
      <c r="HP254" s="655"/>
      <c r="HQ254" s="655"/>
      <c r="HR254" s="655"/>
      <c r="HS254" s="655"/>
      <c r="HT254" s="655"/>
      <c r="HU254" s="655"/>
      <c r="HV254" s="655"/>
      <c r="HW254" s="655"/>
      <c r="HX254" s="655"/>
      <c r="HY254" s="655"/>
      <c r="HZ254" s="655"/>
      <c r="IA254" s="655"/>
      <c r="IB254" s="655"/>
      <c r="IC254" s="655"/>
    </row>
    <row r="255" spans="1:237" s="654" customFormat="1" ht="20.100000000000001" customHeight="1" x14ac:dyDescent="0.35">
      <c r="A255" s="657" t="s">
        <v>256</v>
      </c>
      <c r="B255" s="658" t="s">
        <v>506</v>
      </c>
      <c r="C255" s="538"/>
      <c r="D255" s="658"/>
      <c r="E255" s="658" t="s">
        <v>7</v>
      </c>
      <c r="F255" s="658"/>
      <c r="G255" s="658"/>
      <c r="H255" s="658"/>
      <c r="I255" s="658"/>
      <c r="J255" s="658" t="s">
        <v>201</v>
      </c>
      <c r="K255" s="675"/>
      <c r="L255" s="508" t="s">
        <v>485</v>
      </c>
      <c r="M255" s="508"/>
      <c r="N255" s="508"/>
      <c r="O255" s="751"/>
      <c r="P255" s="407"/>
      <c r="Q255" s="407"/>
      <c r="R255" s="407"/>
      <c r="S255" s="407"/>
      <c r="T255" s="407"/>
      <c r="U255" s="407"/>
      <c r="V255" s="407"/>
      <c r="W255" s="407"/>
      <c r="X255" s="407"/>
      <c r="Y255" s="407"/>
      <c r="Z255" s="407"/>
      <c r="AA255" s="407"/>
      <c r="AB255" s="407"/>
      <c r="AC255" s="407"/>
      <c r="AD255" s="407"/>
      <c r="AE255" s="407"/>
      <c r="AF255" s="407"/>
      <c r="AG255" s="407"/>
      <c r="AH255" s="407"/>
      <c r="AI255" s="588"/>
      <c r="AJ255" s="407"/>
      <c r="AK255" s="407"/>
      <c r="AL255" s="407"/>
      <c r="AM255" s="407"/>
      <c r="AN255" s="99" t="e">
        <f>AN257+#REF!</f>
        <v>#REF!</v>
      </c>
      <c r="AO255" s="99" t="e">
        <f>AO257+#REF!</f>
        <v>#REF!</v>
      </c>
      <c r="AP255" s="99" t="e">
        <f>AP257+#REF!</f>
        <v>#REF!</v>
      </c>
      <c r="AQ255" s="99" t="e">
        <f>AQ257+#REF!</f>
        <v>#REF!</v>
      </c>
      <c r="AR255" s="99">
        <f>AR257</f>
        <v>0</v>
      </c>
      <c r="AS255" s="53"/>
      <c r="AT255" s="53"/>
      <c r="AU255" s="99" t="e">
        <f>AU257+#REF!</f>
        <v>#REF!</v>
      </c>
      <c r="AV255" s="99">
        <f>AV257</f>
        <v>0</v>
      </c>
      <c r="AW255" s="99" t="e">
        <f>AW257+#REF!</f>
        <v>#REF!</v>
      </c>
      <c r="AX255" s="99" t="e">
        <f>AX257+#REF!</f>
        <v>#REF!</v>
      </c>
      <c r="AY255" s="99">
        <f>AY257</f>
        <v>139115.01</v>
      </c>
      <c r="AZ255" s="407"/>
      <c r="BA255" s="407"/>
      <c r="BB255" s="99">
        <f t="shared" ref="BB255:BK255" si="778">BB257</f>
        <v>139115.01</v>
      </c>
      <c r="BC255" s="99">
        <f t="shared" si="778"/>
        <v>139115.01</v>
      </c>
      <c r="BD255" s="99">
        <f t="shared" si="778"/>
        <v>0</v>
      </c>
      <c r="BE255" s="99">
        <f t="shared" si="778"/>
        <v>0</v>
      </c>
      <c r="BF255" s="99">
        <f t="shared" si="778"/>
        <v>139115.01</v>
      </c>
      <c r="BG255" s="99">
        <f t="shared" si="778"/>
        <v>4115.01</v>
      </c>
      <c r="BH255" s="99">
        <f t="shared" si="778"/>
        <v>135415.01</v>
      </c>
      <c r="BI255" s="99">
        <f>BI257</f>
        <v>-415.01</v>
      </c>
      <c r="BJ255" s="99">
        <f>BJ257</f>
        <v>135000</v>
      </c>
      <c r="BK255" s="99">
        <f t="shared" si="778"/>
        <v>49390.49</v>
      </c>
      <c r="BL255" s="99">
        <f t="shared" si="608"/>
        <v>36.585548148148142</v>
      </c>
      <c r="BM255" s="99"/>
      <c r="BN255" s="99"/>
      <c r="BO255" s="99">
        <f>BO257</f>
        <v>137800</v>
      </c>
      <c r="BP255" s="99"/>
      <c r="BQ255" s="99"/>
      <c r="BR255" s="99">
        <f>BR257</f>
        <v>10700</v>
      </c>
      <c r="BS255" s="99">
        <f>BS257</f>
        <v>148500</v>
      </c>
      <c r="BT255" s="99">
        <f>BT257</f>
        <v>65710.929999999993</v>
      </c>
      <c r="BU255" s="99">
        <f>BU257</f>
        <v>-31225</v>
      </c>
      <c r="BV255" s="99">
        <f>BV257</f>
        <v>148500</v>
      </c>
      <c r="BW255" s="99"/>
      <c r="BX255" s="99"/>
      <c r="BY255" s="99">
        <f>BY257</f>
        <v>106575</v>
      </c>
      <c r="BZ255" s="99">
        <f>BZ257</f>
        <v>87625.94</v>
      </c>
      <c r="CA255" s="99">
        <f t="shared" si="640"/>
        <v>2129.4222857295608</v>
      </c>
      <c r="CB255" s="99">
        <f t="shared" si="641"/>
        <v>82.219976542341072</v>
      </c>
      <c r="CC255" s="99">
        <f>CC257</f>
        <v>148500</v>
      </c>
      <c r="CD255" s="99">
        <f>CD257</f>
        <v>148500</v>
      </c>
      <c r="CE255" s="99">
        <f>CE257</f>
        <v>148500</v>
      </c>
      <c r="CF255" s="99">
        <f>CF257</f>
        <v>17288.95</v>
      </c>
      <c r="CG255" s="99">
        <f t="shared" si="707"/>
        <v>11.642390572390573</v>
      </c>
      <c r="CH255" s="99">
        <f>CH257</f>
        <v>-54500</v>
      </c>
      <c r="CI255" s="99">
        <f>CI257</f>
        <v>94000</v>
      </c>
      <c r="CJ255" s="99"/>
      <c r="CK255" s="99">
        <f t="shared" si="583"/>
        <v>0</v>
      </c>
      <c r="CL255" s="99">
        <f>CL257</f>
        <v>0</v>
      </c>
      <c r="CM255" s="99">
        <f>CM257</f>
        <v>94000</v>
      </c>
      <c r="CN255" s="99"/>
      <c r="CO255" s="99">
        <f t="shared" si="584"/>
        <v>0</v>
      </c>
      <c r="CP255" s="99">
        <f>CP257</f>
        <v>0</v>
      </c>
      <c r="CQ255" s="99">
        <f>CQ257</f>
        <v>94000</v>
      </c>
      <c r="CR255" s="99">
        <f>CR257</f>
        <v>55044.83</v>
      </c>
      <c r="CS255" s="99">
        <f t="shared" si="760"/>
        <v>58.558329787234044</v>
      </c>
      <c r="CT255" s="99">
        <f>CT257</f>
        <v>-1000</v>
      </c>
      <c r="CU255" s="99">
        <f>CU257</f>
        <v>93000</v>
      </c>
      <c r="CV255" s="99">
        <f>CV257</f>
        <v>55044.83</v>
      </c>
      <c r="CW255" s="99">
        <f t="shared" si="761"/>
        <v>59.187989247311833</v>
      </c>
      <c r="CX255" s="99">
        <f t="shared" ref="CX255:DG255" si="779">CX257</f>
        <v>-1677.8500000000004</v>
      </c>
      <c r="CY255" s="99">
        <f t="shared" si="779"/>
        <v>91322.15</v>
      </c>
      <c r="CZ255" s="99">
        <f t="shared" si="779"/>
        <v>99000</v>
      </c>
      <c r="DA255" s="99">
        <f t="shared" si="779"/>
        <v>99000</v>
      </c>
      <c r="DB255" s="99">
        <f t="shared" ref="DB255" si="780">DB257</f>
        <v>47562.439999999995</v>
      </c>
      <c r="DC255" s="99">
        <f t="shared" ref="DC255" si="781">DC257</f>
        <v>55006.86</v>
      </c>
      <c r="DD255" s="99">
        <f t="shared" si="742"/>
        <v>115.65188833878162</v>
      </c>
      <c r="DE255" s="99">
        <f t="shared" si="743"/>
        <v>53.928294117647056</v>
      </c>
      <c r="DF255" s="99">
        <f t="shared" si="779"/>
        <v>99000</v>
      </c>
      <c r="DG255" s="99">
        <f t="shared" si="779"/>
        <v>18878.509999999998</v>
      </c>
      <c r="DH255" s="99">
        <f t="shared" si="762"/>
        <v>19.06920202020202</v>
      </c>
      <c r="DI255" s="99">
        <f>DI257</f>
        <v>3000</v>
      </c>
      <c r="DJ255" s="99">
        <f>DJ257</f>
        <v>102000</v>
      </c>
      <c r="DK255" s="99">
        <f t="shared" ref="DK255" si="782">DK257</f>
        <v>0</v>
      </c>
      <c r="DL255" s="99">
        <f t="shared" si="765"/>
        <v>0</v>
      </c>
      <c r="DM255" s="99">
        <f>DM257</f>
        <v>0</v>
      </c>
      <c r="DN255" s="99">
        <f>DN257</f>
        <v>102000</v>
      </c>
      <c r="DO255" s="99">
        <f t="shared" ref="DO255" si="783">DO257</f>
        <v>0</v>
      </c>
      <c r="DP255" s="99">
        <f t="shared" si="767"/>
        <v>0</v>
      </c>
      <c r="DQ255" s="99">
        <f>DQ257</f>
        <v>0</v>
      </c>
      <c r="DR255" s="99">
        <f>DR257</f>
        <v>104000</v>
      </c>
      <c r="DS255" s="99">
        <f t="shared" ref="DS255:DU255" si="784">DS257</f>
        <v>104000</v>
      </c>
      <c r="DT255" s="99">
        <f t="shared" si="784"/>
        <v>90500</v>
      </c>
      <c r="DU255" s="99">
        <f t="shared" si="784"/>
        <v>85500</v>
      </c>
      <c r="DV255" s="137"/>
      <c r="DW255" s="137"/>
      <c r="DX255" s="137"/>
      <c r="DY255" s="137"/>
      <c r="DZ255" s="852"/>
      <c r="EA255" s="852"/>
      <c r="EE255" s="686"/>
      <c r="EF255" s="655"/>
      <c r="EG255" s="655"/>
      <c r="EH255" s="655"/>
      <c r="EI255" s="655"/>
      <c r="EJ255" s="655"/>
      <c r="EK255" s="655"/>
      <c r="EL255" s="655"/>
      <c r="EM255" s="655"/>
      <c r="EN255" s="952"/>
      <c r="EO255" s="655"/>
      <c r="EP255" s="655"/>
      <c r="EQ255" s="655"/>
      <c r="ER255" s="655"/>
      <c r="ES255" s="655"/>
      <c r="ET255" s="655"/>
      <c r="EU255" s="655"/>
      <c r="EV255" s="655"/>
      <c r="EX255" s="820"/>
      <c r="EY255" s="655"/>
      <c r="EZ255" s="655"/>
      <c r="FA255" s="655"/>
      <c r="FB255" s="655"/>
      <c r="FC255" s="655"/>
      <c r="FD255" s="655"/>
      <c r="FE255" s="655"/>
      <c r="FF255" s="655"/>
      <c r="FG255" s="655"/>
      <c r="FH255" s="655"/>
      <c r="FI255" s="655"/>
      <c r="FJ255" s="655"/>
      <c r="FK255" s="655"/>
      <c r="FL255" s="655"/>
      <c r="FM255" s="655"/>
      <c r="FN255" s="655"/>
      <c r="FO255" s="655"/>
      <c r="FP255" s="655"/>
      <c r="FQ255" s="655"/>
      <c r="FR255" s="655"/>
      <c r="FS255" s="655"/>
      <c r="FT255" s="655"/>
      <c r="FU255" s="655"/>
      <c r="FV255" s="655"/>
      <c r="FW255" s="655"/>
      <c r="FX255" s="655"/>
      <c r="FY255" s="655"/>
      <c r="FZ255" s="655"/>
      <c r="GA255" s="655"/>
      <c r="GB255" s="655"/>
      <c r="GC255" s="655"/>
      <c r="GD255" s="655"/>
      <c r="GE255" s="655"/>
      <c r="GF255" s="655"/>
      <c r="GG255" s="655"/>
      <c r="GH255" s="655"/>
      <c r="GI255" s="655"/>
      <c r="GJ255" s="655"/>
      <c r="GK255" s="655"/>
      <c r="GL255" s="655"/>
      <c r="GM255" s="655"/>
      <c r="GN255" s="655"/>
      <c r="GO255" s="655"/>
      <c r="GP255" s="655"/>
      <c r="GQ255" s="655"/>
      <c r="GR255" s="655"/>
      <c r="GS255" s="655"/>
      <c r="GT255" s="655"/>
      <c r="GU255" s="655"/>
      <c r="GV255" s="655"/>
      <c r="GW255" s="655"/>
      <c r="GX255" s="655"/>
      <c r="GY255" s="655"/>
      <c r="GZ255" s="655"/>
      <c r="HA255" s="655"/>
      <c r="HB255" s="655"/>
      <c r="HC255" s="655"/>
      <c r="HD255" s="655"/>
      <c r="HE255" s="655"/>
      <c r="HF255" s="655"/>
      <c r="HG255" s="655"/>
      <c r="HH255" s="655"/>
      <c r="HI255" s="655"/>
      <c r="HJ255" s="655"/>
      <c r="HK255" s="655"/>
      <c r="HL255" s="655"/>
      <c r="HM255" s="655"/>
      <c r="HN255" s="655"/>
      <c r="HO255" s="655"/>
      <c r="HP255" s="655"/>
      <c r="HQ255" s="655"/>
      <c r="HR255" s="655"/>
      <c r="HS255" s="655"/>
      <c r="HT255" s="655"/>
      <c r="HU255" s="655"/>
      <c r="HV255" s="655"/>
      <c r="HW255" s="655"/>
      <c r="HX255" s="655"/>
      <c r="HY255" s="655"/>
      <c r="HZ255" s="655"/>
      <c r="IA255" s="655"/>
      <c r="IB255" s="655"/>
      <c r="IC255" s="655"/>
    </row>
    <row r="256" spans="1:237" s="654" customFormat="1" ht="20.100000000000001" customHeight="1" x14ac:dyDescent="0.35">
      <c r="A256" s="661"/>
      <c r="B256" s="656"/>
      <c r="C256" s="540"/>
      <c r="D256" s="656"/>
      <c r="E256" s="656"/>
      <c r="F256" s="656"/>
      <c r="G256" s="656"/>
      <c r="H256" s="656"/>
      <c r="I256" s="656"/>
      <c r="J256" s="656"/>
      <c r="K256" s="677" t="s">
        <v>455</v>
      </c>
      <c r="L256" s="563" t="s">
        <v>486</v>
      </c>
      <c r="M256" s="563"/>
      <c r="N256" s="563"/>
      <c r="O256" s="774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614"/>
      <c r="AJ256" s="30"/>
      <c r="AK256" s="30"/>
      <c r="AL256" s="30"/>
      <c r="AM256" s="30"/>
      <c r="AN256" s="104">
        <v>0</v>
      </c>
      <c r="AO256" s="104">
        <v>0</v>
      </c>
      <c r="AP256" s="104">
        <v>0</v>
      </c>
      <c r="AQ256" s="104">
        <v>0</v>
      </c>
      <c r="AR256" s="104">
        <f>AR257</f>
        <v>0</v>
      </c>
      <c r="AS256" s="49"/>
      <c r="AT256" s="49"/>
      <c r="AU256" s="104">
        <v>24170</v>
      </c>
      <c r="AV256" s="104">
        <f>AV257</f>
        <v>0</v>
      </c>
      <c r="AW256" s="104">
        <v>24170</v>
      </c>
      <c r="AX256" s="104">
        <v>24170</v>
      </c>
      <c r="AY256" s="104">
        <f>AY257</f>
        <v>139115.01</v>
      </c>
      <c r="AZ256" s="30"/>
      <c r="BA256" s="30"/>
      <c r="BB256" s="104">
        <f t="shared" ref="BB256:BK256" si="785">BB257</f>
        <v>139115.01</v>
      </c>
      <c r="BC256" s="104">
        <f t="shared" si="785"/>
        <v>139115.01</v>
      </c>
      <c r="BD256" s="104">
        <f t="shared" si="785"/>
        <v>0</v>
      </c>
      <c r="BE256" s="104">
        <f t="shared" si="785"/>
        <v>0</v>
      </c>
      <c r="BF256" s="104">
        <f t="shared" si="785"/>
        <v>139115.01</v>
      </c>
      <c r="BG256" s="104">
        <f t="shared" si="785"/>
        <v>4115.01</v>
      </c>
      <c r="BH256" s="104">
        <f t="shared" si="785"/>
        <v>135415.01</v>
      </c>
      <c r="BI256" s="104">
        <f>(BJ256-BH256)</f>
        <v>-415.01000000000931</v>
      </c>
      <c r="BJ256" s="104">
        <f>BJ257</f>
        <v>135000</v>
      </c>
      <c r="BK256" s="104">
        <f t="shared" si="785"/>
        <v>49390.49</v>
      </c>
      <c r="BL256" s="104">
        <f t="shared" si="608"/>
        <v>36.585548148148142</v>
      </c>
      <c r="BM256" s="104"/>
      <c r="BN256" s="104"/>
      <c r="BO256" s="104">
        <f>BO257</f>
        <v>137800</v>
      </c>
      <c r="BP256" s="104"/>
      <c r="BQ256" s="104"/>
      <c r="BR256" s="104">
        <f>(BS256-BO256)</f>
        <v>10700</v>
      </c>
      <c r="BS256" s="104">
        <f>BS257</f>
        <v>148500</v>
      </c>
      <c r="BT256" s="104">
        <f>BT257</f>
        <v>65710.929999999993</v>
      </c>
      <c r="BU256" s="104">
        <f>(BY256-BO256)</f>
        <v>-31225</v>
      </c>
      <c r="BV256" s="104">
        <f>BV257</f>
        <v>148500</v>
      </c>
      <c r="BW256" s="104"/>
      <c r="BX256" s="104"/>
      <c r="BY256" s="104">
        <f>BY257</f>
        <v>106575</v>
      </c>
      <c r="BZ256" s="104">
        <f>BZ257</f>
        <v>87625.94</v>
      </c>
      <c r="CA256" s="104">
        <f t="shared" si="640"/>
        <v>2129.4222857295608</v>
      </c>
      <c r="CB256" s="104">
        <f t="shared" si="641"/>
        <v>82.219976542341072</v>
      </c>
      <c r="CC256" s="104">
        <f>CC257</f>
        <v>148500</v>
      </c>
      <c r="CD256" s="104">
        <f>CD257</f>
        <v>148500</v>
      </c>
      <c r="CE256" s="104">
        <f>CE257</f>
        <v>148500</v>
      </c>
      <c r="CF256" s="104">
        <f>CF257</f>
        <v>17288.95</v>
      </c>
      <c r="CG256" s="104">
        <f t="shared" si="707"/>
        <v>11.642390572390573</v>
      </c>
      <c r="CH256" s="104">
        <f>(CI256-CE256)</f>
        <v>-54500</v>
      </c>
      <c r="CI256" s="104">
        <f>CI257</f>
        <v>94000</v>
      </c>
      <c r="CJ256" s="104"/>
      <c r="CK256" s="104">
        <f t="shared" si="583"/>
        <v>0</v>
      </c>
      <c r="CL256" s="104">
        <f>(CM256-CI256)</f>
        <v>0</v>
      </c>
      <c r="CM256" s="104">
        <f>CM257</f>
        <v>94000</v>
      </c>
      <c r="CN256" s="104"/>
      <c r="CO256" s="104">
        <f t="shared" si="584"/>
        <v>0</v>
      </c>
      <c r="CP256" s="104">
        <f>(CQ256-CM256)</f>
        <v>0</v>
      </c>
      <c r="CQ256" s="104">
        <f>CQ257</f>
        <v>94000</v>
      </c>
      <c r="CR256" s="104">
        <f>CR257</f>
        <v>55044.83</v>
      </c>
      <c r="CS256" s="104">
        <f t="shared" si="760"/>
        <v>58.558329787234044</v>
      </c>
      <c r="CT256" s="104">
        <f>(CU256-CQ256)</f>
        <v>-1000</v>
      </c>
      <c r="CU256" s="104">
        <f>CU257</f>
        <v>93000</v>
      </c>
      <c r="CV256" s="104">
        <f>CV257</f>
        <v>55044.83</v>
      </c>
      <c r="CW256" s="104">
        <f t="shared" si="761"/>
        <v>59.187989247311833</v>
      </c>
      <c r="CX256" s="104">
        <f>(CY256-CU256)</f>
        <v>-1677.8500000000058</v>
      </c>
      <c r="CY256" s="104">
        <f t="shared" ref="CY256:DG256" si="786">CY257</f>
        <v>91322.15</v>
      </c>
      <c r="CZ256" s="104">
        <f t="shared" si="786"/>
        <v>99000</v>
      </c>
      <c r="DA256" s="104">
        <f t="shared" si="786"/>
        <v>99000</v>
      </c>
      <c r="DB256" s="104">
        <f t="shared" si="786"/>
        <v>47562.439999999995</v>
      </c>
      <c r="DC256" s="104">
        <f>DC257</f>
        <v>55006.86</v>
      </c>
      <c r="DD256" s="104">
        <f t="shared" si="742"/>
        <v>115.65188833878162</v>
      </c>
      <c r="DE256" s="104">
        <f t="shared" si="743"/>
        <v>53.928294117647056</v>
      </c>
      <c r="DF256" s="104">
        <f t="shared" si="786"/>
        <v>99000</v>
      </c>
      <c r="DG256" s="104">
        <f t="shared" si="786"/>
        <v>18878.509999999998</v>
      </c>
      <c r="DH256" s="104">
        <f t="shared" si="762"/>
        <v>19.06920202020202</v>
      </c>
      <c r="DI256" s="104">
        <f>(DJ256-DF256)</f>
        <v>3000</v>
      </c>
      <c r="DJ256" s="104">
        <f>DJ257</f>
        <v>102000</v>
      </c>
      <c r="DK256" s="104">
        <f t="shared" ref="DK256" si="787">DK257</f>
        <v>0</v>
      </c>
      <c r="DL256" s="104">
        <f t="shared" si="765"/>
        <v>0</v>
      </c>
      <c r="DM256" s="104">
        <f>(DN256-DJ256)</f>
        <v>0</v>
      </c>
      <c r="DN256" s="104">
        <f>DN257</f>
        <v>102000</v>
      </c>
      <c r="DO256" s="104">
        <f t="shared" ref="DO256" si="788">DO257</f>
        <v>0</v>
      </c>
      <c r="DP256" s="104">
        <f t="shared" si="767"/>
        <v>0</v>
      </c>
      <c r="DQ256" s="104">
        <f>(DR256-DN256)</f>
        <v>2000</v>
      </c>
      <c r="DR256" s="104">
        <f>DR257</f>
        <v>104000</v>
      </c>
      <c r="DS256" s="104">
        <f t="shared" ref="DS256:DU256" si="789">DS257</f>
        <v>104000</v>
      </c>
      <c r="DT256" s="104">
        <f t="shared" si="789"/>
        <v>90500</v>
      </c>
      <c r="DU256" s="104">
        <f t="shared" si="789"/>
        <v>85500</v>
      </c>
      <c r="DV256" s="116"/>
      <c r="DW256" s="116"/>
      <c r="DX256" s="137"/>
      <c r="DY256" s="116"/>
      <c r="DZ256" s="852"/>
      <c r="EA256" s="852"/>
      <c r="EE256" s="686"/>
      <c r="EF256" s="655"/>
      <c r="EG256" s="655"/>
      <c r="EH256" s="655"/>
      <c r="EI256" s="655"/>
      <c r="EJ256" s="655"/>
      <c r="EK256" s="655"/>
      <c r="EL256" s="655"/>
      <c r="EM256" s="655"/>
      <c r="EN256" s="952"/>
      <c r="EO256" s="655"/>
      <c r="EP256" s="655"/>
      <c r="EQ256" s="655"/>
      <c r="ER256" s="655"/>
      <c r="ES256" s="655"/>
      <c r="ET256" s="655"/>
      <c r="EU256" s="655"/>
      <c r="EV256" s="655"/>
      <c r="EX256" s="820"/>
      <c r="EY256" s="655"/>
      <c r="EZ256" s="655"/>
      <c r="FA256" s="655"/>
      <c r="FB256" s="655"/>
      <c r="FC256" s="655"/>
      <c r="FD256" s="655"/>
      <c r="FE256" s="655"/>
      <c r="FF256" s="655"/>
      <c r="FG256" s="655"/>
      <c r="FH256" s="655"/>
      <c r="FI256" s="655"/>
      <c r="FJ256" s="655"/>
      <c r="FK256" s="655"/>
      <c r="FL256" s="655"/>
      <c r="FM256" s="655"/>
      <c r="FN256" s="655"/>
      <c r="FO256" s="655"/>
      <c r="FP256" s="655"/>
      <c r="FQ256" s="655"/>
      <c r="FR256" s="655"/>
      <c r="FS256" s="655"/>
      <c r="FT256" s="655"/>
      <c r="FU256" s="655"/>
      <c r="FV256" s="655"/>
      <c r="FW256" s="655"/>
      <c r="FX256" s="655"/>
      <c r="FY256" s="655"/>
      <c r="FZ256" s="655"/>
      <c r="GA256" s="655"/>
      <c r="GB256" s="655"/>
      <c r="GC256" s="655"/>
      <c r="GD256" s="655"/>
      <c r="GE256" s="655"/>
      <c r="GF256" s="655"/>
      <c r="GG256" s="655"/>
      <c r="GH256" s="655"/>
      <c r="GI256" s="655"/>
      <c r="GJ256" s="655"/>
      <c r="GK256" s="655"/>
      <c r="GL256" s="655"/>
      <c r="GM256" s="655"/>
      <c r="GN256" s="655"/>
      <c r="GO256" s="655"/>
      <c r="GP256" s="655"/>
      <c r="GQ256" s="655"/>
      <c r="GR256" s="655"/>
      <c r="GS256" s="655"/>
      <c r="GT256" s="655"/>
      <c r="GU256" s="655"/>
      <c r="GV256" s="655"/>
      <c r="GW256" s="655"/>
      <c r="GX256" s="655"/>
      <c r="GY256" s="655"/>
      <c r="GZ256" s="655"/>
      <c r="HA256" s="655"/>
      <c r="HB256" s="655"/>
      <c r="HC256" s="655"/>
      <c r="HD256" s="655"/>
      <c r="HE256" s="655"/>
      <c r="HF256" s="655"/>
      <c r="HG256" s="655"/>
      <c r="HH256" s="655"/>
      <c r="HI256" s="655"/>
      <c r="HJ256" s="655"/>
      <c r="HK256" s="655"/>
      <c r="HL256" s="655"/>
      <c r="HM256" s="655"/>
      <c r="HN256" s="655"/>
      <c r="HO256" s="655"/>
      <c r="HP256" s="655"/>
      <c r="HQ256" s="655"/>
      <c r="HR256" s="655"/>
      <c r="HS256" s="655"/>
      <c r="HT256" s="655"/>
      <c r="HU256" s="655"/>
      <c r="HV256" s="655"/>
      <c r="HW256" s="655"/>
      <c r="HX256" s="655"/>
      <c r="HY256" s="655"/>
      <c r="HZ256" s="655"/>
      <c r="IA256" s="655"/>
      <c r="IB256" s="655"/>
      <c r="IC256" s="655"/>
    </row>
    <row r="257" spans="1:237" s="654" customFormat="1" ht="20.100000000000001" customHeight="1" x14ac:dyDescent="0.35">
      <c r="A257" s="664"/>
      <c r="B257" s="664"/>
      <c r="C257" s="665"/>
      <c r="D257" s="646"/>
      <c r="E257" s="646"/>
      <c r="F257" s="646"/>
      <c r="G257" s="646"/>
      <c r="H257" s="646"/>
      <c r="I257" s="646"/>
      <c r="J257" s="646" t="s">
        <v>201</v>
      </c>
      <c r="K257" s="758">
        <v>3</v>
      </c>
      <c r="L257" s="769" t="s">
        <v>174</v>
      </c>
      <c r="M257" s="769"/>
      <c r="N257" s="769"/>
      <c r="O257" s="753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614"/>
      <c r="AJ257" s="30"/>
      <c r="AK257" s="30"/>
      <c r="AL257" s="30"/>
      <c r="AM257" s="30"/>
      <c r="AN257" s="49"/>
      <c r="AO257" s="49"/>
      <c r="AP257" s="49"/>
      <c r="AQ257" s="49"/>
      <c r="AR257" s="101">
        <f>SUM(AR258)</f>
        <v>0</v>
      </c>
      <c r="AS257" s="49"/>
      <c r="AT257" s="49"/>
      <c r="AU257" s="49"/>
      <c r="AV257" s="101">
        <f>SUM(AV258)</f>
        <v>0</v>
      </c>
      <c r="AW257" s="101" t="e">
        <f>SUM(#REF!)</f>
        <v>#REF!</v>
      </c>
      <c r="AX257" s="101" t="e">
        <f>SUM(#REF!)</f>
        <v>#REF!</v>
      </c>
      <c r="AY257" s="101">
        <f>SUM(AY258)</f>
        <v>139115.01</v>
      </c>
      <c r="AZ257" s="30"/>
      <c r="BA257" s="30"/>
      <c r="BB257" s="101">
        <f t="shared" ref="BB257:BK257" si="790">SUM(BB258)</f>
        <v>139115.01</v>
      </c>
      <c r="BC257" s="101">
        <f t="shared" si="790"/>
        <v>139115.01</v>
      </c>
      <c r="BD257" s="101">
        <f t="shared" si="790"/>
        <v>0</v>
      </c>
      <c r="BE257" s="101">
        <f t="shared" si="790"/>
        <v>0</v>
      </c>
      <c r="BF257" s="101">
        <f t="shared" si="790"/>
        <v>139115.01</v>
      </c>
      <c r="BG257" s="101">
        <f t="shared" si="790"/>
        <v>4115.01</v>
      </c>
      <c r="BH257" s="101">
        <f t="shared" si="790"/>
        <v>135415.01</v>
      </c>
      <c r="BI257" s="101">
        <f>SUM(BI258)</f>
        <v>-415.01</v>
      </c>
      <c r="BJ257" s="101">
        <f>SUM(BJ258)</f>
        <v>135000</v>
      </c>
      <c r="BK257" s="101">
        <f t="shared" si="790"/>
        <v>49390.49</v>
      </c>
      <c r="BL257" s="101">
        <f t="shared" si="608"/>
        <v>36.585548148148142</v>
      </c>
      <c r="BM257" s="101"/>
      <c r="BN257" s="101"/>
      <c r="BO257" s="101">
        <f>SUM(BO258)</f>
        <v>137800</v>
      </c>
      <c r="BP257" s="101"/>
      <c r="BQ257" s="101"/>
      <c r="BR257" s="101">
        <f t="shared" ref="BR257:DA257" si="791">SUM(BR258)</f>
        <v>10700</v>
      </c>
      <c r="BS257" s="101">
        <f t="shared" si="791"/>
        <v>148500</v>
      </c>
      <c r="BT257" s="101">
        <f>SUM(BT258)</f>
        <v>65710.929999999993</v>
      </c>
      <c r="BU257" s="101">
        <f t="shared" si="791"/>
        <v>-31225</v>
      </c>
      <c r="BV257" s="101">
        <f t="shared" si="791"/>
        <v>148500</v>
      </c>
      <c r="BW257" s="101"/>
      <c r="BX257" s="101"/>
      <c r="BY257" s="101">
        <f t="shared" si="791"/>
        <v>106575</v>
      </c>
      <c r="BZ257" s="101">
        <f t="shared" si="791"/>
        <v>87625.94</v>
      </c>
      <c r="CA257" s="101">
        <f t="shared" si="640"/>
        <v>2129.4222857295608</v>
      </c>
      <c r="CB257" s="101">
        <f t="shared" si="641"/>
        <v>82.219976542341072</v>
      </c>
      <c r="CC257" s="101">
        <f>SUM(CC258)</f>
        <v>148500</v>
      </c>
      <c r="CD257" s="101">
        <f>SUM(CD258)</f>
        <v>148500</v>
      </c>
      <c r="CE257" s="101">
        <f>SUM(CE258)</f>
        <v>148500</v>
      </c>
      <c r="CF257" s="101">
        <f t="shared" si="791"/>
        <v>17288.95</v>
      </c>
      <c r="CG257" s="101">
        <f t="shared" si="707"/>
        <v>11.642390572390573</v>
      </c>
      <c r="CH257" s="101">
        <f t="shared" si="791"/>
        <v>-54500</v>
      </c>
      <c r="CI257" s="101">
        <f t="shared" si="791"/>
        <v>94000</v>
      </c>
      <c r="CJ257" s="101"/>
      <c r="CK257" s="101">
        <f t="shared" si="583"/>
        <v>0</v>
      </c>
      <c r="CL257" s="101">
        <f t="shared" si="791"/>
        <v>0</v>
      </c>
      <c r="CM257" s="101">
        <f t="shared" si="791"/>
        <v>94000</v>
      </c>
      <c r="CN257" s="101"/>
      <c r="CO257" s="101">
        <f t="shared" si="584"/>
        <v>0</v>
      </c>
      <c r="CP257" s="101">
        <f t="shared" si="791"/>
        <v>0</v>
      </c>
      <c r="CQ257" s="101">
        <f>SUM(CQ258)+CQ273</f>
        <v>94000</v>
      </c>
      <c r="CR257" s="101">
        <f t="shared" si="791"/>
        <v>55044.83</v>
      </c>
      <c r="CS257" s="101">
        <f t="shared" si="760"/>
        <v>58.558329787234044</v>
      </c>
      <c r="CT257" s="101">
        <f t="shared" si="791"/>
        <v>-1000</v>
      </c>
      <c r="CU257" s="101">
        <f>SUM(CU258)+CU273</f>
        <v>93000</v>
      </c>
      <c r="CV257" s="101">
        <f>SUM(CV258)+CV273</f>
        <v>55044.83</v>
      </c>
      <c r="CW257" s="101">
        <f t="shared" si="761"/>
        <v>59.187989247311833</v>
      </c>
      <c r="CX257" s="101">
        <f>SUM(CX258)+CX273</f>
        <v>-1677.8500000000004</v>
      </c>
      <c r="CY257" s="101">
        <f>SUM(CY258)+CY273</f>
        <v>91322.15</v>
      </c>
      <c r="CZ257" s="101">
        <f t="shared" si="791"/>
        <v>99000</v>
      </c>
      <c r="DA257" s="101">
        <f t="shared" si="791"/>
        <v>99000</v>
      </c>
      <c r="DB257" s="101">
        <f>SUM(DB258)+DB273</f>
        <v>47562.439999999995</v>
      </c>
      <c r="DC257" s="101">
        <f>SUM(DC258)+DC273</f>
        <v>55006.86</v>
      </c>
      <c r="DD257" s="101">
        <f t="shared" si="742"/>
        <v>115.65188833878162</v>
      </c>
      <c r="DE257" s="101">
        <f t="shared" si="743"/>
        <v>53.928294117647056</v>
      </c>
      <c r="DF257" s="101">
        <f>SUM(DF258)+DF273</f>
        <v>99000</v>
      </c>
      <c r="DG257" s="101">
        <f>SUM(DG258)+DG273</f>
        <v>18878.509999999998</v>
      </c>
      <c r="DH257" s="101">
        <f t="shared" si="762"/>
        <v>19.06920202020202</v>
      </c>
      <c r="DI257" s="101">
        <f>SUM(DI258)+DI273</f>
        <v>3000</v>
      </c>
      <c r="DJ257" s="101">
        <f>SUM(DJ258)+DJ273</f>
        <v>102000</v>
      </c>
      <c r="DK257" s="101">
        <f>SUM(DK258)+DK273</f>
        <v>0</v>
      </c>
      <c r="DL257" s="101">
        <f t="shared" si="765"/>
        <v>0</v>
      </c>
      <c r="DM257" s="101">
        <f>SUM(DM258)+DM273</f>
        <v>0</v>
      </c>
      <c r="DN257" s="101">
        <f>SUM(DN258)+DN273</f>
        <v>102000</v>
      </c>
      <c r="DO257" s="101">
        <f>SUM(DO258)+DO273</f>
        <v>0</v>
      </c>
      <c r="DP257" s="101">
        <f t="shared" si="767"/>
        <v>0</v>
      </c>
      <c r="DQ257" s="101">
        <f>SUM(DQ258)+DQ273</f>
        <v>0</v>
      </c>
      <c r="DR257" s="101">
        <f>SUM(DR258)+DR273</f>
        <v>104000</v>
      </c>
      <c r="DS257" s="101">
        <f t="shared" ref="DS257:DU257" si="792">SUM(DS258)+DS273</f>
        <v>104000</v>
      </c>
      <c r="DT257" s="101">
        <f t="shared" si="792"/>
        <v>90500</v>
      </c>
      <c r="DU257" s="101">
        <f t="shared" si="792"/>
        <v>85500</v>
      </c>
      <c r="DV257" s="106"/>
      <c r="DW257" s="106"/>
      <c r="DX257" s="137"/>
      <c r="DY257" s="106"/>
      <c r="DZ257" s="852"/>
      <c r="EA257" s="852"/>
      <c r="EE257" s="686"/>
      <c r="EF257" s="655"/>
      <c r="EG257" s="655"/>
      <c r="EH257" s="655"/>
      <c r="EI257" s="655"/>
      <c r="EJ257" s="655"/>
      <c r="EK257" s="655"/>
      <c r="EL257" s="655"/>
      <c r="EM257" s="655"/>
      <c r="EN257" s="952"/>
      <c r="EO257" s="655"/>
      <c r="EP257" s="655"/>
      <c r="EQ257" s="655"/>
      <c r="ER257" s="655"/>
      <c r="ES257" s="655"/>
      <c r="ET257" s="655"/>
      <c r="EU257" s="655"/>
      <c r="EV257" s="655"/>
      <c r="EX257" s="820"/>
      <c r="EY257" s="655"/>
      <c r="EZ257" s="655"/>
      <c r="FA257" s="655"/>
      <c r="FB257" s="655"/>
      <c r="FC257" s="655"/>
      <c r="FD257" s="655"/>
      <c r="FE257" s="655"/>
      <c r="FF257" s="655"/>
      <c r="FG257" s="655"/>
      <c r="FH257" s="655"/>
      <c r="FI257" s="655"/>
      <c r="FJ257" s="655"/>
      <c r="FK257" s="655"/>
      <c r="FL257" s="655"/>
      <c r="FM257" s="655"/>
      <c r="FN257" s="655"/>
      <c r="FO257" s="655"/>
      <c r="FP257" s="655"/>
      <c r="FQ257" s="655"/>
      <c r="FR257" s="655"/>
      <c r="FS257" s="655"/>
      <c r="FT257" s="655"/>
      <c r="FU257" s="655"/>
      <c r="FV257" s="655"/>
      <c r="FW257" s="655"/>
      <c r="FX257" s="655"/>
      <c r="FY257" s="655"/>
      <c r="FZ257" s="655"/>
      <c r="GA257" s="655"/>
      <c r="GB257" s="655"/>
      <c r="GC257" s="655"/>
      <c r="GD257" s="655"/>
      <c r="GE257" s="655"/>
      <c r="GF257" s="655"/>
      <c r="GG257" s="655"/>
      <c r="GH257" s="655"/>
      <c r="GI257" s="655"/>
      <c r="GJ257" s="655"/>
      <c r="GK257" s="655"/>
      <c r="GL257" s="655"/>
      <c r="GM257" s="655"/>
      <c r="GN257" s="655"/>
      <c r="GO257" s="655"/>
      <c r="GP257" s="655"/>
      <c r="GQ257" s="655"/>
      <c r="GR257" s="655"/>
      <c r="GS257" s="655"/>
      <c r="GT257" s="655"/>
      <c r="GU257" s="655"/>
      <c r="GV257" s="655"/>
      <c r="GW257" s="655"/>
      <c r="GX257" s="655"/>
      <c r="GY257" s="655"/>
      <c r="GZ257" s="655"/>
      <c r="HA257" s="655"/>
      <c r="HB257" s="655"/>
      <c r="HC257" s="655"/>
      <c r="HD257" s="655"/>
      <c r="HE257" s="655"/>
      <c r="HF257" s="655"/>
      <c r="HG257" s="655"/>
      <c r="HH257" s="655"/>
      <c r="HI257" s="655"/>
      <c r="HJ257" s="655"/>
      <c r="HK257" s="655"/>
      <c r="HL257" s="655"/>
      <c r="HM257" s="655"/>
      <c r="HN257" s="655"/>
      <c r="HO257" s="655"/>
      <c r="HP257" s="655"/>
      <c r="HQ257" s="655"/>
      <c r="HR257" s="655"/>
      <c r="HS257" s="655"/>
      <c r="HT257" s="655"/>
      <c r="HU257" s="655"/>
      <c r="HV257" s="655"/>
      <c r="HW257" s="655"/>
      <c r="HX257" s="655"/>
      <c r="HY257" s="655"/>
      <c r="HZ257" s="655"/>
      <c r="IA257" s="655"/>
      <c r="IB257" s="655"/>
      <c r="IC257" s="655"/>
    </row>
    <row r="258" spans="1:237" s="654" customFormat="1" ht="20.100000000000001" customHeight="1" x14ac:dyDescent="0.35">
      <c r="A258" s="664"/>
      <c r="B258" s="664"/>
      <c r="C258" s="665"/>
      <c r="D258" s="646"/>
      <c r="E258" s="646"/>
      <c r="F258" s="646"/>
      <c r="G258" s="646"/>
      <c r="H258" s="646"/>
      <c r="I258" s="646"/>
      <c r="J258" s="646" t="s">
        <v>201</v>
      </c>
      <c r="K258" s="757"/>
      <c r="L258" s="775">
        <v>32</v>
      </c>
      <c r="M258" s="775" t="s">
        <v>202</v>
      </c>
      <c r="N258" s="775"/>
      <c r="O258" s="752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596"/>
      <c r="AJ258" s="34"/>
      <c r="AK258" s="34"/>
      <c r="AL258" s="34"/>
      <c r="AM258" s="34"/>
      <c r="AN258" s="37"/>
      <c r="AO258" s="37"/>
      <c r="AP258" s="37"/>
      <c r="AQ258" s="37"/>
      <c r="AR258" s="107">
        <f>AR259+AR264</f>
        <v>0</v>
      </c>
      <c r="AS258" s="37"/>
      <c r="AT258" s="37"/>
      <c r="AU258" s="37"/>
      <c r="AV258" s="107">
        <f>AV259+AV264</f>
        <v>0</v>
      </c>
      <c r="AW258" s="107" t="e">
        <f>AW259+AW264+#REF!</f>
        <v>#REF!</v>
      </c>
      <c r="AX258" s="107" t="e">
        <f>AX259+AX264+#REF!</f>
        <v>#REF!</v>
      </c>
      <c r="AY258" s="107">
        <f>AY259+AY264</f>
        <v>139115.01</v>
      </c>
      <c r="AZ258" s="34"/>
      <c r="BA258" s="34"/>
      <c r="BB258" s="107">
        <f t="shared" ref="BB258:BK258" si="793">BB259+BB264</f>
        <v>139115.01</v>
      </c>
      <c r="BC258" s="107">
        <f t="shared" si="793"/>
        <v>139115.01</v>
      </c>
      <c r="BD258" s="107">
        <f t="shared" si="793"/>
        <v>0</v>
      </c>
      <c r="BE258" s="107">
        <f t="shared" si="793"/>
        <v>0</v>
      </c>
      <c r="BF258" s="107">
        <f t="shared" si="793"/>
        <v>139115.01</v>
      </c>
      <c r="BG258" s="107">
        <f t="shared" si="793"/>
        <v>4115.01</v>
      </c>
      <c r="BH258" s="107">
        <f t="shared" si="793"/>
        <v>135415.01</v>
      </c>
      <c r="BI258" s="107">
        <f>BI259+BI264</f>
        <v>-415.01</v>
      </c>
      <c r="BJ258" s="107">
        <f>BJ259+BJ264</f>
        <v>135000</v>
      </c>
      <c r="BK258" s="107">
        <f t="shared" si="793"/>
        <v>49390.49</v>
      </c>
      <c r="BL258" s="107">
        <f t="shared" si="608"/>
        <v>36.585548148148142</v>
      </c>
      <c r="BM258" s="107"/>
      <c r="BN258" s="107"/>
      <c r="BO258" s="107">
        <f>BO259+BO264+BO268</f>
        <v>137800</v>
      </c>
      <c r="BP258" s="107"/>
      <c r="BQ258" s="107"/>
      <c r="BR258" s="107">
        <f t="shared" ref="BR258:BY258" si="794">BR259+BR264+BR268</f>
        <v>10700</v>
      </c>
      <c r="BS258" s="107">
        <f t="shared" si="794"/>
        <v>148500</v>
      </c>
      <c r="BT258" s="107">
        <f>BT259+BT264+BT268</f>
        <v>65710.929999999993</v>
      </c>
      <c r="BU258" s="107">
        <f>BU259+BU264+BU268</f>
        <v>-31225</v>
      </c>
      <c r="BV258" s="107">
        <f t="shared" si="794"/>
        <v>148500</v>
      </c>
      <c r="BW258" s="107"/>
      <c r="BX258" s="107"/>
      <c r="BY258" s="107">
        <f t="shared" si="794"/>
        <v>106575</v>
      </c>
      <c r="BZ258" s="107">
        <f>BZ259+BZ264+BZ268</f>
        <v>87625.94</v>
      </c>
      <c r="CA258" s="107">
        <f t="shared" si="640"/>
        <v>2129.4222857295608</v>
      </c>
      <c r="CB258" s="107">
        <f t="shared" si="641"/>
        <v>82.219976542341072</v>
      </c>
      <c r="CC258" s="107">
        <v>148500</v>
      </c>
      <c r="CD258" s="107">
        <v>148500</v>
      </c>
      <c r="CE258" s="107">
        <f>CE259+CE264+CE268</f>
        <v>148500</v>
      </c>
      <c r="CF258" s="107">
        <f>CF259+CF264+CF268</f>
        <v>17288.95</v>
      </c>
      <c r="CG258" s="107">
        <f t="shared" si="707"/>
        <v>11.642390572390573</v>
      </c>
      <c r="CH258" s="107">
        <f>CH259+CH264+CH268</f>
        <v>-54500</v>
      </c>
      <c r="CI258" s="107">
        <f>CI259+CI264+CI268</f>
        <v>94000</v>
      </c>
      <c r="CJ258" s="107"/>
      <c r="CK258" s="107">
        <f t="shared" si="583"/>
        <v>0</v>
      </c>
      <c r="CL258" s="107">
        <f>CL259+CL264+CL268</f>
        <v>0</v>
      </c>
      <c r="CM258" s="107">
        <f>CM259+CM264+CM268</f>
        <v>94000</v>
      </c>
      <c r="CN258" s="107"/>
      <c r="CO258" s="107">
        <f t="shared" si="584"/>
        <v>0</v>
      </c>
      <c r="CP258" s="107">
        <f>CP259+CP264+CP268</f>
        <v>0</v>
      </c>
      <c r="CQ258" s="107">
        <f>CQ259+CQ264+CQ268</f>
        <v>94000</v>
      </c>
      <c r="CR258" s="107">
        <f>CR259+CR264+CR268</f>
        <v>55044.83</v>
      </c>
      <c r="CS258" s="107">
        <f t="shared" si="760"/>
        <v>58.558329787234044</v>
      </c>
      <c r="CT258" s="107">
        <f>CT259+CT264+CT268</f>
        <v>-1000</v>
      </c>
      <c r="CU258" s="107">
        <f>CU259+CU264+CU268</f>
        <v>93000</v>
      </c>
      <c r="CV258" s="107">
        <f>CV259+CV264+CV268</f>
        <v>55044.83</v>
      </c>
      <c r="CW258" s="107">
        <f t="shared" si="761"/>
        <v>59.187989247311833</v>
      </c>
      <c r="CX258" s="107">
        <f>CX259+CX264+CX268</f>
        <v>-1877.8500000000004</v>
      </c>
      <c r="CY258" s="107">
        <f>CY259+CY264+CY268</f>
        <v>91122.15</v>
      </c>
      <c r="CZ258" s="107">
        <v>99000</v>
      </c>
      <c r="DA258" s="107">
        <v>99000</v>
      </c>
      <c r="DB258" s="107">
        <f>DB259+DB264+DB268</f>
        <v>47562.439999999995</v>
      </c>
      <c r="DC258" s="107">
        <f>DC259+DC264+DC268</f>
        <v>55006.86</v>
      </c>
      <c r="DD258" s="107">
        <f t="shared" si="742"/>
        <v>115.65188833878162</v>
      </c>
      <c r="DE258" s="107">
        <f t="shared" si="743"/>
        <v>53.928294117647056</v>
      </c>
      <c r="DF258" s="107">
        <f>DF259+DF264+DF268</f>
        <v>99000</v>
      </c>
      <c r="DG258" s="107">
        <f>DG259+DG264+DG268</f>
        <v>18878.509999999998</v>
      </c>
      <c r="DH258" s="107">
        <f t="shared" si="762"/>
        <v>19.06920202020202</v>
      </c>
      <c r="DI258" s="107">
        <f>DI259+DI264+DI268</f>
        <v>3000</v>
      </c>
      <c r="DJ258" s="107">
        <f>DJ259+DJ264+DJ268</f>
        <v>102000</v>
      </c>
      <c r="DK258" s="107">
        <f>DK259+DK264+DK268</f>
        <v>0</v>
      </c>
      <c r="DL258" s="107">
        <f t="shared" si="765"/>
        <v>0</v>
      </c>
      <c r="DM258" s="107">
        <f>DM259+DM264+DM268</f>
        <v>0</v>
      </c>
      <c r="DN258" s="107">
        <f>DN259+DN264+DN268</f>
        <v>102000</v>
      </c>
      <c r="DO258" s="107">
        <f>DO259+DO264+DO268</f>
        <v>0</v>
      </c>
      <c r="DP258" s="107">
        <f t="shared" si="767"/>
        <v>0</v>
      </c>
      <c r="DQ258" s="107">
        <f>DQ259+DQ264+DQ268</f>
        <v>-500</v>
      </c>
      <c r="DR258" s="107">
        <f>DR259+DR264+DR268</f>
        <v>103500</v>
      </c>
      <c r="DS258" s="107">
        <f t="shared" ref="DS258" si="795">DS259+DS264+DS268</f>
        <v>103500</v>
      </c>
      <c r="DT258" s="107">
        <v>90000</v>
      </c>
      <c r="DU258" s="107">
        <v>85000</v>
      </c>
      <c r="DV258" s="97"/>
      <c r="DW258" s="97"/>
      <c r="DX258" s="137"/>
      <c r="DY258" s="97"/>
      <c r="DZ258" s="852"/>
      <c r="EA258" s="852"/>
      <c r="EE258" s="686"/>
      <c r="EF258" s="655"/>
      <c r="EG258" s="655"/>
      <c r="EH258" s="655"/>
      <c r="EI258" s="655"/>
      <c r="EJ258" s="655"/>
      <c r="EK258" s="655"/>
      <c r="EL258" s="655"/>
      <c r="EM258" s="655"/>
      <c r="EN258" s="952"/>
      <c r="EO258" s="655"/>
      <c r="EP258" s="655"/>
      <c r="EQ258" s="655"/>
      <c r="ER258" s="655"/>
      <c r="ES258" s="655"/>
      <c r="ET258" s="655"/>
      <c r="EU258" s="655"/>
      <c r="EV258" s="655"/>
      <c r="EX258" s="820"/>
      <c r="EY258" s="655"/>
      <c r="EZ258" s="655"/>
      <c r="FA258" s="655"/>
      <c r="FB258" s="655"/>
      <c r="FC258" s="655"/>
      <c r="FD258" s="655"/>
      <c r="FE258" s="655"/>
      <c r="FF258" s="655"/>
      <c r="FG258" s="655"/>
      <c r="FH258" s="655"/>
      <c r="FI258" s="655"/>
      <c r="FJ258" s="655"/>
      <c r="FK258" s="655"/>
      <c r="FL258" s="655"/>
      <c r="FM258" s="655"/>
      <c r="FN258" s="655"/>
      <c r="FO258" s="655"/>
      <c r="FP258" s="655"/>
      <c r="FQ258" s="655"/>
      <c r="FR258" s="655"/>
      <c r="FS258" s="655"/>
      <c r="FT258" s="655"/>
      <c r="FU258" s="655"/>
      <c r="FV258" s="655"/>
      <c r="FW258" s="655"/>
      <c r="FX258" s="655"/>
      <c r="FY258" s="655"/>
      <c r="FZ258" s="655"/>
      <c r="GA258" s="655"/>
      <c r="GB258" s="655"/>
      <c r="GC258" s="655"/>
      <c r="GD258" s="655"/>
      <c r="GE258" s="655"/>
      <c r="GF258" s="655"/>
      <c r="GG258" s="655"/>
      <c r="GH258" s="655"/>
      <c r="GI258" s="655"/>
      <c r="GJ258" s="655"/>
      <c r="GK258" s="655"/>
      <c r="GL258" s="655"/>
      <c r="GM258" s="655"/>
      <c r="GN258" s="655"/>
      <c r="GO258" s="655"/>
      <c r="GP258" s="655"/>
      <c r="GQ258" s="655"/>
      <c r="GR258" s="655"/>
      <c r="GS258" s="655"/>
      <c r="GT258" s="655"/>
      <c r="GU258" s="655"/>
      <c r="GV258" s="655"/>
      <c r="GW258" s="655"/>
      <c r="GX258" s="655"/>
      <c r="GY258" s="655"/>
      <c r="GZ258" s="655"/>
      <c r="HA258" s="655"/>
      <c r="HB258" s="655"/>
      <c r="HC258" s="655"/>
      <c r="HD258" s="655"/>
      <c r="HE258" s="655"/>
      <c r="HF258" s="655"/>
      <c r="HG258" s="655"/>
      <c r="HH258" s="655"/>
      <c r="HI258" s="655"/>
      <c r="HJ258" s="655"/>
      <c r="HK258" s="655"/>
      <c r="HL258" s="655"/>
      <c r="HM258" s="655"/>
      <c r="HN258" s="655"/>
      <c r="HO258" s="655"/>
      <c r="HP258" s="655"/>
      <c r="HQ258" s="655"/>
      <c r="HR258" s="655"/>
      <c r="HS258" s="655"/>
      <c r="HT258" s="655"/>
      <c r="HU258" s="655"/>
      <c r="HV258" s="655"/>
      <c r="HW258" s="655"/>
      <c r="HX258" s="655"/>
      <c r="HY258" s="655"/>
      <c r="HZ258" s="655"/>
      <c r="IA258" s="655"/>
      <c r="IB258" s="655"/>
      <c r="IC258" s="655"/>
    </row>
    <row r="259" spans="1:237" s="654" customFormat="1" ht="18" customHeight="1" x14ac:dyDescent="0.35">
      <c r="A259" s="664"/>
      <c r="B259" s="646" t="s">
        <v>529</v>
      </c>
      <c r="C259" s="665" t="s">
        <v>455</v>
      </c>
      <c r="D259" s="646"/>
      <c r="E259" s="646"/>
      <c r="F259" s="646"/>
      <c r="G259" s="646"/>
      <c r="H259" s="646"/>
      <c r="I259" s="646"/>
      <c r="J259" s="646" t="s">
        <v>201</v>
      </c>
      <c r="K259" s="757"/>
      <c r="L259" s="604"/>
      <c r="M259" s="775">
        <v>322</v>
      </c>
      <c r="N259" s="775" t="s">
        <v>165</v>
      </c>
      <c r="O259" s="749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596"/>
      <c r="AJ259" s="34"/>
      <c r="AK259" s="34"/>
      <c r="AL259" s="34"/>
      <c r="AM259" s="34"/>
      <c r="AN259" s="37"/>
      <c r="AO259" s="37"/>
      <c r="AP259" s="37"/>
      <c r="AQ259" s="37"/>
      <c r="AR259" s="107">
        <f>AR261</f>
        <v>0</v>
      </c>
      <c r="AS259" s="37"/>
      <c r="AT259" s="37"/>
      <c r="AU259" s="37"/>
      <c r="AV259" s="107">
        <f>AV261</f>
        <v>0</v>
      </c>
      <c r="AW259" s="107">
        <f>AW261</f>
        <v>0</v>
      </c>
      <c r="AX259" s="107">
        <f>AX261</f>
        <v>0</v>
      </c>
      <c r="AY259" s="107">
        <f>AY261</f>
        <v>118155.01</v>
      </c>
      <c r="AZ259" s="34"/>
      <c r="BA259" s="34"/>
      <c r="BB259" s="107">
        <f t="shared" ref="BB259:BK259" si="796">BB261</f>
        <v>118155.01</v>
      </c>
      <c r="BC259" s="107">
        <f t="shared" si="796"/>
        <v>118155.01</v>
      </c>
      <c r="BD259" s="107">
        <f t="shared" si="796"/>
        <v>0</v>
      </c>
      <c r="BE259" s="107">
        <f t="shared" si="796"/>
        <v>0</v>
      </c>
      <c r="BF259" s="107">
        <f t="shared" si="796"/>
        <v>135000</v>
      </c>
      <c r="BG259" s="107">
        <f t="shared" si="796"/>
        <v>0</v>
      </c>
      <c r="BH259" s="107">
        <f t="shared" si="796"/>
        <v>135000</v>
      </c>
      <c r="BI259" s="107">
        <f>BI261</f>
        <v>0</v>
      </c>
      <c r="BJ259" s="107">
        <f>BJ261</f>
        <v>135000</v>
      </c>
      <c r="BK259" s="107">
        <f t="shared" si="796"/>
        <v>49390.49</v>
      </c>
      <c r="BL259" s="107">
        <f t="shared" si="608"/>
        <v>36.585548148148142</v>
      </c>
      <c r="BM259" s="107"/>
      <c r="BN259" s="107"/>
      <c r="BO259" s="107">
        <f>BO261</f>
        <v>130000</v>
      </c>
      <c r="BP259" s="107"/>
      <c r="BQ259" s="107"/>
      <c r="BR259" s="107">
        <f t="shared" ref="BR259:BY259" si="797">BR261</f>
        <v>5000</v>
      </c>
      <c r="BS259" s="107">
        <f t="shared" si="797"/>
        <v>135000</v>
      </c>
      <c r="BT259" s="107">
        <f>BT261+BT262</f>
        <v>61963.429999999993</v>
      </c>
      <c r="BU259" s="107">
        <f t="shared" si="797"/>
        <v>-40000</v>
      </c>
      <c r="BV259" s="107">
        <f t="shared" si="797"/>
        <v>135000</v>
      </c>
      <c r="BW259" s="107"/>
      <c r="BX259" s="107"/>
      <c r="BY259" s="107">
        <f t="shared" si="797"/>
        <v>90000</v>
      </c>
      <c r="BZ259" s="107">
        <f>SUM(BZ260:BZ263)</f>
        <v>76525.84</v>
      </c>
      <c r="CA259" s="107">
        <f t="shared" si="640"/>
        <v>0</v>
      </c>
      <c r="CB259" s="107">
        <f t="shared" si="641"/>
        <v>85.028711111111107</v>
      </c>
      <c r="CC259" s="107">
        <v>0</v>
      </c>
      <c r="CD259" s="107">
        <v>0</v>
      </c>
      <c r="CE259" s="107">
        <f>SUM(CE260:CE263)</f>
        <v>135000</v>
      </c>
      <c r="CF259" s="107">
        <f>CF261</f>
        <v>15688.95</v>
      </c>
      <c r="CG259" s="107">
        <f t="shared" si="707"/>
        <v>11.621444444444446</v>
      </c>
      <c r="CH259" s="107">
        <f>CH261</f>
        <v>-55000</v>
      </c>
      <c r="CI259" s="107">
        <f>SUM(CI260:CI263)</f>
        <v>80000</v>
      </c>
      <c r="CJ259" s="107"/>
      <c r="CK259" s="107">
        <f t="shared" si="583"/>
        <v>0</v>
      </c>
      <c r="CL259" s="107">
        <f>CL261</f>
        <v>0</v>
      </c>
      <c r="CM259" s="107">
        <f>SUM(CM260:CM263)</f>
        <v>80000</v>
      </c>
      <c r="CN259" s="107"/>
      <c r="CO259" s="107">
        <f t="shared" si="584"/>
        <v>0</v>
      </c>
      <c r="CP259" s="107">
        <f>CP261</f>
        <v>0</v>
      </c>
      <c r="CQ259" s="107">
        <f>SUM(CQ260:CQ263)</f>
        <v>80000</v>
      </c>
      <c r="CR259" s="107">
        <f>SUM(CR260:CR263)</f>
        <v>47909.48</v>
      </c>
      <c r="CS259" s="107">
        <f t="shared" si="760"/>
        <v>59.886850000000003</v>
      </c>
      <c r="CT259" s="107">
        <f>SUM(CT260:CT263)</f>
        <v>-5000</v>
      </c>
      <c r="CU259" s="107">
        <f>SUM(CU260:CU263)</f>
        <v>75000</v>
      </c>
      <c r="CV259" s="107">
        <f>SUM(CV260:CV263)</f>
        <v>47909.48</v>
      </c>
      <c r="CW259" s="107">
        <f t="shared" si="761"/>
        <v>63.879306666666672</v>
      </c>
      <c r="CX259" s="107">
        <f>SUM(CX260:CX263)</f>
        <v>5696.15</v>
      </c>
      <c r="CY259" s="107">
        <f>SUM(CY260:CY263)</f>
        <v>80696.149999999994</v>
      </c>
      <c r="CZ259" s="107">
        <f>CZ261</f>
        <v>0</v>
      </c>
      <c r="DA259" s="107">
        <f>DA261</f>
        <v>0</v>
      </c>
      <c r="DB259" s="107">
        <f>SUM(DB260:DB263)</f>
        <v>40427.089999999997</v>
      </c>
      <c r="DC259" s="107">
        <f>SUM(DC260:DC263)</f>
        <v>45891.88</v>
      </c>
      <c r="DD259" s="107">
        <f t="shared" si="742"/>
        <v>113.51764373839424</v>
      </c>
      <c r="DE259" s="107">
        <f t="shared" si="743"/>
        <v>53.99044705882352</v>
      </c>
      <c r="DF259" s="107">
        <f>SUM(DF260:DF263)</f>
        <v>85000</v>
      </c>
      <c r="DG259" s="107">
        <f>SUM(DG260:DG263)</f>
        <v>17463.53</v>
      </c>
      <c r="DH259" s="107">
        <f t="shared" si="762"/>
        <v>20.545329411764705</v>
      </c>
      <c r="DI259" s="107">
        <f>SUM(DI260:DI263)</f>
        <v>0</v>
      </c>
      <c r="DJ259" s="107">
        <f>SUM(DJ260:DJ263)</f>
        <v>85000</v>
      </c>
      <c r="DK259" s="107">
        <f>SUM(DK260:DK263)</f>
        <v>0</v>
      </c>
      <c r="DL259" s="107">
        <f t="shared" si="765"/>
        <v>0</v>
      </c>
      <c r="DM259" s="107">
        <f>SUM(DM260:DM263)</f>
        <v>0</v>
      </c>
      <c r="DN259" s="107">
        <f>SUM(DN260:DN263)</f>
        <v>85000</v>
      </c>
      <c r="DO259" s="107">
        <f>SUM(DO260:DO263)</f>
        <v>0</v>
      </c>
      <c r="DP259" s="107">
        <f t="shared" si="767"/>
        <v>0</v>
      </c>
      <c r="DQ259" s="107">
        <f>SUM(DQ260:DQ263)</f>
        <v>0</v>
      </c>
      <c r="DR259" s="107">
        <f>SUM(DR260:DR263)</f>
        <v>86500</v>
      </c>
      <c r="DS259" s="107">
        <f t="shared" ref="DS259:DU259" si="798">SUM(DS260:DS263)</f>
        <v>86500</v>
      </c>
      <c r="DT259" s="107">
        <f t="shared" si="798"/>
        <v>0</v>
      </c>
      <c r="DU259" s="107">
        <f t="shared" si="798"/>
        <v>0</v>
      </c>
      <c r="DV259" s="97"/>
      <c r="DW259" s="97"/>
      <c r="DX259" s="137"/>
      <c r="DY259" s="97"/>
      <c r="DZ259" s="852"/>
      <c r="EA259" s="852"/>
      <c r="EE259" s="686"/>
      <c r="EF259" s="655"/>
      <c r="EG259" s="655"/>
      <c r="EH259" s="655"/>
      <c r="EI259" s="655"/>
      <c r="EJ259" s="655"/>
      <c r="EK259" s="655"/>
      <c r="EL259" s="655"/>
      <c r="EM259" s="655"/>
      <c r="EN259" s="952"/>
      <c r="EO259" s="655"/>
      <c r="EP259" s="655"/>
      <c r="EQ259" s="655"/>
      <c r="ER259" s="655"/>
      <c r="ES259" s="655"/>
      <c r="ET259" s="655"/>
      <c r="EU259" s="655"/>
      <c r="EV259" s="655"/>
      <c r="EX259" s="820"/>
      <c r="EY259" s="655"/>
      <c r="EZ259" s="655"/>
      <c r="FA259" s="655"/>
      <c r="FB259" s="655"/>
      <c r="FC259" s="655"/>
      <c r="FD259" s="655"/>
      <c r="FE259" s="655"/>
      <c r="FF259" s="655"/>
      <c r="FG259" s="655"/>
      <c r="FH259" s="655"/>
      <c r="FI259" s="655"/>
      <c r="FJ259" s="655"/>
      <c r="FK259" s="655"/>
      <c r="FL259" s="655"/>
      <c r="FM259" s="655"/>
      <c r="FN259" s="655"/>
      <c r="FO259" s="655"/>
      <c r="FP259" s="655"/>
      <c r="FQ259" s="655"/>
      <c r="FR259" s="655"/>
      <c r="FS259" s="655"/>
      <c r="FT259" s="655"/>
      <c r="FU259" s="655"/>
      <c r="FV259" s="655"/>
      <c r="FW259" s="655"/>
      <c r="FX259" s="655"/>
      <c r="FY259" s="655"/>
      <c r="FZ259" s="655"/>
      <c r="GA259" s="655"/>
      <c r="GB259" s="655"/>
      <c r="GC259" s="655"/>
      <c r="GD259" s="655"/>
      <c r="GE259" s="655"/>
      <c r="GF259" s="655"/>
      <c r="GG259" s="655"/>
      <c r="GH259" s="655"/>
      <c r="GI259" s="655"/>
      <c r="GJ259" s="655"/>
      <c r="GK259" s="655"/>
      <c r="GL259" s="655"/>
      <c r="GM259" s="655"/>
      <c r="GN259" s="655"/>
      <c r="GO259" s="655"/>
      <c r="GP259" s="655"/>
      <c r="GQ259" s="655"/>
      <c r="GR259" s="655"/>
      <c r="GS259" s="655"/>
      <c r="GT259" s="655"/>
      <c r="GU259" s="655"/>
      <c r="GV259" s="655"/>
      <c r="GW259" s="655"/>
      <c r="GX259" s="655"/>
      <c r="GY259" s="655"/>
      <c r="GZ259" s="655"/>
      <c r="HA259" s="655"/>
      <c r="HB259" s="655"/>
      <c r="HC259" s="655"/>
      <c r="HD259" s="655"/>
      <c r="HE259" s="655"/>
      <c r="HF259" s="655"/>
      <c r="HG259" s="655"/>
      <c r="HH259" s="655"/>
      <c r="HI259" s="655"/>
      <c r="HJ259" s="655"/>
      <c r="HK259" s="655"/>
      <c r="HL259" s="655"/>
      <c r="HM259" s="655"/>
      <c r="HN259" s="655"/>
      <c r="HO259" s="655"/>
      <c r="HP259" s="655"/>
      <c r="HQ259" s="655"/>
      <c r="HR259" s="655"/>
      <c r="HS259" s="655"/>
      <c r="HT259" s="655"/>
      <c r="HU259" s="655"/>
      <c r="HV259" s="655"/>
      <c r="HW259" s="655"/>
      <c r="HX259" s="655"/>
      <c r="HY259" s="655"/>
      <c r="HZ259" s="655"/>
      <c r="IA259" s="655"/>
      <c r="IB259" s="655"/>
      <c r="IC259" s="655"/>
    </row>
    <row r="260" spans="1:237" s="792" customFormat="1" x14ac:dyDescent="0.35">
      <c r="A260" s="548"/>
      <c r="B260" s="684"/>
      <c r="C260" s="555"/>
      <c r="D260" s="684"/>
      <c r="E260" s="684"/>
      <c r="F260" s="684"/>
      <c r="G260" s="684"/>
      <c r="H260" s="684"/>
      <c r="I260" s="684"/>
      <c r="J260" s="684" t="s">
        <v>201</v>
      </c>
      <c r="K260" s="1012"/>
      <c r="L260" s="509"/>
      <c r="M260" s="611"/>
      <c r="N260" s="611">
        <v>3221</v>
      </c>
      <c r="O260" s="666" t="s">
        <v>248</v>
      </c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529"/>
      <c r="AJ260" s="40"/>
      <c r="AK260" s="40"/>
      <c r="AL260" s="40"/>
      <c r="AM260" s="40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40"/>
      <c r="BA260" s="40"/>
      <c r="BB260" s="102"/>
      <c r="BC260" s="102"/>
      <c r="BD260" s="102"/>
      <c r="BE260" s="102"/>
      <c r="BF260" s="102"/>
      <c r="BG260" s="102">
        <v>0</v>
      </c>
      <c r="BH260" s="102">
        <v>0</v>
      </c>
      <c r="BI260" s="102"/>
      <c r="BJ260" s="102">
        <v>0</v>
      </c>
      <c r="BK260" s="102"/>
      <c r="BL260" s="102"/>
      <c r="BM260" s="102"/>
      <c r="BN260" s="102"/>
      <c r="BO260" s="102">
        <v>0</v>
      </c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>
        <v>0</v>
      </c>
      <c r="BZ260" s="102">
        <v>238</v>
      </c>
      <c r="CA260" s="102">
        <f t="shared" si="640"/>
        <v>0</v>
      </c>
      <c r="CB260" s="102">
        <f t="shared" si="641"/>
        <v>0</v>
      </c>
      <c r="CC260" s="102"/>
      <c r="CD260" s="102"/>
      <c r="CE260" s="102"/>
      <c r="CF260" s="102"/>
      <c r="CG260" s="102">
        <f t="shared" si="707"/>
        <v>0</v>
      </c>
      <c r="CH260" s="102"/>
      <c r="CI260" s="102"/>
      <c r="CJ260" s="102"/>
      <c r="CK260" s="102">
        <f t="shared" si="583"/>
        <v>0</v>
      </c>
      <c r="CL260" s="102"/>
      <c r="CM260" s="102"/>
      <c r="CN260" s="102"/>
      <c r="CO260" s="102">
        <f t="shared" si="584"/>
        <v>0</v>
      </c>
      <c r="CP260" s="102"/>
      <c r="CQ260" s="102"/>
      <c r="CR260" s="102"/>
      <c r="CS260" s="102">
        <f t="shared" si="760"/>
        <v>0</v>
      </c>
      <c r="CT260" s="102"/>
      <c r="CU260" s="102"/>
      <c r="CV260" s="102"/>
      <c r="CW260" s="102">
        <f t="shared" si="761"/>
        <v>0</v>
      </c>
      <c r="CX260" s="102"/>
      <c r="CY260" s="102"/>
      <c r="CZ260" s="102"/>
      <c r="DA260" s="102"/>
      <c r="DB260" s="859">
        <v>790</v>
      </c>
      <c r="DC260" s="102">
        <v>1498.43</v>
      </c>
      <c r="DD260" s="102">
        <f t="shared" si="742"/>
        <v>189.6746835443038</v>
      </c>
      <c r="DE260" s="102">
        <f t="shared" si="743"/>
        <v>0</v>
      </c>
      <c r="DF260" s="102"/>
      <c r="DG260" s="102"/>
      <c r="DH260" s="102">
        <f t="shared" si="762"/>
        <v>0</v>
      </c>
      <c r="DI260" s="102"/>
      <c r="DJ260" s="102"/>
      <c r="DK260" s="102"/>
      <c r="DL260" s="102">
        <f t="shared" si="765"/>
        <v>0</v>
      </c>
      <c r="DM260" s="102"/>
      <c r="DN260" s="102"/>
      <c r="DO260" s="102"/>
      <c r="DP260" s="102">
        <f t="shared" si="767"/>
        <v>0</v>
      </c>
      <c r="DQ260" s="102"/>
      <c r="DR260" s="102">
        <v>1500</v>
      </c>
      <c r="DS260" s="102">
        <v>1500</v>
      </c>
      <c r="DT260" s="102"/>
      <c r="DU260" s="102"/>
      <c r="DV260" s="102"/>
      <c r="DW260" s="102"/>
      <c r="DX260" s="1014"/>
      <c r="DY260" s="102"/>
      <c r="DZ260" s="1015"/>
      <c r="EA260" s="1015"/>
      <c r="EE260" s="1016"/>
      <c r="EF260" s="1017"/>
      <c r="EG260" s="1017"/>
      <c r="EH260" s="1017"/>
      <c r="EI260" s="1017"/>
      <c r="EJ260" s="1017"/>
      <c r="EK260" s="1017"/>
      <c r="EL260" s="1017"/>
      <c r="EM260" s="1017"/>
      <c r="EN260" s="1018"/>
      <c r="EO260" s="1017"/>
      <c r="EP260" s="1017"/>
      <c r="EQ260" s="1017"/>
      <c r="ER260" s="1017"/>
      <c r="ES260" s="1017"/>
      <c r="ET260" s="1017"/>
      <c r="EU260" s="1017"/>
      <c r="EV260" s="1017"/>
      <c r="EX260" s="1019"/>
      <c r="EY260" s="1017"/>
      <c r="EZ260" s="1017"/>
      <c r="FA260" s="1017"/>
      <c r="FB260" s="1017"/>
      <c r="FC260" s="1017"/>
      <c r="FD260" s="1017"/>
      <c r="FE260" s="1017"/>
      <c r="FF260" s="1017"/>
      <c r="FG260" s="1017"/>
      <c r="FH260" s="1017"/>
      <c r="FI260" s="1017"/>
      <c r="FJ260" s="1017"/>
      <c r="FK260" s="1017"/>
      <c r="FL260" s="1017"/>
      <c r="FM260" s="1017"/>
      <c r="FN260" s="1017"/>
      <c r="FO260" s="1017"/>
      <c r="FP260" s="1017"/>
      <c r="FQ260" s="1017"/>
      <c r="FR260" s="1017"/>
      <c r="FS260" s="1017"/>
      <c r="FT260" s="1017"/>
      <c r="FU260" s="1017"/>
      <c r="FV260" s="1017"/>
      <c r="FW260" s="1017"/>
      <c r="FX260" s="1017"/>
      <c r="FY260" s="1017"/>
      <c r="FZ260" s="1017"/>
      <c r="GA260" s="1017"/>
      <c r="GB260" s="1017"/>
      <c r="GC260" s="1017"/>
      <c r="GD260" s="1017"/>
      <c r="GE260" s="1017"/>
      <c r="GF260" s="1017"/>
      <c r="GG260" s="1017"/>
      <c r="GH260" s="1017"/>
      <c r="GI260" s="1017"/>
      <c r="GJ260" s="1017"/>
      <c r="GK260" s="1017"/>
      <c r="GL260" s="1017"/>
      <c r="GM260" s="1017"/>
      <c r="GN260" s="1017"/>
      <c r="GO260" s="1017"/>
      <c r="GP260" s="1017"/>
      <c r="GQ260" s="1017"/>
      <c r="GR260" s="1017"/>
      <c r="GS260" s="1017"/>
      <c r="GT260" s="1017"/>
      <c r="GU260" s="1017"/>
      <c r="GV260" s="1017"/>
      <c r="GW260" s="1017"/>
      <c r="GX260" s="1017"/>
      <c r="GY260" s="1017"/>
      <c r="GZ260" s="1017"/>
      <c r="HA260" s="1017"/>
      <c r="HB260" s="1017"/>
      <c r="HC260" s="1017"/>
      <c r="HD260" s="1017"/>
      <c r="HE260" s="1017"/>
      <c r="HF260" s="1017"/>
      <c r="HG260" s="1017"/>
      <c r="HH260" s="1017"/>
      <c r="HI260" s="1017"/>
      <c r="HJ260" s="1017"/>
      <c r="HK260" s="1017"/>
      <c r="HL260" s="1017"/>
      <c r="HM260" s="1017"/>
      <c r="HN260" s="1017"/>
      <c r="HO260" s="1017"/>
      <c r="HP260" s="1017"/>
      <c r="HQ260" s="1017"/>
      <c r="HR260" s="1017"/>
      <c r="HS260" s="1017"/>
      <c r="HT260" s="1017"/>
      <c r="HU260" s="1017"/>
      <c r="HV260" s="1017"/>
      <c r="HW260" s="1017"/>
      <c r="HX260" s="1017"/>
      <c r="HY260" s="1017"/>
      <c r="HZ260" s="1017"/>
      <c r="IA260" s="1017"/>
      <c r="IB260" s="1017"/>
      <c r="IC260" s="1017"/>
    </row>
    <row r="261" spans="1:237" s="792" customFormat="1" ht="19.5" customHeight="1" x14ac:dyDescent="0.35">
      <c r="A261" s="548"/>
      <c r="B261" s="548"/>
      <c r="C261" s="555"/>
      <c r="D261" s="684"/>
      <c r="E261" s="684"/>
      <c r="F261" s="684"/>
      <c r="G261" s="684"/>
      <c r="H261" s="684"/>
      <c r="I261" s="684"/>
      <c r="J261" s="684" t="s">
        <v>201</v>
      </c>
      <c r="K261" s="1012"/>
      <c r="L261" s="509"/>
      <c r="M261" s="611"/>
      <c r="N261" s="611">
        <v>3222</v>
      </c>
      <c r="O261" s="974" t="s">
        <v>488</v>
      </c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529"/>
      <c r="AJ261" s="40"/>
      <c r="AK261" s="40"/>
      <c r="AL261" s="40"/>
      <c r="AM261" s="40"/>
      <c r="AN261" s="102"/>
      <c r="AO261" s="102"/>
      <c r="AP261" s="102"/>
      <c r="AQ261" s="102"/>
      <c r="AR261" s="102">
        <v>0</v>
      </c>
      <c r="AS261" s="102"/>
      <c r="AT261" s="102"/>
      <c r="AU261" s="102"/>
      <c r="AV261" s="102">
        <v>0</v>
      </c>
      <c r="AW261" s="102"/>
      <c r="AX261" s="102"/>
      <c r="AY261" s="102">
        <f>(BB261-AV261)</f>
        <v>118155.01</v>
      </c>
      <c r="AZ261" s="40"/>
      <c r="BA261" s="40"/>
      <c r="BB261" s="102">
        <v>118155.01</v>
      </c>
      <c r="BC261" s="102">
        <v>118155.01</v>
      </c>
      <c r="BD261" s="102">
        <v>0</v>
      </c>
      <c r="BE261" s="102">
        <v>0</v>
      </c>
      <c r="BF261" s="102">
        <v>135000</v>
      </c>
      <c r="BG261" s="102">
        <v>0</v>
      </c>
      <c r="BH261" s="102">
        <v>135000</v>
      </c>
      <c r="BI261" s="102">
        <f>(BJ261-BH261)</f>
        <v>0</v>
      </c>
      <c r="BJ261" s="102">
        <v>135000</v>
      </c>
      <c r="BK261" s="102">
        <v>49390.49</v>
      </c>
      <c r="BL261" s="102">
        <f t="shared" si="608"/>
        <v>36.585548148148142</v>
      </c>
      <c r="BM261" s="102"/>
      <c r="BN261" s="102"/>
      <c r="BO261" s="102">
        <v>130000</v>
      </c>
      <c r="BP261" s="102"/>
      <c r="BQ261" s="102"/>
      <c r="BR261" s="102">
        <f>(BS261-BO261)</f>
        <v>5000</v>
      </c>
      <c r="BS261" s="102">
        <v>135000</v>
      </c>
      <c r="BT261" s="102">
        <v>61849.59</v>
      </c>
      <c r="BU261" s="102">
        <f>(BY261-BO261)</f>
        <v>-40000</v>
      </c>
      <c r="BV261" s="102">
        <v>135000</v>
      </c>
      <c r="BW261" s="102"/>
      <c r="BX261" s="102"/>
      <c r="BY261" s="102">
        <v>90000</v>
      </c>
      <c r="BZ261" s="102">
        <v>75949.05</v>
      </c>
      <c r="CA261" s="102">
        <f t="shared" si="640"/>
        <v>0</v>
      </c>
      <c r="CB261" s="102">
        <f t="shared" si="641"/>
        <v>84.387833333333333</v>
      </c>
      <c r="CC261" s="102"/>
      <c r="CD261" s="102"/>
      <c r="CE261" s="102">
        <v>135000</v>
      </c>
      <c r="CF261" s="102">
        <v>15688.95</v>
      </c>
      <c r="CG261" s="102">
        <f t="shared" si="707"/>
        <v>11.621444444444446</v>
      </c>
      <c r="CH261" s="102">
        <f>(CI261-CE261)</f>
        <v>-55000</v>
      </c>
      <c r="CI261" s="102">
        <v>80000</v>
      </c>
      <c r="CJ261" s="102"/>
      <c r="CK261" s="102">
        <f t="shared" si="583"/>
        <v>0</v>
      </c>
      <c r="CL261" s="102">
        <f>(CM261-CI261)</f>
        <v>0</v>
      </c>
      <c r="CM261" s="102">
        <v>80000</v>
      </c>
      <c r="CN261" s="102"/>
      <c r="CO261" s="102">
        <f t="shared" si="584"/>
        <v>0</v>
      </c>
      <c r="CP261" s="102">
        <f>(CQ261-CM261)</f>
        <v>0</v>
      </c>
      <c r="CQ261" s="102">
        <v>80000</v>
      </c>
      <c r="CR261" s="102">
        <v>47713.33</v>
      </c>
      <c r="CS261" s="102">
        <f t="shared" si="760"/>
        <v>59.641662500000002</v>
      </c>
      <c r="CT261" s="102">
        <f>(CU261-CQ261)</f>
        <v>-5000</v>
      </c>
      <c r="CU261" s="102">
        <v>75000</v>
      </c>
      <c r="CV261" s="102">
        <v>47713.33</v>
      </c>
      <c r="CW261" s="102">
        <f t="shared" si="761"/>
        <v>63.617773333333339</v>
      </c>
      <c r="CX261" s="102">
        <f>(CY261-CU261)</f>
        <v>5000</v>
      </c>
      <c r="CY261" s="102">
        <v>80000</v>
      </c>
      <c r="CZ261" s="859"/>
      <c r="DA261" s="859"/>
      <c r="DB261" s="859">
        <v>39637.089999999997</v>
      </c>
      <c r="DC261" s="859">
        <v>44393.45</v>
      </c>
      <c r="DD261" s="102">
        <f t="shared" si="742"/>
        <v>111.99977092162921</v>
      </c>
      <c r="DE261" s="102">
        <f t="shared" si="743"/>
        <v>52.227588235294107</v>
      </c>
      <c r="DF261" s="102">
        <v>85000</v>
      </c>
      <c r="DG261" s="102">
        <v>17463.53</v>
      </c>
      <c r="DH261" s="102">
        <f t="shared" si="762"/>
        <v>20.545329411764705</v>
      </c>
      <c r="DI261" s="102">
        <f>(DJ261-DF261)</f>
        <v>0</v>
      </c>
      <c r="DJ261" s="859">
        <v>85000</v>
      </c>
      <c r="DK261" s="102"/>
      <c r="DL261" s="102">
        <f t="shared" si="765"/>
        <v>0</v>
      </c>
      <c r="DM261" s="102">
        <f>(DN261-DJ261)</f>
        <v>0</v>
      </c>
      <c r="DN261" s="859">
        <v>85000</v>
      </c>
      <c r="DO261" s="102"/>
      <c r="DP261" s="102">
        <f t="shared" si="767"/>
        <v>0</v>
      </c>
      <c r="DQ261" s="102">
        <f>(DR261-DN261)</f>
        <v>0</v>
      </c>
      <c r="DR261" s="859">
        <v>85000</v>
      </c>
      <c r="DS261" s="859">
        <v>85000</v>
      </c>
      <c r="DT261" s="859"/>
      <c r="DU261" s="859"/>
      <c r="DV261" s="102"/>
      <c r="DW261" s="102"/>
      <c r="DX261" s="1014"/>
      <c r="DY261" s="859"/>
      <c r="DZ261" s="1015"/>
      <c r="EA261" s="1015"/>
      <c r="EE261" s="1016"/>
      <c r="EF261" s="1017"/>
      <c r="EG261" s="1017"/>
      <c r="EH261" s="1017"/>
      <c r="EI261" s="1017"/>
      <c r="EJ261" s="1017"/>
      <c r="EK261" s="1017"/>
      <c r="EL261" s="1017"/>
      <c r="EM261" s="1017"/>
      <c r="EN261" s="1018"/>
      <c r="EO261" s="1017"/>
      <c r="EP261" s="1017"/>
      <c r="EQ261" s="1017"/>
      <c r="ER261" s="1017"/>
      <c r="ES261" s="1017"/>
      <c r="ET261" s="1017"/>
      <c r="EU261" s="1017"/>
      <c r="EV261" s="1017"/>
      <c r="EX261" s="1019"/>
      <c r="EY261" s="1017"/>
      <c r="EZ261" s="1017"/>
      <c r="FA261" s="1017"/>
      <c r="FB261" s="1017"/>
      <c r="FC261" s="1017"/>
      <c r="FD261" s="1017"/>
      <c r="FE261" s="1017"/>
      <c r="FF261" s="1017"/>
      <c r="FG261" s="1017"/>
      <c r="FH261" s="1017"/>
      <c r="FI261" s="1017"/>
      <c r="FJ261" s="1017"/>
      <c r="FK261" s="1017"/>
      <c r="FL261" s="1017"/>
      <c r="FM261" s="1017"/>
      <c r="FN261" s="1017"/>
      <c r="FO261" s="1017"/>
      <c r="FP261" s="1017"/>
      <c r="FQ261" s="1017"/>
      <c r="FR261" s="1017"/>
      <c r="FS261" s="1017"/>
      <c r="FT261" s="1017"/>
      <c r="FU261" s="1017"/>
      <c r="FV261" s="1017"/>
      <c r="FW261" s="1017"/>
      <c r="FX261" s="1017"/>
      <c r="FY261" s="1017"/>
      <c r="FZ261" s="1017"/>
      <c r="GA261" s="1017"/>
      <c r="GB261" s="1017"/>
      <c r="GC261" s="1017"/>
      <c r="GD261" s="1017"/>
      <c r="GE261" s="1017"/>
      <c r="GF261" s="1017"/>
      <c r="GG261" s="1017"/>
      <c r="GH261" s="1017"/>
      <c r="GI261" s="1017"/>
      <c r="GJ261" s="1017"/>
      <c r="GK261" s="1017"/>
      <c r="GL261" s="1017"/>
      <c r="GM261" s="1017"/>
      <c r="GN261" s="1017"/>
      <c r="GO261" s="1017"/>
      <c r="GP261" s="1017"/>
      <c r="GQ261" s="1017"/>
      <c r="GR261" s="1017"/>
      <c r="GS261" s="1017"/>
      <c r="GT261" s="1017"/>
      <c r="GU261" s="1017"/>
      <c r="GV261" s="1017"/>
      <c r="GW261" s="1017"/>
      <c r="GX261" s="1017"/>
      <c r="GY261" s="1017"/>
      <c r="GZ261" s="1017"/>
      <c r="HA261" s="1017"/>
      <c r="HB261" s="1017"/>
      <c r="HC261" s="1017"/>
      <c r="HD261" s="1017"/>
      <c r="HE261" s="1017"/>
      <c r="HF261" s="1017"/>
      <c r="HG261" s="1017"/>
      <c r="HH261" s="1017"/>
      <c r="HI261" s="1017"/>
      <c r="HJ261" s="1017"/>
      <c r="HK261" s="1017"/>
      <c r="HL261" s="1017"/>
      <c r="HM261" s="1017"/>
      <c r="HN261" s="1017"/>
      <c r="HO261" s="1017"/>
      <c r="HP261" s="1017"/>
      <c r="HQ261" s="1017"/>
      <c r="HR261" s="1017"/>
      <c r="HS261" s="1017"/>
      <c r="HT261" s="1017"/>
      <c r="HU261" s="1017"/>
      <c r="HV261" s="1017"/>
      <c r="HW261" s="1017"/>
      <c r="HX261" s="1017"/>
      <c r="HY261" s="1017"/>
      <c r="HZ261" s="1017"/>
      <c r="IA261" s="1017"/>
      <c r="IB261" s="1017"/>
      <c r="IC261" s="1017"/>
    </row>
    <row r="262" spans="1:237" s="654" customFormat="1" ht="20.100000000000001" hidden="1" customHeight="1" x14ac:dyDescent="0.35">
      <c r="A262" s="664"/>
      <c r="B262" s="664"/>
      <c r="C262" s="665"/>
      <c r="D262" s="646"/>
      <c r="E262" s="646"/>
      <c r="F262" s="646"/>
      <c r="G262" s="646"/>
      <c r="H262" s="646"/>
      <c r="I262" s="646"/>
      <c r="J262" s="646" t="s">
        <v>201</v>
      </c>
      <c r="K262" s="757"/>
      <c r="L262" s="604"/>
      <c r="M262" s="610"/>
      <c r="N262" s="611">
        <v>3224</v>
      </c>
      <c r="O262" s="612" t="s">
        <v>29</v>
      </c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614"/>
      <c r="AJ262" s="30"/>
      <c r="AK262" s="30"/>
      <c r="AL262" s="30"/>
      <c r="AM262" s="30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30"/>
      <c r="BA262" s="30"/>
      <c r="BB262" s="49"/>
      <c r="BC262" s="49"/>
      <c r="BD262" s="49"/>
      <c r="BE262" s="49"/>
      <c r="BF262" s="49"/>
      <c r="BG262" s="49">
        <v>0</v>
      </c>
      <c r="BH262" s="49">
        <v>0</v>
      </c>
      <c r="BI262" s="49"/>
      <c r="BJ262" s="49">
        <v>0</v>
      </c>
      <c r="BK262" s="49"/>
      <c r="BL262" s="49"/>
      <c r="BM262" s="49"/>
      <c r="BN262" s="49"/>
      <c r="BO262" s="49">
        <v>0</v>
      </c>
      <c r="BP262" s="49"/>
      <c r="BQ262" s="49"/>
      <c r="BR262" s="49"/>
      <c r="BS262" s="49"/>
      <c r="BT262" s="49">
        <v>113.84</v>
      </c>
      <c r="BU262" s="49">
        <v>0</v>
      </c>
      <c r="BV262" s="49"/>
      <c r="BW262" s="49"/>
      <c r="BX262" s="49"/>
      <c r="BY262" s="49">
        <v>0</v>
      </c>
      <c r="BZ262" s="49">
        <v>113.84</v>
      </c>
      <c r="CA262" s="49">
        <f t="shared" si="640"/>
        <v>0</v>
      </c>
      <c r="CB262" s="49">
        <f t="shared" si="641"/>
        <v>0</v>
      </c>
      <c r="CC262" s="49"/>
      <c r="CD262" s="49"/>
      <c r="CE262" s="49">
        <v>0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0</v>
      </c>
      <c r="CN262" s="49">
        <v>0</v>
      </c>
      <c r="CO262" s="49">
        <v>0</v>
      </c>
      <c r="CP262" s="49">
        <v>0</v>
      </c>
      <c r="CQ262" s="49">
        <v>0</v>
      </c>
      <c r="CR262" s="49">
        <v>0</v>
      </c>
      <c r="CS262" s="49">
        <f t="shared" si="760"/>
        <v>0</v>
      </c>
      <c r="CT262" s="49">
        <v>0</v>
      </c>
      <c r="CU262" s="49">
        <v>0</v>
      </c>
      <c r="CV262" s="49">
        <v>0</v>
      </c>
      <c r="CW262" s="49">
        <f t="shared" ref="CW262:CW263" si="799">IFERROR(CV262/CU262*100,)</f>
        <v>0</v>
      </c>
      <c r="CX262" s="49">
        <f t="shared" ref="CX262:CX263" si="800">(CY262-CU262)</f>
        <v>500</v>
      </c>
      <c r="CY262" s="49">
        <v>500</v>
      </c>
      <c r="CZ262" s="851"/>
      <c r="DA262" s="851"/>
      <c r="DB262" s="49">
        <v>0</v>
      </c>
      <c r="DC262" s="851">
        <v>0</v>
      </c>
      <c r="DD262" s="49">
        <f t="shared" si="742"/>
        <v>0</v>
      </c>
      <c r="DE262" s="49">
        <f t="shared" si="743"/>
        <v>0</v>
      </c>
      <c r="DF262" s="49">
        <v>0</v>
      </c>
      <c r="DG262" s="49"/>
      <c r="DH262" s="49">
        <f t="shared" si="762"/>
        <v>0</v>
      </c>
      <c r="DI262" s="49">
        <f>(DJ262-DF262)</f>
        <v>0</v>
      </c>
      <c r="DJ262" s="851"/>
      <c r="DK262" s="49"/>
      <c r="DL262" s="49">
        <f t="shared" si="765"/>
        <v>0</v>
      </c>
      <c r="DM262" s="49">
        <f>(DN262-DJ262)</f>
        <v>0</v>
      </c>
      <c r="DN262" s="851"/>
      <c r="DO262" s="49"/>
      <c r="DP262" s="49">
        <f t="shared" si="767"/>
        <v>0</v>
      </c>
      <c r="DQ262" s="49">
        <f>(DR262-DN262)</f>
        <v>0</v>
      </c>
      <c r="DR262" s="851"/>
      <c r="DS262" s="851"/>
      <c r="DT262" s="851"/>
      <c r="DU262" s="851"/>
      <c r="DV262" s="49"/>
      <c r="DW262" s="49"/>
      <c r="DX262" s="137"/>
      <c r="DY262" s="851"/>
      <c r="DZ262" s="852"/>
      <c r="EA262" s="852"/>
      <c r="EE262" s="686"/>
      <c r="EF262" s="655"/>
      <c r="EG262" s="655"/>
      <c r="EH262" s="655"/>
      <c r="EI262" s="655"/>
      <c r="EJ262" s="655"/>
      <c r="EK262" s="655"/>
      <c r="EL262" s="655"/>
      <c r="EM262" s="655"/>
      <c r="EN262" s="952"/>
      <c r="EO262" s="655"/>
      <c r="EP262" s="655"/>
      <c r="EQ262" s="655"/>
      <c r="ER262" s="655"/>
      <c r="ES262" s="655"/>
      <c r="ET262" s="655"/>
      <c r="EU262" s="655"/>
      <c r="EV262" s="655"/>
      <c r="EX262" s="820"/>
      <c r="EY262" s="655"/>
      <c r="EZ262" s="655"/>
      <c r="FA262" s="655"/>
      <c r="FB262" s="655"/>
      <c r="FC262" s="655"/>
      <c r="FD262" s="655"/>
      <c r="FE262" s="655"/>
      <c r="FF262" s="655"/>
      <c r="FG262" s="655"/>
      <c r="FH262" s="655"/>
      <c r="FI262" s="655"/>
      <c r="FJ262" s="655"/>
      <c r="FK262" s="655"/>
      <c r="FL262" s="655"/>
      <c r="FM262" s="655"/>
      <c r="FN262" s="655"/>
      <c r="FO262" s="655"/>
      <c r="FP262" s="655"/>
      <c r="FQ262" s="655"/>
      <c r="FR262" s="655"/>
      <c r="FS262" s="655"/>
      <c r="FT262" s="655"/>
      <c r="FU262" s="655"/>
      <c r="FV262" s="655"/>
      <c r="FW262" s="655"/>
      <c r="FX262" s="655"/>
      <c r="FY262" s="655"/>
      <c r="FZ262" s="655"/>
      <c r="GA262" s="655"/>
      <c r="GB262" s="655"/>
      <c r="GC262" s="655"/>
      <c r="GD262" s="655"/>
      <c r="GE262" s="655"/>
      <c r="GF262" s="655"/>
      <c r="GG262" s="655"/>
      <c r="GH262" s="655"/>
      <c r="GI262" s="655"/>
      <c r="GJ262" s="655"/>
      <c r="GK262" s="655"/>
      <c r="GL262" s="655"/>
      <c r="GM262" s="655"/>
      <c r="GN262" s="655"/>
      <c r="GO262" s="655"/>
      <c r="GP262" s="655"/>
      <c r="GQ262" s="655"/>
      <c r="GR262" s="655"/>
      <c r="GS262" s="655"/>
      <c r="GT262" s="655"/>
      <c r="GU262" s="655"/>
      <c r="GV262" s="655"/>
      <c r="GW262" s="655"/>
      <c r="GX262" s="655"/>
      <c r="GY262" s="655"/>
      <c r="GZ262" s="655"/>
      <c r="HA262" s="655"/>
      <c r="HB262" s="655"/>
      <c r="HC262" s="655"/>
      <c r="HD262" s="655"/>
      <c r="HE262" s="655"/>
      <c r="HF262" s="655"/>
      <c r="HG262" s="655"/>
      <c r="HH262" s="655"/>
      <c r="HI262" s="655"/>
      <c r="HJ262" s="655"/>
      <c r="HK262" s="655"/>
      <c r="HL262" s="655"/>
      <c r="HM262" s="655"/>
      <c r="HN262" s="655"/>
      <c r="HO262" s="655"/>
      <c r="HP262" s="655"/>
      <c r="HQ262" s="655"/>
      <c r="HR262" s="655"/>
      <c r="HS262" s="655"/>
      <c r="HT262" s="655"/>
      <c r="HU262" s="655"/>
      <c r="HV262" s="655"/>
      <c r="HW262" s="655"/>
      <c r="HX262" s="655"/>
      <c r="HY262" s="655"/>
      <c r="HZ262" s="655"/>
      <c r="IA262" s="655"/>
      <c r="IB262" s="655"/>
      <c r="IC262" s="655"/>
    </row>
    <row r="263" spans="1:237" s="654" customFormat="1" ht="20.100000000000001" hidden="1" customHeight="1" x14ac:dyDescent="0.35">
      <c r="A263" s="664"/>
      <c r="B263" s="664"/>
      <c r="C263" s="665"/>
      <c r="D263" s="646"/>
      <c r="E263" s="646"/>
      <c r="F263" s="646"/>
      <c r="G263" s="646"/>
      <c r="H263" s="646"/>
      <c r="I263" s="646"/>
      <c r="J263" s="646" t="s">
        <v>201</v>
      </c>
      <c r="K263" s="757"/>
      <c r="L263" s="604"/>
      <c r="M263" s="610"/>
      <c r="N263" s="611">
        <v>3225</v>
      </c>
      <c r="O263" s="612" t="s">
        <v>30</v>
      </c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529"/>
      <c r="AJ263" s="40"/>
      <c r="AK263" s="40"/>
      <c r="AL263" s="40"/>
      <c r="AM263" s="40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40"/>
      <c r="BA263" s="40"/>
      <c r="BB263" s="102"/>
      <c r="BC263" s="102"/>
      <c r="BD263" s="102"/>
      <c r="BE263" s="102"/>
      <c r="BF263" s="102"/>
      <c r="BG263" s="102">
        <v>0</v>
      </c>
      <c r="BH263" s="102">
        <v>0</v>
      </c>
      <c r="BI263" s="102"/>
      <c r="BJ263" s="102">
        <v>0</v>
      </c>
      <c r="BK263" s="102"/>
      <c r="BL263" s="102"/>
      <c r="BM263" s="102"/>
      <c r="BN263" s="102"/>
      <c r="BO263" s="102">
        <v>0</v>
      </c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>
        <v>0</v>
      </c>
      <c r="BZ263" s="102">
        <v>224.95</v>
      </c>
      <c r="CA263" s="102">
        <f t="shared" si="640"/>
        <v>0</v>
      </c>
      <c r="CB263" s="102">
        <f t="shared" si="641"/>
        <v>0</v>
      </c>
      <c r="CC263" s="49"/>
      <c r="CD263" s="49"/>
      <c r="CE263" s="49">
        <v>0</v>
      </c>
      <c r="CF263" s="49">
        <v>0</v>
      </c>
      <c r="CG263" s="49">
        <v>0</v>
      </c>
      <c r="CH263" s="49">
        <v>0</v>
      </c>
      <c r="CI263" s="49">
        <v>0</v>
      </c>
      <c r="CJ263" s="49">
        <v>0</v>
      </c>
      <c r="CK263" s="49">
        <v>0</v>
      </c>
      <c r="CL263" s="49">
        <v>0</v>
      </c>
      <c r="CM263" s="49">
        <v>0</v>
      </c>
      <c r="CN263" s="49">
        <v>0</v>
      </c>
      <c r="CO263" s="49">
        <v>0</v>
      </c>
      <c r="CP263" s="49">
        <v>0</v>
      </c>
      <c r="CQ263" s="49">
        <v>0</v>
      </c>
      <c r="CR263" s="49">
        <v>196.15</v>
      </c>
      <c r="CS263" s="49">
        <f t="shared" si="760"/>
        <v>0</v>
      </c>
      <c r="CT263" s="49">
        <v>0</v>
      </c>
      <c r="CU263" s="49">
        <v>0</v>
      </c>
      <c r="CV263" s="49">
        <v>196.15</v>
      </c>
      <c r="CW263" s="49">
        <f t="shared" si="799"/>
        <v>0</v>
      </c>
      <c r="CX263" s="49">
        <f t="shared" si="800"/>
        <v>196.15</v>
      </c>
      <c r="CY263" s="49">
        <v>196.15</v>
      </c>
      <c r="CZ263" s="851"/>
      <c r="DA263" s="851"/>
      <c r="DB263" s="49">
        <v>0</v>
      </c>
      <c r="DC263" s="851">
        <v>0</v>
      </c>
      <c r="DD263" s="49">
        <f t="shared" si="742"/>
        <v>0</v>
      </c>
      <c r="DE263" s="49">
        <f t="shared" si="743"/>
        <v>0</v>
      </c>
      <c r="DF263" s="49">
        <v>0</v>
      </c>
      <c r="DG263" s="49"/>
      <c r="DH263" s="49">
        <f t="shared" si="762"/>
        <v>0</v>
      </c>
      <c r="DI263" s="49">
        <f>(DJ263-DF263)</f>
        <v>0</v>
      </c>
      <c r="DJ263" s="851"/>
      <c r="DK263" s="49"/>
      <c r="DL263" s="49">
        <f t="shared" si="765"/>
        <v>0</v>
      </c>
      <c r="DM263" s="49">
        <f>(DN263-DJ263)</f>
        <v>0</v>
      </c>
      <c r="DN263" s="851"/>
      <c r="DO263" s="49"/>
      <c r="DP263" s="49">
        <f t="shared" si="767"/>
        <v>0</v>
      </c>
      <c r="DQ263" s="49">
        <f>(DR263-DN263)</f>
        <v>0</v>
      </c>
      <c r="DR263" s="851"/>
      <c r="DS263" s="851"/>
      <c r="DT263" s="851"/>
      <c r="DU263" s="851"/>
      <c r="DV263" s="49"/>
      <c r="DW263" s="49"/>
      <c r="DX263" s="137"/>
      <c r="DY263" s="851"/>
      <c r="DZ263" s="852"/>
      <c r="EA263" s="852"/>
      <c r="EE263" s="686"/>
      <c r="EF263" s="655"/>
      <c r="EG263" s="655"/>
      <c r="EH263" s="655"/>
      <c r="EI263" s="655"/>
      <c r="EJ263" s="655"/>
      <c r="EK263" s="655"/>
      <c r="EL263" s="655"/>
      <c r="EM263" s="655"/>
      <c r="EN263" s="952"/>
      <c r="EO263" s="655"/>
      <c r="EP263" s="655"/>
      <c r="EQ263" s="655"/>
      <c r="ER263" s="655"/>
      <c r="ES263" s="655"/>
      <c r="ET263" s="655"/>
      <c r="EU263" s="655"/>
      <c r="EV263" s="655"/>
      <c r="EX263" s="820"/>
      <c r="EY263" s="655"/>
      <c r="EZ263" s="655"/>
      <c r="FA263" s="655"/>
      <c r="FB263" s="655"/>
      <c r="FC263" s="655"/>
      <c r="FD263" s="655"/>
      <c r="FE263" s="655"/>
      <c r="FF263" s="655"/>
      <c r="FG263" s="655"/>
      <c r="FH263" s="655"/>
      <c r="FI263" s="655"/>
      <c r="FJ263" s="655"/>
      <c r="FK263" s="655"/>
      <c r="FL263" s="655"/>
      <c r="FM263" s="655"/>
      <c r="FN263" s="655"/>
      <c r="FO263" s="655"/>
      <c r="FP263" s="655"/>
      <c r="FQ263" s="655"/>
      <c r="FR263" s="655"/>
      <c r="FS263" s="655"/>
      <c r="FT263" s="655"/>
      <c r="FU263" s="655"/>
      <c r="FV263" s="655"/>
      <c r="FW263" s="655"/>
      <c r="FX263" s="655"/>
      <c r="FY263" s="655"/>
      <c r="FZ263" s="655"/>
      <c r="GA263" s="655"/>
      <c r="GB263" s="655"/>
      <c r="GC263" s="655"/>
      <c r="GD263" s="655"/>
      <c r="GE263" s="655"/>
      <c r="GF263" s="655"/>
      <c r="GG263" s="655"/>
      <c r="GH263" s="655"/>
      <c r="GI263" s="655"/>
      <c r="GJ263" s="655"/>
      <c r="GK263" s="655"/>
      <c r="GL263" s="655"/>
      <c r="GM263" s="655"/>
      <c r="GN263" s="655"/>
      <c r="GO263" s="655"/>
      <c r="GP263" s="655"/>
      <c r="GQ263" s="655"/>
      <c r="GR263" s="655"/>
      <c r="GS263" s="655"/>
      <c r="GT263" s="655"/>
      <c r="GU263" s="655"/>
      <c r="GV263" s="655"/>
      <c r="GW263" s="655"/>
      <c r="GX263" s="655"/>
      <c r="GY263" s="655"/>
      <c r="GZ263" s="655"/>
      <c r="HA263" s="655"/>
      <c r="HB263" s="655"/>
      <c r="HC263" s="655"/>
      <c r="HD263" s="655"/>
      <c r="HE263" s="655"/>
      <c r="HF263" s="655"/>
      <c r="HG263" s="655"/>
      <c r="HH263" s="655"/>
      <c r="HI263" s="655"/>
      <c r="HJ263" s="655"/>
      <c r="HK263" s="655"/>
      <c r="HL263" s="655"/>
      <c r="HM263" s="655"/>
      <c r="HN263" s="655"/>
      <c r="HO263" s="655"/>
      <c r="HP263" s="655"/>
      <c r="HQ263" s="655"/>
      <c r="HR263" s="655"/>
      <c r="HS263" s="655"/>
      <c r="HT263" s="655"/>
      <c r="HU263" s="655"/>
      <c r="HV263" s="655"/>
      <c r="HW263" s="655"/>
      <c r="HX263" s="655"/>
      <c r="HY263" s="655"/>
      <c r="HZ263" s="655"/>
      <c r="IA263" s="655"/>
      <c r="IB263" s="655"/>
      <c r="IC263" s="655"/>
    </row>
    <row r="264" spans="1:237" s="654" customFormat="1" ht="20.100000000000001" customHeight="1" x14ac:dyDescent="0.35">
      <c r="A264" s="646"/>
      <c r="B264" s="646" t="s">
        <v>530</v>
      </c>
      <c r="C264" s="665" t="s">
        <v>455</v>
      </c>
      <c r="D264" s="646"/>
      <c r="E264" s="646"/>
      <c r="F264" s="646"/>
      <c r="G264" s="646"/>
      <c r="H264" s="646"/>
      <c r="I264" s="646"/>
      <c r="J264" s="646" t="s">
        <v>201</v>
      </c>
      <c r="K264" s="757"/>
      <c r="L264" s="604"/>
      <c r="M264" s="775">
        <v>323</v>
      </c>
      <c r="N264" s="775" t="s">
        <v>31</v>
      </c>
      <c r="O264" s="752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614"/>
      <c r="AJ264" s="30"/>
      <c r="AK264" s="30"/>
      <c r="AL264" s="30"/>
      <c r="AM264" s="30"/>
      <c r="AN264" s="49"/>
      <c r="AO264" s="49"/>
      <c r="AP264" s="49"/>
      <c r="AQ264" s="49"/>
      <c r="AR264" s="101">
        <v>0</v>
      </c>
      <c r="AS264" s="49"/>
      <c r="AT264" s="49"/>
      <c r="AU264" s="49"/>
      <c r="AV264" s="101">
        <v>0</v>
      </c>
      <c r="AW264" s="101">
        <v>0</v>
      </c>
      <c r="AX264" s="101">
        <v>0</v>
      </c>
      <c r="AY264" s="101">
        <f>SUM(AY267)</f>
        <v>20960</v>
      </c>
      <c r="AZ264" s="30"/>
      <c r="BA264" s="30"/>
      <c r="BB264" s="101">
        <f>SUM(BB267)</f>
        <v>20960</v>
      </c>
      <c r="BC264" s="101">
        <f>SUM(BC267)</f>
        <v>20960</v>
      </c>
      <c r="BD264" s="101">
        <v>0</v>
      </c>
      <c r="BE264" s="101">
        <f t="shared" ref="BE264:BK264" si="801">SUM(BE267)</f>
        <v>0</v>
      </c>
      <c r="BF264" s="101">
        <f t="shared" si="801"/>
        <v>4115.01</v>
      </c>
      <c r="BG264" s="101">
        <f t="shared" si="801"/>
        <v>4115.01</v>
      </c>
      <c r="BH264" s="101">
        <f t="shared" si="801"/>
        <v>415.01</v>
      </c>
      <c r="BI264" s="101">
        <f t="shared" si="801"/>
        <v>-415.01</v>
      </c>
      <c r="BJ264" s="101">
        <f t="shared" si="801"/>
        <v>0</v>
      </c>
      <c r="BK264" s="101">
        <f t="shared" si="801"/>
        <v>0</v>
      </c>
      <c r="BL264" s="101">
        <f t="shared" si="608"/>
        <v>0</v>
      </c>
      <c r="BM264" s="101"/>
      <c r="BN264" s="101"/>
      <c r="BO264" s="101">
        <f>SUM(BO267)</f>
        <v>7800</v>
      </c>
      <c r="BP264" s="101"/>
      <c r="BQ264" s="101"/>
      <c r="BR264" s="101">
        <f>SUM(BR267)</f>
        <v>2200</v>
      </c>
      <c r="BS264" s="101">
        <f>SUM(BS267)</f>
        <v>10000</v>
      </c>
      <c r="BT264" s="101">
        <f>SUM(BT265:BT267)</f>
        <v>3747.5</v>
      </c>
      <c r="BU264" s="101">
        <f>SUM(BU265:BU267)</f>
        <v>5200</v>
      </c>
      <c r="BV264" s="101">
        <f>SUM(BV267)</f>
        <v>10000</v>
      </c>
      <c r="BW264" s="101"/>
      <c r="BX264" s="101"/>
      <c r="BY264" s="101">
        <f>SUM(BY265:BY267)</f>
        <v>13000</v>
      </c>
      <c r="BZ264" s="101">
        <f>SUM(BZ265:BZ267)</f>
        <v>10847.5</v>
      </c>
      <c r="CA264" s="101">
        <f t="shared" si="640"/>
        <v>263.60810787823112</v>
      </c>
      <c r="CB264" s="101">
        <f t="shared" si="641"/>
        <v>83.442307692307693</v>
      </c>
      <c r="CC264" s="101">
        <f>SUM(CC267)</f>
        <v>0</v>
      </c>
      <c r="CD264" s="101">
        <f>SUM(CD267)</f>
        <v>0</v>
      </c>
      <c r="CE264" s="101">
        <f>SUM(CE265:CE267)</f>
        <v>10000</v>
      </c>
      <c r="CF264" s="101">
        <f>SUM(CF265:CF267)</f>
        <v>1600</v>
      </c>
      <c r="CG264" s="101">
        <f t="shared" si="707"/>
        <v>16</v>
      </c>
      <c r="CH264" s="101">
        <f>SUM(CH265:CH267)</f>
        <v>0</v>
      </c>
      <c r="CI264" s="101">
        <f>SUM(CI265:CI267)</f>
        <v>10000</v>
      </c>
      <c r="CJ264" s="101"/>
      <c r="CK264" s="101">
        <f t="shared" si="583"/>
        <v>0</v>
      </c>
      <c r="CL264" s="101">
        <f>SUM(CL265:CL267)</f>
        <v>0</v>
      </c>
      <c r="CM264" s="101">
        <f>SUM(CM265:CM267)</f>
        <v>10000</v>
      </c>
      <c r="CN264" s="101"/>
      <c r="CO264" s="101">
        <f t="shared" si="584"/>
        <v>0</v>
      </c>
      <c r="CP264" s="101">
        <f>SUM(CP265:CP267)</f>
        <v>0</v>
      </c>
      <c r="CQ264" s="101">
        <f>SUM(CQ265:CQ267)</f>
        <v>10000</v>
      </c>
      <c r="CR264" s="101">
        <f>SUM(CR265:CR267)</f>
        <v>7135.35</v>
      </c>
      <c r="CS264" s="101">
        <f t="shared" si="760"/>
        <v>71.353499999999997</v>
      </c>
      <c r="CT264" s="101">
        <f>SUM(CT265:CT267)</f>
        <v>4000</v>
      </c>
      <c r="CU264" s="101">
        <f>SUM(CU265:CU267)</f>
        <v>14000</v>
      </c>
      <c r="CV264" s="101">
        <f>SUM(CV265:CV267)</f>
        <v>7135.35</v>
      </c>
      <c r="CW264" s="101">
        <f t="shared" si="761"/>
        <v>50.966785714285713</v>
      </c>
      <c r="CX264" s="101">
        <f t="shared" ref="CX264:DG264" si="802">SUM(CX265:CX267)</f>
        <v>-6864</v>
      </c>
      <c r="CY264" s="101">
        <f t="shared" si="802"/>
        <v>7136</v>
      </c>
      <c r="CZ264" s="114">
        <f t="shared" si="802"/>
        <v>0</v>
      </c>
      <c r="DA264" s="114">
        <f t="shared" si="802"/>
        <v>0</v>
      </c>
      <c r="DB264" s="101">
        <f t="shared" ref="DB264" si="803">SUM(DB265:DB267)</f>
        <v>7135.35</v>
      </c>
      <c r="DC264" s="114">
        <f t="shared" ref="DC264" si="804">SUM(DC265:DC267)</f>
        <v>8900</v>
      </c>
      <c r="DD264" s="101">
        <f t="shared" si="742"/>
        <v>124.73109237808937</v>
      </c>
      <c r="DE264" s="101">
        <f t="shared" si="743"/>
        <v>68.461538461538467</v>
      </c>
      <c r="DF264" s="101">
        <f t="shared" si="802"/>
        <v>10000</v>
      </c>
      <c r="DG264" s="101">
        <f t="shared" si="802"/>
        <v>1200</v>
      </c>
      <c r="DH264" s="101">
        <f t="shared" si="762"/>
        <v>12</v>
      </c>
      <c r="DI264" s="101">
        <f>SUM(DI265:DI267)</f>
        <v>3000</v>
      </c>
      <c r="DJ264" s="114">
        <f>SUM(DJ265:DJ267)</f>
        <v>13000</v>
      </c>
      <c r="DK264" s="101">
        <f t="shared" ref="DK264" si="805">SUM(DK265:DK267)</f>
        <v>0</v>
      </c>
      <c r="DL264" s="101">
        <f t="shared" si="765"/>
        <v>0</v>
      </c>
      <c r="DM264" s="101">
        <f>SUM(DM265:DM267)</f>
        <v>0</v>
      </c>
      <c r="DN264" s="114">
        <f>SUM(DN265:DN267)</f>
        <v>13000</v>
      </c>
      <c r="DO264" s="101">
        <f t="shared" ref="DO264" si="806">SUM(DO265:DO267)</f>
        <v>0</v>
      </c>
      <c r="DP264" s="101">
        <f t="shared" si="767"/>
        <v>0</v>
      </c>
      <c r="DQ264" s="101">
        <f>SUM(DQ265:DQ267)</f>
        <v>-1000</v>
      </c>
      <c r="DR264" s="114">
        <f>SUM(DR265:DR267)</f>
        <v>12000</v>
      </c>
      <c r="DS264" s="114">
        <f t="shared" ref="DS264:DU264" si="807">SUM(DS265:DS267)</f>
        <v>12000</v>
      </c>
      <c r="DT264" s="114">
        <f t="shared" si="807"/>
        <v>0</v>
      </c>
      <c r="DU264" s="114">
        <f t="shared" si="807"/>
        <v>0</v>
      </c>
      <c r="DV264" s="106"/>
      <c r="DW264" s="106"/>
      <c r="DX264" s="137"/>
      <c r="DY264" s="138"/>
      <c r="DZ264" s="852"/>
      <c r="EA264" s="852"/>
      <c r="EE264" s="686"/>
      <c r="EF264" s="655"/>
      <c r="EG264" s="655"/>
      <c r="EH264" s="655"/>
      <c r="EI264" s="655"/>
      <c r="EJ264" s="655"/>
      <c r="EK264" s="655"/>
      <c r="EL264" s="655"/>
      <c r="EM264" s="655"/>
      <c r="EN264" s="952"/>
      <c r="EO264" s="655"/>
      <c r="EP264" s="655"/>
      <c r="EQ264" s="655"/>
      <c r="ER264" s="655"/>
      <c r="ES264" s="655"/>
      <c r="ET264" s="655"/>
      <c r="EU264" s="655"/>
      <c r="EV264" s="655"/>
      <c r="EX264" s="820"/>
      <c r="EY264" s="655"/>
      <c r="EZ264" s="655"/>
      <c r="FA264" s="655"/>
      <c r="FB264" s="655"/>
      <c r="FC264" s="655"/>
      <c r="FD264" s="655"/>
      <c r="FE264" s="655"/>
      <c r="FF264" s="655"/>
      <c r="FG264" s="655"/>
      <c r="FH264" s="655"/>
      <c r="FI264" s="655"/>
      <c r="FJ264" s="655"/>
      <c r="FK264" s="655"/>
      <c r="FL264" s="655"/>
      <c r="FM264" s="655"/>
      <c r="FN264" s="655"/>
      <c r="FO264" s="655"/>
      <c r="FP264" s="655"/>
      <c r="FQ264" s="655"/>
      <c r="FR264" s="655"/>
      <c r="FS264" s="655"/>
      <c r="FT264" s="655"/>
      <c r="FU264" s="655"/>
      <c r="FV264" s="655"/>
      <c r="FW264" s="655"/>
      <c r="FX264" s="655"/>
      <c r="FY264" s="655"/>
      <c r="FZ264" s="655"/>
      <c r="GA264" s="655"/>
      <c r="GB264" s="655"/>
      <c r="GC264" s="655"/>
      <c r="GD264" s="655"/>
      <c r="GE264" s="655"/>
      <c r="GF264" s="655"/>
      <c r="GG264" s="655"/>
      <c r="GH264" s="655"/>
      <c r="GI264" s="655"/>
      <c r="GJ264" s="655"/>
      <c r="GK264" s="655"/>
      <c r="GL264" s="655"/>
      <c r="GM264" s="655"/>
      <c r="GN264" s="655"/>
      <c r="GO264" s="655"/>
      <c r="GP264" s="655"/>
      <c r="GQ264" s="655"/>
      <c r="GR264" s="655"/>
      <c r="GS264" s="655"/>
      <c r="GT264" s="655"/>
      <c r="GU264" s="655"/>
      <c r="GV264" s="655"/>
      <c r="GW264" s="655"/>
      <c r="GX264" s="655"/>
      <c r="GY264" s="655"/>
      <c r="GZ264" s="655"/>
      <c r="HA264" s="655"/>
      <c r="HB264" s="655"/>
      <c r="HC264" s="655"/>
      <c r="HD264" s="655"/>
      <c r="HE264" s="655"/>
      <c r="HF264" s="655"/>
      <c r="HG264" s="655"/>
      <c r="HH264" s="655"/>
      <c r="HI264" s="655"/>
      <c r="HJ264" s="655"/>
      <c r="HK264" s="655"/>
      <c r="HL264" s="655"/>
      <c r="HM264" s="655"/>
      <c r="HN264" s="655"/>
      <c r="HO264" s="655"/>
      <c r="HP264" s="655"/>
      <c r="HQ264" s="655"/>
      <c r="HR264" s="655"/>
      <c r="HS264" s="655"/>
      <c r="HT264" s="655"/>
      <c r="HU264" s="655"/>
      <c r="HV264" s="655"/>
      <c r="HW264" s="655"/>
      <c r="HX264" s="655"/>
      <c r="HY264" s="655"/>
      <c r="HZ264" s="655"/>
      <c r="IA264" s="655"/>
      <c r="IB264" s="655"/>
      <c r="IC264" s="655"/>
    </row>
    <row r="265" spans="1:237" s="654" customFormat="1" ht="19.5" customHeight="1" x14ac:dyDescent="0.35">
      <c r="A265" s="646"/>
      <c r="B265" s="646"/>
      <c r="C265" s="665"/>
      <c r="D265" s="646"/>
      <c r="E265" s="646"/>
      <c r="F265" s="646"/>
      <c r="G265" s="646"/>
      <c r="H265" s="646"/>
      <c r="I265" s="646"/>
      <c r="J265" s="646" t="s">
        <v>201</v>
      </c>
      <c r="K265" s="757"/>
      <c r="L265" s="604"/>
      <c r="M265" s="610"/>
      <c r="N265" s="611">
        <v>3231</v>
      </c>
      <c r="O265" s="666" t="s">
        <v>32</v>
      </c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529"/>
      <c r="AJ265" s="40"/>
      <c r="AK265" s="40"/>
      <c r="AL265" s="40"/>
      <c r="AM265" s="40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40"/>
      <c r="BA265" s="40"/>
      <c r="BB265" s="102"/>
      <c r="BC265" s="102"/>
      <c r="BD265" s="102"/>
      <c r="BE265" s="102"/>
      <c r="BF265" s="102"/>
      <c r="BG265" s="102">
        <v>0</v>
      </c>
      <c r="BH265" s="102">
        <v>0</v>
      </c>
      <c r="BI265" s="102"/>
      <c r="BJ265" s="102">
        <v>0</v>
      </c>
      <c r="BK265" s="102"/>
      <c r="BL265" s="102"/>
      <c r="BM265" s="102"/>
      <c r="BN265" s="102"/>
      <c r="BO265" s="102">
        <v>0</v>
      </c>
      <c r="BP265" s="102"/>
      <c r="BQ265" s="102"/>
      <c r="BR265" s="102"/>
      <c r="BS265" s="102"/>
      <c r="BT265" s="102">
        <v>1850</v>
      </c>
      <c r="BU265" s="49">
        <f>(BY265-BO265)</f>
        <v>13000</v>
      </c>
      <c r="BV265" s="102"/>
      <c r="BW265" s="102"/>
      <c r="BX265" s="102"/>
      <c r="BY265" s="49">
        <v>13000</v>
      </c>
      <c r="BZ265" s="49">
        <v>8950</v>
      </c>
      <c r="CA265" s="49">
        <f t="shared" si="640"/>
        <v>0</v>
      </c>
      <c r="CB265" s="49">
        <f t="shared" si="641"/>
        <v>68.84615384615384</v>
      </c>
      <c r="CC265" s="102"/>
      <c r="CD265" s="102"/>
      <c r="CE265" s="102">
        <v>0</v>
      </c>
      <c r="CF265" s="102">
        <v>1600</v>
      </c>
      <c r="CG265" s="49">
        <f>IFERROR(CF265/CE265*100,)</f>
        <v>0</v>
      </c>
      <c r="CH265" s="49">
        <f>(CI265-CE265)</f>
        <v>2000</v>
      </c>
      <c r="CI265" s="102">
        <v>2000</v>
      </c>
      <c r="CJ265" s="102"/>
      <c r="CK265" s="49">
        <f>IFERROR(CJ265/CI265*100,)</f>
        <v>0</v>
      </c>
      <c r="CL265" s="49">
        <f>(CM265-CI265)</f>
        <v>0</v>
      </c>
      <c r="CM265" s="102">
        <v>2000</v>
      </c>
      <c r="CN265" s="102"/>
      <c r="CO265" s="49">
        <f>IFERROR(CN265/CM265*100,)</f>
        <v>0</v>
      </c>
      <c r="CP265" s="49">
        <f>(CQ265-CM265)</f>
        <v>0</v>
      </c>
      <c r="CQ265" s="102">
        <v>2000</v>
      </c>
      <c r="CR265" s="102">
        <v>3400</v>
      </c>
      <c r="CS265" s="49">
        <f t="shared" si="760"/>
        <v>170</v>
      </c>
      <c r="CT265" s="49">
        <f>(CU265-CQ265)</f>
        <v>7000</v>
      </c>
      <c r="CU265" s="102">
        <v>9000</v>
      </c>
      <c r="CV265" s="102">
        <v>3400</v>
      </c>
      <c r="CW265" s="49">
        <f t="shared" ref="CW265" si="808">IFERROR(CV265/CU265*100,)</f>
        <v>37.777777777777779</v>
      </c>
      <c r="CX265" s="49">
        <f>(CY265-CU265)</f>
        <v>-5600</v>
      </c>
      <c r="CY265" s="102">
        <v>3400</v>
      </c>
      <c r="CZ265" s="859"/>
      <c r="DA265" s="859"/>
      <c r="DB265" s="859">
        <v>3400</v>
      </c>
      <c r="DC265" s="859">
        <v>8900</v>
      </c>
      <c r="DD265" s="102">
        <f t="shared" si="742"/>
        <v>261.76470588235293</v>
      </c>
      <c r="DE265" s="102">
        <f t="shared" si="743"/>
        <v>111.25</v>
      </c>
      <c r="DF265" s="102">
        <v>2000</v>
      </c>
      <c r="DG265" s="102">
        <v>1200</v>
      </c>
      <c r="DH265" s="102">
        <f t="shared" si="762"/>
        <v>60</v>
      </c>
      <c r="DI265" s="49">
        <f>(DJ265-DF265)</f>
        <v>6000</v>
      </c>
      <c r="DJ265" s="859">
        <v>8000</v>
      </c>
      <c r="DK265" s="102"/>
      <c r="DL265" s="102">
        <f t="shared" si="765"/>
        <v>0</v>
      </c>
      <c r="DM265" s="49">
        <f>(DN265-DJ265)</f>
        <v>0</v>
      </c>
      <c r="DN265" s="859">
        <v>8000</v>
      </c>
      <c r="DO265" s="102"/>
      <c r="DP265" s="102">
        <f t="shared" si="767"/>
        <v>0</v>
      </c>
      <c r="DQ265" s="49">
        <f>(DR265-DN265)</f>
        <v>3000</v>
      </c>
      <c r="DR265" s="859">
        <v>11000</v>
      </c>
      <c r="DS265" s="859">
        <v>11000</v>
      </c>
      <c r="DT265" s="859"/>
      <c r="DU265" s="859"/>
      <c r="DV265" s="102"/>
      <c r="DW265" s="102"/>
      <c r="DX265" s="137"/>
      <c r="DY265" s="859"/>
      <c r="DZ265" s="852"/>
      <c r="EA265" s="852"/>
      <c r="EE265" s="686"/>
      <c r="EF265" s="655"/>
      <c r="EG265" s="655"/>
      <c r="EH265" s="655"/>
      <c r="EI265" s="655"/>
      <c r="EJ265" s="655"/>
      <c r="EK265" s="655"/>
      <c r="EL265" s="655"/>
      <c r="EM265" s="655"/>
      <c r="EN265" s="952"/>
      <c r="EO265" s="655"/>
      <c r="EP265" s="655"/>
      <c r="EQ265" s="655"/>
      <c r="ER265" s="655"/>
      <c r="ES265" s="655"/>
      <c r="ET265" s="655"/>
      <c r="EU265" s="655"/>
      <c r="EV265" s="655"/>
      <c r="EX265" s="820"/>
      <c r="EY265" s="655"/>
      <c r="EZ265" s="655"/>
      <c r="FA265" s="655"/>
      <c r="FB265" s="655"/>
      <c r="FC265" s="655"/>
      <c r="FD265" s="655"/>
      <c r="FE265" s="655"/>
      <c r="FF265" s="655"/>
      <c r="FG265" s="655"/>
      <c r="FH265" s="655"/>
      <c r="FI265" s="655"/>
      <c r="FJ265" s="655"/>
      <c r="FK265" s="655"/>
      <c r="FL265" s="655"/>
      <c r="FM265" s="655"/>
      <c r="FN265" s="655"/>
      <c r="FO265" s="655"/>
      <c r="FP265" s="655"/>
      <c r="FQ265" s="655"/>
      <c r="FR265" s="655"/>
      <c r="FS265" s="655"/>
      <c r="FT265" s="655"/>
      <c r="FU265" s="655"/>
      <c r="FV265" s="655"/>
      <c r="FW265" s="655"/>
      <c r="FX265" s="655"/>
      <c r="FY265" s="655"/>
      <c r="FZ265" s="655"/>
      <c r="GA265" s="655"/>
      <c r="GB265" s="655"/>
      <c r="GC265" s="655"/>
      <c r="GD265" s="655"/>
      <c r="GE265" s="655"/>
      <c r="GF265" s="655"/>
      <c r="GG265" s="655"/>
      <c r="GH265" s="655"/>
      <c r="GI265" s="655"/>
      <c r="GJ265" s="655"/>
      <c r="GK265" s="655"/>
      <c r="GL265" s="655"/>
      <c r="GM265" s="655"/>
      <c r="GN265" s="655"/>
      <c r="GO265" s="655"/>
      <c r="GP265" s="655"/>
      <c r="GQ265" s="655"/>
      <c r="GR265" s="655"/>
      <c r="GS265" s="655"/>
      <c r="GT265" s="655"/>
      <c r="GU265" s="655"/>
      <c r="GV265" s="655"/>
      <c r="GW265" s="655"/>
      <c r="GX265" s="655"/>
      <c r="GY265" s="655"/>
      <c r="GZ265" s="655"/>
      <c r="HA265" s="655"/>
      <c r="HB265" s="655"/>
      <c r="HC265" s="655"/>
      <c r="HD265" s="655"/>
      <c r="HE265" s="655"/>
      <c r="HF265" s="655"/>
      <c r="HG265" s="655"/>
      <c r="HH265" s="655"/>
      <c r="HI265" s="655"/>
      <c r="HJ265" s="655"/>
      <c r="HK265" s="655"/>
      <c r="HL265" s="655"/>
      <c r="HM265" s="655"/>
      <c r="HN265" s="655"/>
      <c r="HO265" s="655"/>
      <c r="HP265" s="655"/>
      <c r="HQ265" s="655"/>
      <c r="HR265" s="655"/>
      <c r="HS265" s="655"/>
      <c r="HT265" s="655"/>
      <c r="HU265" s="655"/>
      <c r="HV265" s="655"/>
      <c r="HW265" s="655"/>
      <c r="HX265" s="655"/>
      <c r="HY265" s="655"/>
      <c r="HZ265" s="655"/>
      <c r="IA265" s="655"/>
      <c r="IB265" s="655"/>
      <c r="IC265" s="655"/>
    </row>
    <row r="266" spans="1:237" s="654" customFormat="1" ht="20.100000000000001" hidden="1" customHeight="1" x14ac:dyDescent="0.35">
      <c r="A266" s="646"/>
      <c r="B266" s="646"/>
      <c r="C266" s="665"/>
      <c r="D266" s="646"/>
      <c r="E266" s="646"/>
      <c r="F266" s="646"/>
      <c r="G266" s="646"/>
      <c r="H266" s="646"/>
      <c r="I266" s="646"/>
      <c r="J266" s="646" t="s">
        <v>201</v>
      </c>
      <c r="K266" s="757"/>
      <c r="L266" s="604"/>
      <c r="M266" s="610"/>
      <c r="N266" s="611">
        <v>3236</v>
      </c>
      <c r="O266" s="666" t="s">
        <v>265</v>
      </c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529"/>
      <c r="AJ266" s="40"/>
      <c r="AK266" s="40"/>
      <c r="AL266" s="40"/>
      <c r="AM266" s="40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40"/>
      <c r="BA266" s="40"/>
      <c r="BB266" s="102"/>
      <c r="BC266" s="102"/>
      <c r="BD266" s="102"/>
      <c r="BE266" s="102"/>
      <c r="BF266" s="102"/>
      <c r="BG266" s="102">
        <v>0</v>
      </c>
      <c r="BH266" s="102">
        <v>0</v>
      </c>
      <c r="BI266" s="102"/>
      <c r="BJ266" s="102">
        <v>0</v>
      </c>
      <c r="BK266" s="102"/>
      <c r="BL266" s="102"/>
      <c r="BM266" s="102"/>
      <c r="BN266" s="102"/>
      <c r="BO266" s="102">
        <v>0</v>
      </c>
      <c r="BP266" s="102"/>
      <c r="BQ266" s="102"/>
      <c r="BR266" s="102"/>
      <c r="BS266" s="102"/>
      <c r="BT266" s="102">
        <v>1897.5</v>
      </c>
      <c r="BU266" s="49">
        <f>(BY266-BO266)</f>
        <v>0</v>
      </c>
      <c r="BV266" s="102"/>
      <c r="BW266" s="102"/>
      <c r="BX266" s="102"/>
      <c r="BY266" s="102">
        <v>0</v>
      </c>
      <c r="BZ266" s="102">
        <v>1897.5</v>
      </c>
      <c r="CA266" s="102">
        <f t="shared" si="640"/>
        <v>0</v>
      </c>
      <c r="CB266" s="102">
        <f t="shared" si="641"/>
        <v>0</v>
      </c>
      <c r="CC266" s="102"/>
      <c r="CD266" s="102"/>
      <c r="CE266" s="102"/>
      <c r="CF266" s="102"/>
      <c r="CG266" s="102">
        <f t="shared" si="707"/>
        <v>0</v>
      </c>
      <c r="CH266" s="102">
        <f>(CI266-CE266)</f>
        <v>0</v>
      </c>
      <c r="CI266" s="102"/>
      <c r="CJ266" s="102"/>
      <c r="CK266" s="102">
        <f t="shared" ref="CK266:CK272" si="809">IFERROR(CJ266/CI266*100,)</f>
        <v>0</v>
      </c>
      <c r="CL266" s="102">
        <f>(CM266-CI266)</f>
        <v>0</v>
      </c>
      <c r="CM266" s="102"/>
      <c r="CN266" s="102"/>
      <c r="CO266" s="102">
        <f t="shared" ref="CO266:CO272" si="810">IFERROR(CN266/CM266*100,)</f>
        <v>0</v>
      </c>
      <c r="CP266" s="102">
        <f>(CQ266-CM266)</f>
        <v>0</v>
      </c>
      <c r="CQ266" s="102"/>
      <c r="CR266" s="102"/>
      <c r="CS266" s="102">
        <f t="shared" si="760"/>
        <v>0</v>
      </c>
      <c r="CT266" s="102">
        <f>(CU266-CQ266)</f>
        <v>0</v>
      </c>
      <c r="CU266" s="102"/>
      <c r="CV266" s="102"/>
      <c r="CW266" s="102">
        <f t="shared" si="761"/>
        <v>0</v>
      </c>
      <c r="CX266" s="102">
        <f>(CY266-CU266)</f>
        <v>0</v>
      </c>
      <c r="CY266" s="102"/>
      <c r="CZ266" s="859"/>
      <c r="DA266" s="859"/>
      <c r="DB266" s="859">
        <v>0</v>
      </c>
      <c r="DC266" s="859">
        <v>0</v>
      </c>
      <c r="DD266" s="102">
        <f t="shared" si="742"/>
        <v>0</v>
      </c>
      <c r="DE266" s="102">
        <f t="shared" si="743"/>
        <v>0</v>
      </c>
      <c r="DF266" s="102"/>
      <c r="DG266" s="102"/>
      <c r="DH266" s="102">
        <f t="shared" si="762"/>
        <v>0</v>
      </c>
      <c r="DI266" s="102">
        <f>(DJ266-DF266)</f>
        <v>0</v>
      </c>
      <c r="DJ266" s="859"/>
      <c r="DK266" s="102"/>
      <c r="DL266" s="102">
        <f t="shared" si="765"/>
        <v>0</v>
      </c>
      <c r="DM266" s="102">
        <f>(DN266-DJ266)</f>
        <v>0</v>
      </c>
      <c r="DN266" s="859"/>
      <c r="DO266" s="102"/>
      <c r="DP266" s="102">
        <f t="shared" si="767"/>
        <v>0</v>
      </c>
      <c r="DQ266" s="102">
        <f>(DR266-DN266)</f>
        <v>0</v>
      </c>
      <c r="DR266" s="859"/>
      <c r="DS266" s="859"/>
      <c r="DT266" s="859"/>
      <c r="DU266" s="859"/>
      <c r="DV266" s="102"/>
      <c r="DW266" s="102"/>
      <c r="DX266" s="137"/>
      <c r="DY266" s="859"/>
      <c r="DZ266" s="852"/>
      <c r="EA266" s="852"/>
      <c r="EE266" s="686"/>
      <c r="EF266" s="655"/>
      <c r="EG266" s="655"/>
      <c r="EH266" s="655"/>
      <c r="EI266" s="655"/>
      <c r="EJ266" s="655"/>
      <c r="EK266" s="655"/>
      <c r="EL266" s="655"/>
      <c r="EM266" s="655"/>
      <c r="EN266" s="952"/>
      <c r="EO266" s="655"/>
      <c r="EP266" s="655"/>
      <c r="EQ266" s="655"/>
      <c r="ER266" s="655"/>
      <c r="ES266" s="655"/>
      <c r="ET266" s="655"/>
      <c r="EU266" s="655"/>
      <c r="EV266" s="655"/>
      <c r="EX266" s="820"/>
      <c r="EY266" s="655"/>
      <c r="EZ266" s="655"/>
      <c r="FA266" s="655"/>
      <c r="FB266" s="655"/>
      <c r="FC266" s="655"/>
      <c r="FD266" s="655"/>
      <c r="FE266" s="655"/>
      <c r="FF266" s="655"/>
      <c r="FG266" s="655"/>
      <c r="FH266" s="655"/>
      <c r="FI266" s="655"/>
      <c r="FJ266" s="655"/>
      <c r="FK266" s="655"/>
      <c r="FL266" s="655"/>
      <c r="FM266" s="655"/>
      <c r="FN266" s="655"/>
      <c r="FO266" s="655"/>
      <c r="FP266" s="655"/>
      <c r="FQ266" s="655"/>
      <c r="FR266" s="655"/>
      <c r="FS266" s="655"/>
      <c r="FT266" s="655"/>
      <c r="FU266" s="655"/>
      <c r="FV266" s="655"/>
      <c r="FW266" s="655"/>
      <c r="FX266" s="655"/>
      <c r="FY266" s="655"/>
      <c r="FZ266" s="655"/>
      <c r="GA266" s="655"/>
      <c r="GB266" s="655"/>
      <c r="GC266" s="655"/>
      <c r="GD266" s="655"/>
      <c r="GE266" s="655"/>
      <c r="GF266" s="655"/>
      <c r="GG266" s="655"/>
      <c r="GH266" s="655"/>
      <c r="GI266" s="655"/>
      <c r="GJ266" s="655"/>
      <c r="GK266" s="655"/>
      <c r="GL266" s="655"/>
      <c r="GM266" s="655"/>
      <c r="GN266" s="655"/>
      <c r="GO266" s="655"/>
      <c r="GP266" s="655"/>
      <c r="GQ266" s="655"/>
      <c r="GR266" s="655"/>
      <c r="GS266" s="655"/>
      <c r="GT266" s="655"/>
      <c r="GU266" s="655"/>
      <c r="GV266" s="655"/>
      <c r="GW266" s="655"/>
      <c r="GX266" s="655"/>
      <c r="GY266" s="655"/>
      <c r="GZ266" s="655"/>
      <c r="HA266" s="655"/>
      <c r="HB266" s="655"/>
      <c r="HC266" s="655"/>
      <c r="HD266" s="655"/>
      <c r="HE266" s="655"/>
      <c r="HF266" s="655"/>
      <c r="HG266" s="655"/>
      <c r="HH266" s="655"/>
      <c r="HI266" s="655"/>
      <c r="HJ266" s="655"/>
      <c r="HK266" s="655"/>
      <c r="HL266" s="655"/>
      <c r="HM266" s="655"/>
      <c r="HN266" s="655"/>
      <c r="HO266" s="655"/>
      <c r="HP266" s="655"/>
      <c r="HQ266" s="655"/>
      <c r="HR266" s="655"/>
      <c r="HS266" s="655"/>
      <c r="HT266" s="655"/>
      <c r="HU266" s="655"/>
      <c r="HV266" s="655"/>
      <c r="HW266" s="655"/>
      <c r="HX266" s="655"/>
      <c r="HY266" s="655"/>
      <c r="HZ266" s="655"/>
      <c r="IA266" s="655"/>
      <c r="IB266" s="655"/>
      <c r="IC266" s="655"/>
    </row>
    <row r="267" spans="1:237" s="654" customFormat="1" ht="20.100000000000001" customHeight="1" x14ac:dyDescent="0.35">
      <c r="A267" s="646"/>
      <c r="B267" s="664"/>
      <c r="C267" s="665"/>
      <c r="D267" s="646"/>
      <c r="E267" s="646"/>
      <c r="F267" s="646"/>
      <c r="G267" s="646"/>
      <c r="H267" s="646"/>
      <c r="I267" s="646"/>
      <c r="J267" s="646" t="s">
        <v>201</v>
      </c>
      <c r="K267" s="757"/>
      <c r="L267" s="604"/>
      <c r="M267" s="610"/>
      <c r="N267" s="633">
        <v>3239</v>
      </c>
      <c r="O267" s="595" t="s">
        <v>40</v>
      </c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614"/>
      <c r="AJ267" s="30"/>
      <c r="AK267" s="30"/>
      <c r="AL267" s="30"/>
      <c r="AM267" s="30"/>
      <c r="AN267" s="49"/>
      <c r="AO267" s="49"/>
      <c r="AP267" s="49"/>
      <c r="AQ267" s="49"/>
      <c r="AR267" s="49">
        <v>0</v>
      </c>
      <c r="AS267" s="49"/>
      <c r="AT267" s="49"/>
      <c r="AU267" s="49"/>
      <c r="AV267" s="49">
        <v>0</v>
      </c>
      <c r="AW267" s="49">
        <v>0</v>
      </c>
      <c r="AX267" s="49">
        <v>0</v>
      </c>
      <c r="AY267" s="98">
        <f>(BB267-AV267)</f>
        <v>20960</v>
      </c>
      <c r="AZ267" s="30"/>
      <c r="BA267" s="30"/>
      <c r="BB267" s="49">
        <v>20960</v>
      </c>
      <c r="BC267" s="49">
        <v>20960</v>
      </c>
      <c r="BD267" s="49">
        <v>0</v>
      </c>
      <c r="BE267" s="49">
        <v>0</v>
      </c>
      <c r="BF267" s="49">
        <v>4115.01</v>
      </c>
      <c r="BG267" s="49">
        <v>4115.01</v>
      </c>
      <c r="BH267" s="49">
        <v>415.01</v>
      </c>
      <c r="BI267" s="98">
        <f>(BJ267-BH267)</f>
        <v>-415.01</v>
      </c>
      <c r="BJ267" s="49">
        <v>0</v>
      </c>
      <c r="BK267" s="49">
        <v>0</v>
      </c>
      <c r="BL267" s="49">
        <f t="shared" si="608"/>
        <v>0</v>
      </c>
      <c r="BM267" s="49"/>
      <c r="BN267" s="49"/>
      <c r="BO267" s="49">
        <v>7800</v>
      </c>
      <c r="BP267" s="49"/>
      <c r="BQ267" s="49"/>
      <c r="BR267" s="98">
        <f>(BS267-BO267)</f>
        <v>2200</v>
      </c>
      <c r="BS267" s="49">
        <v>10000</v>
      </c>
      <c r="BT267" s="49">
        <v>0</v>
      </c>
      <c r="BU267" s="49">
        <f>(BY267-BO267)</f>
        <v>-7800</v>
      </c>
      <c r="BV267" s="49">
        <v>10000</v>
      </c>
      <c r="BW267" s="49"/>
      <c r="BX267" s="49"/>
      <c r="BY267" s="49">
        <v>0</v>
      </c>
      <c r="BZ267" s="49">
        <v>0</v>
      </c>
      <c r="CA267" s="49">
        <f t="shared" si="640"/>
        <v>0</v>
      </c>
      <c r="CB267" s="49">
        <f t="shared" si="641"/>
        <v>0</v>
      </c>
      <c r="CC267" s="49"/>
      <c r="CD267" s="49"/>
      <c r="CE267" s="49">
        <v>10000</v>
      </c>
      <c r="CF267" s="49">
        <v>0</v>
      </c>
      <c r="CG267" s="49">
        <f t="shared" si="707"/>
        <v>0</v>
      </c>
      <c r="CH267" s="49">
        <f>(CI267-CE267)</f>
        <v>-2000</v>
      </c>
      <c r="CI267" s="49">
        <v>8000</v>
      </c>
      <c r="CJ267" s="49"/>
      <c r="CK267" s="49">
        <f t="shared" si="809"/>
        <v>0</v>
      </c>
      <c r="CL267" s="49">
        <f>(CM267-CI267)</f>
        <v>0</v>
      </c>
      <c r="CM267" s="49">
        <v>8000</v>
      </c>
      <c r="CN267" s="49"/>
      <c r="CO267" s="49">
        <f t="shared" si="810"/>
        <v>0</v>
      </c>
      <c r="CP267" s="49">
        <f>(CQ267-CM267)</f>
        <v>0</v>
      </c>
      <c r="CQ267" s="49">
        <v>8000</v>
      </c>
      <c r="CR267" s="49">
        <v>3735.35</v>
      </c>
      <c r="CS267" s="49">
        <f t="shared" si="760"/>
        <v>46.691874999999996</v>
      </c>
      <c r="CT267" s="49">
        <f>(CU267-CQ267)</f>
        <v>-3000</v>
      </c>
      <c r="CU267" s="49">
        <v>5000</v>
      </c>
      <c r="CV267" s="49">
        <v>3735.35</v>
      </c>
      <c r="CW267" s="49">
        <f t="shared" ref="CW267" si="811">IFERROR(CV267/CU267*100,)</f>
        <v>74.707000000000008</v>
      </c>
      <c r="CX267" s="49">
        <f>(CY267-CU267)</f>
        <v>-1264</v>
      </c>
      <c r="CY267" s="49">
        <v>3736</v>
      </c>
      <c r="CZ267" s="851"/>
      <c r="DA267" s="851"/>
      <c r="DB267" s="859">
        <v>3735.35</v>
      </c>
      <c r="DC267" s="851">
        <v>0</v>
      </c>
      <c r="DD267" s="49">
        <f t="shared" si="742"/>
        <v>0</v>
      </c>
      <c r="DE267" s="49">
        <f t="shared" si="743"/>
        <v>0</v>
      </c>
      <c r="DF267" s="49">
        <v>8000</v>
      </c>
      <c r="DG267" s="49"/>
      <c r="DH267" s="49">
        <f t="shared" si="762"/>
        <v>0</v>
      </c>
      <c r="DI267" s="49">
        <f>(DJ267-DF267)</f>
        <v>-3000</v>
      </c>
      <c r="DJ267" s="851">
        <v>5000</v>
      </c>
      <c r="DK267" s="49"/>
      <c r="DL267" s="49">
        <f t="shared" si="765"/>
        <v>0</v>
      </c>
      <c r="DM267" s="49">
        <f>(DN267-DJ267)</f>
        <v>0</v>
      </c>
      <c r="DN267" s="851">
        <v>5000</v>
      </c>
      <c r="DO267" s="49"/>
      <c r="DP267" s="49">
        <f t="shared" si="767"/>
        <v>0</v>
      </c>
      <c r="DQ267" s="49">
        <f>(DR267-DN267)</f>
        <v>-4000</v>
      </c>
      <c r="DR267" s="851">
        <v>1000</v>
      </c>
      <c r="DS267" s="851">
        <v>1000</v>
      </c>
      <c r="DT267" s="851"/>
      <c r="DU267" s="851"/>
      <c r="DV267" s="49"/>
      <c r="DW267" s="49"/>
      <c r="DX267" s="137"/>
      <c r="DY267" s="851"/>
      <c r="DZ267" s="852"/>
      <c r="EA267" s="852"/>
      <c r="EE267" s="686"/>
      <c r="EF267" s="655"/>
      <c r="EG267" s="655"/>
      <c r="EH267" s="655"/>
      <c r="EI267" s="655"/>
      <c r="EJ267" s="655"/>
      <c r="EK267" s="655"/>
      <c r="EL267" s="655"/>
      <c r="EM267" s="655"/>
      <c r="EN267" s="952"/>
      <c r="EO267" s="655"/>
      <c r="EP267" s="655"/>
      <c r="EQ267" s="655"/>
      <c r="ER267" s="655"/>
      <c r="ES267" s="655"/>
      <c r="ET267" s="655"/>
      <c r="EU267" s="655"/>
      <c r="EV267" s="655"/>
      <c r="EX267" s="820"/>
      <c r="EY267" s="655"/>
      <c r="EZ267" s="655"/>
      <c r="FA267" s="655"/>
      <c r="FB267" s="655"/>
      <c r="FC267" s="655"/>
      <c r="FD267" s="655"/>
      <c r="FE267" s="655"/>
      <c r="FF267" s="655"/>
      <c r="FG267" s="655"/>
      <c r="FH267" s="655"/>
      <c r="FI267" s="655"/>
      <c r="FJ267" s="655"/>
      <c r="FK267" s="655"/>
      <c r="FL267" s="655"/>
      <c r="FM267" s="655"/>
      <c r="FN267" s="655"/>
      <c r="FO267" s="655"/>
      <c r="FP267" s="655"/>
      <c r="FQ267" s="655"/>
      <c r="FR267" s="655"/>
      <c r="FS267" s="655"/>
      <c r="FT267" s="655"/>
      <c r="FU267" s="655"/>
      <c r="FV267" s="655"/>
      <c r="FW267" s="655"/>
      <c r="FX267" s="655"/>
      <c r="FY267" s="655"/>
      <c r="FZ267" s="655"/>
      <c r="GA267" s="655"/>
      <c r="GB267" s="655"/>
      <c r="GC267" s="655"/>
      <c r="GD267" s="655"/>
      <c r="GE267" s="655"/>
      <c r="GF267" s="655"/>
      <c r="GG267" s="655"/>
      <c r="GH267" s="655"/>
      <c r="GI267" s="655"/>
      <c r="GJ267" s="655"/>
      <c r="GK267" s="655"/>
      <c r="GL267" s="655"/>
      <c r="GM267" s="655"/>
      <c r="GN267" s="655"/>
      <c r="GO267" s="655"/>
      <c r="GP267" s="655"/>
      <c r="GQ267" s="655"/>
      <c r="GR267" s="655"/>
      <c r="GS267" s="655"/>
      <c r="GT267" s="655"/>
      <c r="GU267" s="655"/>
      <c r="GV267" s="655"/>
      <c r="GW267" s="655"/>
      <c r="GX267" s="655"/>
      <c r="GY267" s="655"/>
      <c r="GZ267" s="655"/>
      <c r="HA267" s="655"/>
      <c r="HB267" s="655"/>
      <c r="HC267" s="655"/>
      <c r="HD267" s="655"/>
      <c r="HE267" s="655"/>
      <c r="HF267" s="655"/>
      <c r="HG267" s="655"/>
      <c r="HH267" s="655"/>
      <c r="HI267" s="655"/>
      <c r="HJ267" s="655"/>
      <c r="HK267" s="655"/>
      <c r="HL267" s="655"/>
      <c r="HM267" s="655"/>
      <c r="HN267" s="655"/>
      <c r="HO267" s="655"/>
      <c r="HP267" s="655"/>
      <c r="HQ267" s="655"/>
      <c r="HR267" s="655"/>
      <c r="HS267" s="655"/>
      <c r="HT267" s="655"/>
      <c r="HU267" s="655"/>
      <c r="HV267" s="655"/>
      <c r="HW267" s="655"/>
      <c r="HX267" s="655"/>
      <c r="HY267" s="655"/>
      <c r="HZ267" s="655"/>
      <c r="IA267" s="655"/>
      <c r="IB267" s="655"/>
      <c r="IC267" s="655"/>
    </row>
    <row r="268" spans="1:237" s="654" customFormat="1" ht="20.100000000000001" customHeight="1" x14ac:dyDescent="0.35">
      <c r="A268" s="646"/>
      <c r="B268" s="664" t="s">
        <v>658</v>
      </c>
      <c r="C268" s="665" t="s">
        <v>455</v>
      </c>
      <c r="D268" s="646"/>
      <c r="E268" s="646"/>
      <c r="F268" s="646"/>
      <c r="G268" s="646"/>
      <c r="H268" s="646"/>
      <c r="I268" s="646"/>
      <c r="J268" s="646" t="s">
        <v>201</v>
      </c>
      <c r="K268" s="757"/>
      <c r="L268" s="604"/>
      <c r="M268" s="767">
        <v>329</v>
      </c>
      <c r="N268" s="767" t="s">
        <v>41</v>
      </c>
      <c r="O268" s="547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530"/>
      <c r="AJ268" s="42"/>
      <c r="AK268" s="42"/>
      <c r="AL268" s="42"/>
      <c r="AM268" s="42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96"/>
      <c r="AZ268" s="42"/>
      <c r="BA268" s="42"/>
      <c r="BB268" s="107"/>
      <c r="BC268" s="107"/>
      <c r="BD268" s="107"/>
      <c r="BE268" s="107"/>
      <c r="BF268" s="107"/>
      <c r="BG268" s="101">
        <f>SUM(BG269)</f>
        <v>0</v>
      </c>
      <c r="BH268" s="101">
        <f>SUM(BH269)</f>
        <v>0</v>
      </c>
      <c r="BI268" s="96"/>
      <c r="BJ268" s="101">
        <f>SUM(BJ269)</f>
        <v>0</v>
      </c>
      <c r="BK268" s="107"/>
      <c r="BL268" s="107"/>
      <c r="BM268" s="107"/>
      <c r="BN268" s="107"/>
      <c r="BO268" s="101">
        <f>SUM(BO269)</f>
        <v>0</v>
      </c>
      <c r="BP268" s="101"/>
      <c r="BQ268" s="101"/>
      <c r="BR268" s="101">
        <f>SUM(BR269)</f>
        <v>3500</v>
      </c>
      <c r="BS268" s="101">
        <f>SUM(BS269)</f>
        <v>3500</v>
      </c>
      <c r="BT268" s="101">
        <f>SUM(BT269)</f>
        <v>0</v>
      </c>
      <c r="BU268" s="101">
        <f>SUM(BU269)</f>
        <v>3575</v>
      </c>
      <c r="BV268" s="101">
        <f>SUM(BV269)</f>
        <v>3500</v>
      </c>
      <c r="BW268" s="101"/>
      <c r="BX268" s="101"/>
      <c r="BY268" s="101">
        <f>SUM(BY269:BY272)</f>
        <v>3575</v>
      </c>
      <c r="BZ268" s="101">
        <f>SUM(BZ269:BZ272)</f>
        <v>252.6</v>
      </c>
      <c r="CA268" s="101">
        <f t="shared" si="640"/>
        <v>0</v>
      </c>
      <c r="CB268" s="101">
        <f t="shared" si="641"/>
        <v>7.0657342657342648</v>
      </c>
      <c r="CC268" s="101">
        <f>SUM(CC269)</f>
        <v>0</v>
      </c>
      <c r="CD268" s="101">
        <f>SUM(CD269)</f>
        <v>0</v>
      </c>
      <c r="CE268" s="101">
        <f>SUM(CE269)</f>
        <v>3500</v>
      </c>
      <c r="CF268" s="101">
        <f>SUM(CF269)</f>
        <v>0</v>
      </c>
      <c r="CG268" s="101">
        <f t="shared" si="707"/>
        <v>0</v>
      </c>
      <c r="CH268" s="101">
        <f>SUM(CH269)</f>
        <v>500</v>
      </c>
      <c r="CI268" s="101">
        <f>SUM(CI269)</f>
        <v>4000</v>
      </c>
      <c r="CJ268" s="101"/>
      <c r="CK268" s="101">
        <f t="shared" si="809"/>
        <v>0</v>
      </c>
      <c r="CL268" s="101">
        <f>SUM(CL269)</f>
        <v>0</v>
      </c>
      <c r="CM268" s="101">
        <f>SUM(CM269)</f>
        <v>4000</v>
      </c>
      <c r="CN268" s="101"/>
      <c r="CO268" s="101">
        <f t="shared" si="810"/>
        <v>0</v>
      </c>
      <c r="CP268" s="101">
        <f>SUM(CP269)</f>
        <v>0</v>
      </c>
      <c r="CQ268" s="101">
        <f>SUM(CQ269)</f>
        <v>4000</v>
      </c>
      <c r="CR268" s="101">
        <f>SUM(CR269)</f>
        <v>0</v>
      </c>
      <c r="CS268" s="101">
        <f t="shared" si="760"/>
        <v>0</v>
      </c>
      <c r="CT268" s="101">
        <f>SUM(CT269)</f>
        <v>0</v>
      </c>
      <c r="CU268" s="101">
        <f>SUM(CU269)</f>
        <v>4000</v>
      </c>
      <c r="CV268" s="101">
        <f>SUM(CV269)</f>
        <v>0</v>
      </c>
      <c r="CW268" s="101">
        <f t="shared" si="761"/>
        <v>0</v>
      </c>
      <c r="CX268" s="101">
        <f t="shared" ref="CX268:DA268" si="812">SUM(CX269)</f>
        <v>-710</v>
      </c>
      <c r="CY268" s="101">
        <f t="shared" si="812"/>
        <v>3290</v>
      </c>
      <c r="CZ268" s="101">
        <f t="shared" si="812"/>
        <v>0</v>
      </c>
      <c r="DA268" s="101">
        <f t="shared" si="812"/>
        <v>0</v>
      </c>
      <c r="DB268" s="101">
        <f>SUM(DB269:DB272)</f>
        <v>0</v>
      </c>
      <c r="DC268" s="101">
        <f>SUM(DC269:DC272)</f>
        <v>214.98</v>
      </c>
      <c r="DD268" s="101">
        <f t="shared" si="742"/>
        <v>0</v>
      </c>
      <c r="DE268" s="101">
        <f t="shared" si="743"/>
        <v>5.3744999999999994</v>
      </c>
      <c r="DF268" s="101">
        <f>SUM(DF269:DF272)</f>
        <v>4000</v>
      </c>
      <c r="DG268" s="101">
        <f>SUM(DG269:DG272)</f>
        <v>214.98</v>
      </c>
      <c r="DH268" s="101">
        <f t="shared" si="762"/>
        <v>5.3744999999999994</v>
      </c>
      <c r="DI268" s="101">
        <f t="shared" ref="DI268:DJ268" si="813">SUM(DI269:DI272)</f>
        <v>0</v>
      </c>
      <c r="DJ268" s="101">
        <f t="shared" si="813"/>
        <v>4000</v>
      </c>
      <c r="DK268" s="101">
        <f>SUM(DK269:DK272)</f>
        <v>0</v>
      </c>
      <c r="DL268" s="101">
        <f t="shared" si="765"/>
        <v>0</v>
      </c>
      <c r="DM268" s="101">
        <f t="shared" ref="DM268:DN268" si="814">SUM(DM269:DM272)</f>
        <v>0</v>
      </c>
      <c r="DN268" s="101">
        <f t="shared" si="814"/>
        <v>4000</v>
      </c>
      <c r="DO268" s="101">
        <f>SUM(DO269:DO272)</f>
        <v>0</v>
      </c>
      <c r="DP268" s="101">
        <f t="shared" si="767"/>
        <v>0</v>
      </c>
      <c r="DQ268" s="101">
        <f t="shared" ref="DQ268:DR268" si="815">SUM(DQ269:DQ272)</f>
        <v>500</v>
      </c>
      <c r="DR268" s="101">
        <f t="shared" si="815"/>
        <v>5000</v>
      </c>
      <c r="DS268" s="101">
        <f t="shared" ref="DS268:DU268" si="816">SUM(DS269:DS272)</f>
        <v>5000</v>
      </c>
      <c r="DT268" s="101">
        <f t="shared" si="816"/>
        <v>0</v>
      </c>
      <c r="DU268" s="101">
        <f t="shared" si="816"/>
        <v>0</v>
      </c>
      <c r="DV268" s="106"/>
      <c r="DW268" s="106"/>
      <c r="DX268" s="137"/>
      <c r="DY268" s="106"/>
      <c r="DZ268" s="852"/>
      <c r="EA268" s="852"/>
      <c r="EE268" s="686"/>
      <c r="EF268" s="655"/>
      <c r="EG268" s="655"/>
      <c r="EH268" s="655"/>
      <c r="EI268" s="655"/>
      <c r="EJ268" s="655"/>
      <c r="EK268" s="655"/>
      <c r="EL268" s="655"/>
      <c r="EM268" s="655"/>
      <c r="EN268" s="952"/>
      <c r="EO268" s="655"/>
      <c r="EP268" s="655"/>
      <c r="EQ268" s="655"/>
      <c r="ER268" s="655"/>
      <c r="ES268" s="655"/>
      <c r="ET268" s="655"/>
      <c r="EU268" s="655"/>
      <c r="EV268" s="655"/>
      <c r="EX268" s="820"/>
      <c r="EY268" s="655"/>
      <c r="EZ268" s="655"/>
      <c r="FA268" s="655"/>
      <c r="FB268" s="655"/>
      <c r="FC268" s="655"/>
      <c r="FD268" s="655"/>
      <c r="FE268" s="655"/>
      <c r="FF268" s="655"/>
      <c r="FG268" s="655"/>
      <c r="FH268" s="655"/>
      <c r="FI268" s="655"/>
      <c r="FJ268" s="655"/>
      <c r="FK268" s="655"/>
      <c r="FL268" s="655"/>
      <c r="FM268" s="655"/>
      <c r="FN268" s="655"/>
      <c r="FO268" s="655"/>
      <c r="FP268" s="655"/>
      <c r="FQ268" s="655"/>
      <c r="FR268" s="655"/>
      <c r="FS268" s="655"/>
      <c r="FT268" s="655"/>
      <c r="FU268" s="655"/>
      <c r="FV268" s="655"/>
      <c r="FW268" s="655"/>
      <c r="FX268" s="655"/>
      <c r="FY268" s="655"/>
      <c r="FZ268" s="655"/>
      <c r="GA268" s="655"/>
      <c r="GB268" s="655"/>
      <c r="GC268" s="655"/>
      <c r="GD268" s="655"/>
      <c r="GE268" s="655"/>
      <c r="GF268" s="655"/>
      <c r="GG268" s="655"/>
      <c r="GH268" s="655"/>
      <c r="GI268" s="655"/>
      <c r="GJ268" s="655"/>
      <c r="GK268" s="655"/>
      <c r="GL268" s="655"/>
      <c r="GM268" s="655"/>
      <c r="GN268" s="655"/>
      <c r="GO268" s="655"/>
      <c r="GP268" s="655"/>
      <c r="GQ268" s="655"/>
      <c r="GR268" s="655"/>
      <c r="GS268" s="655"/>
      <c r="GT268" s="655"/>
      <c r="GU268" s="655"/>
      <c r="GV268" s="655"/>
      <c r="GW268" s="655"/>
      <c r="GX268" s="655"/>
      <c r="GY268" s="655"/>
      <c r="GZ268" s="655"/>
      <c r="HA268" s="655"/>
      <c r="HB268" s="655"/>
      <c r="HC268" s="655"/>
      <c r="HD268" s="655"/>
      <c r="HE268" s="655"/>
      <c r="HF268" s="655"/>
      <c r="HG268" s="655"/>
      <c r="HH268" s="655"/>
      <c r="HI268" s="655"/>
      <c r="HJ268" s="655"/>
      <c r="HK268" s="655"/>
      <c r="HL268" s="655"/>
      <c r="HM268" s="655"/>
      <c r="HN268" s="655"/>
      <c r="HO268" s="655"/>
      <c r="HP268" s="655"/>
      <c r="HQ268" s="655"/>
      <c r="HR268" s="655"/>
      <c r="HS268" s="655"/>
      <c r="HT268" s="655"/>
      <c r="HU268" s="655"/>
      <c r="HV268" s="655"/>
      <c r="HW268" s="655"/>
      <c r="HX268" s="655"/>
      <c r="HY268" s="655"/>
      <c r="HZ268" s="655"/>
      <c r="IA268" s="655"/>
      <c r="IB268" s="655"/>
      <c r="IC268" s="655"/>
    </row>
    <row r="269" spans="1:237" s="654" customFormat="1" ht="19.5" customHeight="1" x14ac:dyDescent="0.35">
      <c r="A269" s="646"/>
      <c r="B269" s="664"/>
      <c r="C269" s="665"/>
      <c r="D269" s="646"/>
      <c r="E269" s="646"/>
      <c r="F269" s="646"/>
      <c r="G269" s="646"/>
      <c r="H269" s="646"/>
      <c r="I269" s="646"/>
      <c r="J269" s="646" t="s">
        <v>201</v>
      </c>
      <c r="K269" s="817"/>
      <c r="L269" s="604"/>
      <c r="M269" s="610"/>
      <c r="N269" s="611">
        <v>3292</v>
      </c>
      <c r="O269" s="612" t="s">
        <v>171</v>
      </c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529"/>
      <c r="AJ269" s="40"/>
      <c r="AK269" s="40"/>
      <c r="AL269" s="40"/>
      <c r="AM269" s="40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40"/>
      <c r="BA269" s="40"/>
      <c r="BB269" s="102"/>
      <c r="BC269" s="102"/>
      <c r="BD269" s="102"/>
      <c r="BE269" s="102"/>
      <c r="BF269" s="102"/>
      <c r="BG269" s="102">
        <v>0</v>
      </c>
      <c r="BH269" s="102">
        <v>0</v>
      </c>
      <c r="BI269" s="102"/>
      <c r="BJ269" s="102">
        <v>0</v>
      </c>
      <c r="BK269" s="102"/>
      <c r="BL269" s="102"/>
      <c r="BM269" s="102"/>
      <c r="BN269" s="102"/>
      <c r="BO269" s="102">
        <v>0</v>
      </c>
      <c r="BP269" s="102"/>
      <c r="BQ269" s="102"/>
      <c r="BR269" s="102">
        <f>(BS269-BO269)</f>
        <v>3500</v>
      </c>
      <c r="BS269" s="102">
        <v>3500</v>
      </c>
      <c r="BT269" s="102">
        <v>0</v>
      </c>
      <c r="BU269" s="102">
        <f>(BY269-BO269)</f>
        <v>3575</v>
      </c>
      <c r="BV269" s="102">
        <v>3500</v>
      </c>
      <c r="BW269" s="102"/>
      <c r="BX269" s="102"/>
      <c r="BY269" s="102">
        <v>3575</v>
      </c>
      <c r="BZ269" s="102">
        <v>0</v>
      </c>
      <c r="CA269" s="102">
        <f t="shared" si="640"/>
        <v>0</v>
      </c>
      <c r="CB269" s="102">
        <f t="shared" si="641"/>
        <v>0</v>
      </c>
      <c r="CC269" s="49"/>
      <c r="CD269" s="49"/>
      <c r="CE269" s="49">
        <v>3500</v>
      </c>
      <c r="CF269" s="49">
        <v>0</v>
      </c>
      <c r="CG269" s="49">
        <f t="shared" si="707"/>
        <v>0</v>
      </c>
      <c r="CH269" s="49">
        <f>(CI269-CE269)</f>
        <v>500</v>
      </c>
      <c r="CI269" s="49">
        <v>4000</v>
      </c>
      <c r="CJ269" s="49"/>
      <c r="CK269" s="49">
        <f t="shared" si="809"/>
        <v>0</v>
      </c>
      <c r="CL269" s="49">
        <f>(CM269-CI269)</f>
        <v>0</v>
      </c>
      <c r="CM269" s="49">
        <v>4000</v>
      </c>
      <c r="CN269" s="49"/>
      <c r="CO269" s="49">
        <f t="shared" si="810"/>
        <v>0</v>
      </c>
      <c r="CP269" s="49">
        <f>(CQ269-CM269)</f>
        <v>0</v>
      </c>
      <c r="CQ269" s="49">
        <v>4000</v>
      </c>
      <c r="CR269" s="49">
        <v>0</v>
      </c>
      <c r="CS269" s="49">
        <f t="shared" si="760"/>
        <v>0</v>
      </c>
      <c r="CT269" s="49">
        <f>(CU269-CQ269)</f>
        <v>0</v>
      </c>
      <c r="CU269" s="49">
        <v>4000</v>
      </c>
      <c r="CV269" s="49">
        <v>0</v>
      </c>
      <c r="CW269" s="49">
        <f t="shared" si="761"/>
        <v>0</v>
      </c>
      <c r="CX269" s="49">
        <f>(CY269-CU269)</f>
        <v>-710</v>
      </c>
      <c r="CY269" s="49">
        <v>3290</v>
      </c>
      <c r="CZ269" s="851"/>
      <c r="DA269" s="851"/>
      <c r="DB269" s="49">
        <v>0</v>
      </c>
      <c r="DC269" s="851">
        <v>0</v>
      </c>
      <c r="DD269" s="49">
        <f t="shared" si="742"/>
        <v>0</v>
      </c>
      <c r="DE269" s="49">
        <f t="shared" si="743"/>
        <v>0</v>
      </c>
      <c r="DF269" s="49">
        <v>4000</v>
      </c>
      <c r="DG269" s="49"/>
      <c r="DH269" s="49">
        <f t="shared" si="762"/>
        <v>0</v>
      </c>
      <c r="DI269" s="49">
        <f>(DJ269-DF269)</f>
        <v>0</v>
      </c>
      <c r="DJ269" s="851">
        <v>4000</v>
      </c>
      <c r="DK269" s="49"/>
      <c r="DL269" s="49">
        <f t="shared" si="765"/>
        <v>0</v>
      </c>
      <c r="DM269" s="49">
        <f>(DN269-DJ269)</f>
        <v>0</v>
      </c>
      <c r="DN269" s="851">
        <v>4000</v>
      </c>
      <c r="DO269" s="49"/>
      <c r="DP269" s="49">
        <f t="shared" si="767"/>
        <v>0</v>
      </c>
      <c r="DQ269" s="49">
        <f>(DR269-DN269)</f>
        <v>500</v>
      </c>
      <c r="DR269" s="851">
        <v>4500</v>
      </c>
      <c r="DS269" s="851">
        <v>4500</v>
      </c>
      <c r="DT269" s="851"/>
      <c r="DU269" s="851"/>
      <c r="DV269" s="49"/>
      <c r="DW269" s="49"/>
      <c r="DX269" s="137"/>
      <c r="DY269" s="851"/>
      <c r="DZ269" s="852"/>
      <c r="EA269" s="852"/>
      <c r="EE269" s="686"/>
      <c r="EF269" s="655"/>
      <c r="EG269" s="655"/>
      <c r="EH269" s="655"/>
      <c r="EI269" s="655"/>
      <c r="EJ269" s="655"/>
      <c r="EK269" s="655"/>
      <c r="EL269" s="655"/>
      <c r="EM269" s="655"/>
      <c r="EN269" s="952"/>
      <c r="EO269" s="655"/>
      <c r="EP269" s="655"/>
      <c r="EQ269" s="655"/>
      <c r="ER269" s="655"/>
      <c r="ES269" s="655"/>
      <c r="ET269" s="655"/>
      <c r="EU269" s="655"/>
      <c r="EV269" s="655"/>
      <c r="EX269" s="820"/>
      <c r="EY269" s="655"/>
      <c r="EZ269" s="655"/>
      <c r="FA269" s="655"/>
      <c r="FB269" s="655"/>
      <c r="FC269" s="655"/>
      <c r="FD269" s="655"/>
      <c r="FE269" s="655"/>
      <c r="FF269" s="655"/>
      <c r="FG269" s="655"/>
      <c r="FH269" s="655"/>
      <c r="FI269" s="655"/>
      <c r="FJ269" s="655"/>
      <c r="FK269" s="655"/>
      <c r="FL269" s="655"/>
      <c r="FM269" s="655"/>
      <c r="FN269" s="655"/>
      <c r="FO269" s="655"/>
      <c r="FP269" s="655"/>
      <c r="FQ269" s="655"/>
      <c r="FR269" s="655"/>
      <c r="FS269" s="655"/>
      <c r="FT269" s="655"/>
      <c r="FU269" s="655"/>
      <c r="FV269" s="655"/>
      <c r="FW269" s="655"/>
      <c r="FX269" s="655"/>
      <c r="FY269" s="655"/>
      <c r="FZ269" s="655"/>
      <c r="GA269" s="655"/>
      <c r="GB269" s="655"/>
      <c r="GC269" s="655"/>
      <c r="GD269" s="655"/>
      <c r="GE269" s="655"/>
      <c r="GF269" s="655"/>
      <c r="GG269" s="655"/>
      <c r="GH269" s="655"/>
      <c r="GI269" s="655"/>
      <c r="GJ269" s="655"/>
      <c r="GK269" s="655"/>
      <c r="GL269" s="655"/>
      <c r="GM269" s="655"/>
      <c r="GN269" s="655"/>
      <c r="GO269" s="655"/>
      <c r="GP269" s="655"/>
      <c r="GQ269" s="655"/>
      <c r="GR269" s="655"/>
      <c r="GS269" s="655"/>
      <c r="GT269" s="655"/>
      <c r="GU269" s="655"/>
      <c r="GV269" s="655"/>
      <c r="GW269" s="655"/>
      <c r="GX269" s="655"/>
      <c r="GY269" s="655"/>
      <c r="GZ269" s="655"/>
      <c r="HA269" s="655"/>
      <c r="HB269" s="655"/>
      <c r="HC269" s="655"/>
      <c r="HD269" s="655"/>
      <c r="HE269" s="655"/>
      <c r="HF269" s="655"/>
      <c r="HG269" s="655"/>
      <c r="HH269" s="655"/>
      <c r="HI269" s="655"/>
      <c r="HJ269" s="655"/>
      <c r="HK269" s="655"/>
      <c r="HL269" s="655"/>
      <c r="HM269" s="655"/>
      <c r="HN269" s="655"/>
      <c r="HO269" s="655"/>
      <c r="HP269" s="655"/>
      <c r="HQ269" s="655"/>
      <c r="HR269" s="655"/>
      <c r="HS269" s="655"/>
      <c r="HT269" s="655"/>
      <c r="HU269" s="655"/>
      <c r="HV269" s="655"/>
      <c r="HW269" s="655"/>
      <c r="HX269" s="655"/>
      <c r="HY269" s="655"/>
      <c r="HZ269" s="655"/>
      <c r="IA269" s="655"/>
      <c r="IB269" s="655"/>
      <c r="IC269" s="655"/>
    </row>
    <row r="270" spans="1:237" s="654" customFormat="1" ht="19.5" customHeight="1" x14ac:dyDescent="0.35">
      <c r="A270" s="646"/>
      <c r="B270" s="664"/>
      <c r="C270" s="665"/>
      <c r="D270" s="646"/>
      <c r="E270" s="646"/>
      <c r="F270" s="646"/>
      <c r="G270" s="646"/>
      <c r="H270" s="646"/>
      <c r="I270" s="646"/>
      <c r="J270" s="646" t="s">
        <v>201</v>
      </c>
      <c r="K270" s="950"/>
      <c r="L270" s="604"/>
      <c r="M270" s="610"/>
      <c r="N270" s="611">
        <v>3293</v>
      </c>
      <c r="O270" s="612" t="s">
        <v>44</v>
      </c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529"/>
      <c r="AJ270" s="40"/>
      <c r="AK270" s="40"/>
      <c r="AL270" s="40"/>
      <c r="AM270" s="40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40"/>
      <c r="BA270" s="40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851"/>
      <c r="DA270" s="851"/>
      <c r="DB270" s="49">
        <v>0</v>
      </c>
      <c r="DC270" s="851">
        <v>214.98</v>
      </c>
      <c r="DD270" s="49"/>
      <c r="DE270" s="49"/>
      <c r="DF270" s="49">
        <v>0</v>
      </c>
      <c r="DG270" s="49">
        <v>214.98</v>
      </c>
      <c r="DH270" s="49"/>
      <c r="DI270" s="49"/>
      <c r="DJ270" s="851"/>
      <c r="DK270" s="49"/>
      <c r="DL270" s="49"/>
      <c r="DM270" s="49"/>
      <c r="DN270" s="851"/>
      <c r="DO270" s="49"/>
      <c r="DP270" s="49"/>
      <c r="DQ270" s="49"/>
      <c r="DR270" s="851">
        <v>500</v>
      </c>
      <c r="DS270" s="851">
        <v>500</v>
      </c>
      <c r="DT270" s="851"/>
      <c r="DU270" s="851"/>
      <c r="DV270" s="49"/>
      <c r="DW270" s="49"/>
      <c r="DX270" s="137"/>
      <c r="DY270" s="851"/>
      <c r="DZ270" s="852"/>
      <c r="EA270" s="852"/>
      <c r="EE270" s="686"/>
      <c r="EF270" s="655"/>
      <c r="EG270" s="655"/>
      <c r="EH270" s="655"/>
      <c r="EI270" s="655"/>
      <c r="EJ270" s="655"/>
      <c r="EK270" s="655"/>
      <c r="EL270" s="655"/>
      <c r="EM270" s="655"/>
      <c r="EN270" s="952"/>
      <c r="EO270" s="655"/>
      <c r="EP270" s="655"/>
      <c r="EQ270" s="655"/>
      <c r="ER270" s="655"/>
      <c r="ES270" s="655"/>
      <c r="ET270" s="655"/>
      <c r="EU270" s="655"/>
      <c r="EV270" s="655"/>
      <c r="EX270" s="820"/>
      <c r="EY270" s="655"/>
      <c r="EZ270" s="655"/>
      <c r="FA270" s="655"/>
      <c r="FB270" s="655"/>
      <c r="FC270" s="655"/>
      <c r="FD270" s="655"/>
      <c r="FE270" s="655"/>
      <c r="FF270" s="655"/>
      <c r="FG270" s="655"/>
      <c r="FH270" s="655"/>
      <c r="FI270" s="655"/>
      <c r="FJ270" s="655"/>
      <c r="FK270" s="655"/>
      <c r="FL270" s="655"/>
      <c r="FM270" s="655"/>
      <c r="FN270" s="655"/>
      <c r="FO270" s="655"/>
      <c r="FP270" s="655"/>
      <c r="FQ270" s="655"/>
      <c r="FR270" s="655"/>
      <c r="FS270" s="655"/>
      <c r="FT270" s="655"/>
      <c r="FU270" s="655"/>
      <c r="FV270" s="655"/>
      <c r="FW270" s="655"/>
      <c r="FX270" s="655"/>
      <c r="FY270" s="655"/>
      <c r="FZ270" s="655"/>
      <c r="GA270" s="655"/>
      <c r="GB270" s="655"/>
      <c r="GC270" s="655"/>
      <c r="GD270" s="655"/>
      <c r="GE270" s="655"/>
      <c r="GF270" s="655"/>
      <c r="GG270" s="655"/>
      <c r="GH270" s="655"/>
      <c r="GI270" s="655"/>
      <c r="GJ270" s="655"/>
      <c r="GK270" s="655"/>
      <c r="GL270" s="655"/>
      <c r="GM270" s="655"/>
      <c r="GN270" s="655"/>
      <c r="GO270" s="655"/>
      <c r="GP270" s="655"/>
      <c r="GQ270" s="655"/>
      <c r="GR270" s="655"/>
      <c r="GS270" s="655"/>
      <c r="GT270" s="655"/>
      <c r="GU270" s="655"/>
      <c r="GV270" s="655"/>
      <c r="GW270" s="655"/>
      <c r="GX270" s="655"/>
      <c r="GY270" s="655"/>
      <c r="GZ270" s="655"/>
      <c r="HA270" s="655"/>
      <c r="HB270" s="655"/>
      <c r="HC270" s="655"/>
      <c r="HD270" s="655"/>
      <c r="HE270" s="655"/>
      <c r="HF270" s="655"/>
      <c r="HG270" s="655"/>
      <c r="HH270" s="655"/>
      <c r="HI270" s="655"/>
      <c r="HJ270" s="655"/>
      <c r="HK270" s="655"/>
      <c r="HL270" s="655"/>
      <c r="HM270" s="655"/>
      <c r="HN270" s="655"/>
      <c r="HO270" s="655"/>
      <c r="HP270" s="655"/>
      <c r="HQ270" s="655"/>
      <c r="HR270" s="655"/>
      <c r="HS270" s="655"/>
      <c r="HT270" s="655"/>
      <c r="HU270" s="655"/>
      <c r="HV270" s="655"/>
      <c r="HW270" s="655"/>
      <c r="HX270" s="655"/>
      <c r="HY270" s="655"/>
      <c r="HZ270" s="655"/>
      <c r="IA270" s="655"/>
      <c r="IB270" s="655"/>
      <c r="IC270" s="655"/>
    </row>
    <row r="271" spans="1:237" s="409" customFormat="1" ht="20.100000000000001" hidden="1" customHeight="1" x14ac:dyDescent="0.35">
      <c r="A271" s="646"/>
      <c r="B271" s="664"/>
      <c r="C271" s="665"/>
      <c r="D271" s="646"/>
      <c r="E271" s="646"/>
      <c r="F271" s="646"/>
      <c r="G271" s="646"/>
      <c r="H271" s="646"/>
      <c r="I271" s="646"/>
      <c r="J271" s="646" t="s">
        <v>201</v>
      </c>
      <c r="K271" s="817"/>
      <c r="L271" s="604"/>
      <c r="M271" s="610"/>
      <c r="N271" s="611">
        <v>3295</v>
      </c>
      <c r="O271" s="612" t="s">
        <v>227</v>
      </c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529"/>
      <c r="AJ271" s="40"/>
      <c r="AK271" s="40"/>
      <c r="AL271" s="40"/>
      <c r="AM271" s="40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40"/>
      <c r="BA271" s="40"/>
      <c r="BB271" s="102"/>
      <c r="BC271" s="102"/>
      <c r="BD271" s="102"/>
      <c r="BE271" s="102"/>
      <c r="BF271" s="102"/>
      <c r="BG271" s="102">
        <v>0</v>
      </c>
      <c r="BH271" s="102">
        <v>0</v>
      </c>
      <c r="BI271" s="102"/>
      <c r="BJ271" s="102">
        <v>0</v>
      </c>
      <c r="BK271" s="102"/>
      <c r="BL271" s="102"/>
      <c r="BM271" s="102"/>
      <c r="BN271" s="102"/>
      <c r="BO271" s="102">
        <v>0</v>
      </c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>
        <v>0</v>
      </c>
      <c r="BZ271" s="102">
        <v>200</v>
      </c>
      <c r="CA271" s="102">
        <f t="shared" si="640"/>
        <v>0</v>
      </c>
      <c r="CB271" s="102">
        <f t="shared" si="641"/>
        <v>0</v>
      </c>
      <c r="CC271" s="106"/>
      <c r="CD271" s="106"/>
      <c r="CE271" s="106"/>
      <c r="CF271" s="106"/>
      <c r="CG271" s="106">
        <f t="shared" si="707"/>
        <v>0</v>
      </c>
      <c r="CH271" s="106"/>
      <c r="CI271" s="106"/>
      <c r="CJ271" s="106"/>
      <c r="CK271" s="106">
        <f t="shared" si="809"/>
        <v>0</v>
      </c>
      <c r="CL271" s="106"/>
      <c r="CM271" s="106"/>
      <c r="CN271" s="106"/>
      <c r="CO271" s="106">
        <f t="shared" si="810"/>
        <v>0</v>
      </c>
      <c r="CP271" s="106"/>
      <c r="CQ271" s="106"/>
      <c r="CR271" s="106"/>
      <c r="CS271" s="106">
        <f t="shared" si="760"/>
        <v>0</v>
      </c>
      <c r="CT271" s="106"/>
      <c r="CU271" s="106"/>
      <c r="CV271" s="106"/>
      <c r="CW271" s="106">
        <f t="shared" si="761"/>
        <v>0</v>
      </c>
      <c r="CX271" s="106"/>
      <c r="CY271" s="106"/>
      <c r="CZ271" s="865"/>
      <c r="DA271" s="865"/>
      <c r="DB271" s="106">
        <v>0</v>
      </c>
      <c r="DC271" s="865">
        <v>0</v>
      </c>
      <c r="DD271" s="106">
        <f>IFERROR(DC271/DB271*100,)</f>
        <v>0</v>
      </c>
      <c r="DE271" s="106">
        <f>IFERROR(DC271/DJ271*100,)</f>
        <v>0</v>
      </c>
      <c r="DF271" s="106"/>
      <c r="DG271" s="106"/>
      <c r="DH271" s="106">
        <f t="shared" si="762"/>
        <v>0</v>
      </c>
      <c r="DI271" s="106"/>
      <c r="DJ271" s="865"/>
      <c r="DK271" s="106"/>
      <c r="DL271" s="106">
        <f t="shared" ref="DL271:DL275" si="817">IFERROR(DK271/DJ271*100,)</f>
        <v>0</v>
      </c>
      <c r="DM271" s="106"/>
      <c r="DN271" s="865"/>
      <c r="DO271" s="106"/>
      <c r="DP271" s="106">
        <f t="shared" ref="DP271:DP275" si="818">IFERROR(DO271/DN271*100,)</f>
        <v>0</v>
      </c>
      <c r="DQ271" s="106"/>
      <c r="DR271" s="865"/>
      <c r="DS271" s="865"/>
      <c r="DT271" s="865"/>
      <c r="DU271" s="865"/>
      <c r="DV271" s="106"/>
      <c r="DW271" s="106"/>
      <c r="DX271" s="137"/>
      <c r="DY271" s="865"/>
      <c r="DZ271" s="854"/>
      <c r="EA271" s="854"/>
      <c r="EE271" s="937"/>
      <c r="EF271" s="655"/>
      <c r="EG271" s="655"/>
      <c r="EH271" s="655"/>
      <c r="EI271" s="655"/>
      <c r="EJ271" s="655"/>
      <c r="EK271" s="655"/>
      <c r="EL271" s="655"/>
      <c r="EM271" s="655"/>
      <c r="EN271" s="952"/>
      <c r="EO271" s="655"/>
      <c r="EP271" s="655"/>
      <c r="EQ271" s="655"/>
      <c r="ER271" s="655"/>
      <c r="ES271" s="655"/>
      <c r="ET271" s="655"/>
      <c r="EU271" s="655"/>
      <c r="EV271" s="655"/>
      <c r="EX271" s="933"/>
      <c r="EY271" s="655"/>
      <c r="EZ271" s="655"/>
      <c r="FA271" s="655"/>
      <c r="FB271" s="655"/>
      <c r="FC271" s="655"/>
      <c r="FD271" s="655"/>
      <c r="FE271" s="655"/>
      <c r="FF271" s="655"/>
      <c r="FG271" s="655"/>
      <c r="FH271" s="655"/>
      <c r="FI271" s="655"/>
      <c r="FJ271" s="655"/>
      <c r="FK271" s="655"/>
      <c r="FL271" s="655"/>
      <c r="FM271" s="655"/>
      <c r="FN271" s="655"/>
      <c r="FO271" s="655"/>
      <c r="FP271" s="655"/>
      <c r="FQ271" s="655"/>
      <c r="FR271" s="655"/>
      <c r="FS271" s="655"/>
      <c r="FT271" s="655"/>
      <c r="FU271" s="655"/>
      <c r="FV271" s="655"/>
      <c r="FW271" s="655"/>
      <c r="FX271" s="655"/>
      <c r="FY271" s="655"/>
      <c r="FZ271" s="655"/>
      <c r="GA271" s="655"/>
      <c r="GB271" s="655"/>
      <c r="GC271" s="655"/>
      <c r="GD271" s="655"/>
      <c r="GE271" s="655"/>
      <c r="GF271" s="655"/>
      <c r="GG271" s="655"/>
      <c r="GH271" s="655"/>
      <c r="GI271" s="655"/>
      <c r="GJ271" s="655"/>
      <c r="GK271" s="655"/>
      <c r="GL271" s="655"/>
      <c r="GM271" s="655"/>
      <c r="GN271" s="655"/>
      <c r="GO271" s="655"/>
      <c r="GP271" s="655"/>
      <c r="GQ271" s="655"/>
      <c r="GR271" s="655"/>
      <c r="GS271" s="655"/>
      <c r="GT271" s="655"/>
      <c r="GU271" s="655"/>
      <c r="GV271" s="655"/>
      <c r="GW271" s="655"/>
      <c r="GX271" s="655"/>
      <c r="GY271" s="655"/>
      <c r="GZ271" s="655"/>
      <c r="HA271" s="655"/>
      <c r="HB271" s="655"/>
      <c r="HC271" s="655"/>
      <c r="HD271" s="655"/>
      <c r="HE271" s="655"/>
      <c r="HF271" s="655"/>
      <c r="HG271" s="655"/>
      <c r="HH271" s="655"/>
      <c r="HI271" s="655"/>
      <c r="HJ271" s="655"/>
      <c r="HK271" s="655"/>
      <c r="HL271" s="655"/>
      <c r="HM271" s="655"/>
      <c r="HN271" s="655"/>
      <c r="HO271" s="655"/>
      <c r="HP271" s="655"/>
      <c r="HQ271" s="655"/>
      <c r="HR271" s="655"/>
      <c r="HS271" s="655"/>
      <c r="HT271" s="655"/>
      <c r="HU271" s="655"/>
      <c r="HV271" s="655"/>
      <c r="HW271" s="655"/>
      <c r="HX271" s="655"/>
      <c r="HY271" s="655"/>
      <c r="HZ271" s="655"/>
      <c r="IA271" s="655"/>
      <c r="IB271" s="655"/>
      <c r="IC271" s="655"/>
    </row>
    <row r="272" spans="1:237" s="409" customFormat="1" ht="20.100000000000001" hidden="1" customHeight="1" x14ac:dyDescent="0.35">
      <c r="A272" s="646"/>
      <c r="B272" s="664"/>
      <c r="C272" s="665"/>
      <c r="D272" s="646"/>
      <c r="E272" s="646"/>
      <c r="F272" s="646"/>
      <c r="G272" s="646"/>
      <c r="H272" s="646"/>
      <c r="I272" s="646"/>
      <c r="J272" s="646" t="s">
        <v>201</v>
      </c>
      <c r="K272" s="817"/>
      <c r="L272" s="604"/>
      <c r="M272" s="610"/>
      <c r="N272" s="611">
        <v>3299</v>
      </c>
      <c r="O272" s="612" t="s">
        <v>41</v>
      </c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529"/>
      <c r="AJ272" s="40"/>
      <c r="AK272" s="40"/>
      <c r="AL272" s="40"/>
      <c r="AM272" s="40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40"/>
      <c r="BA272" s="40"/>
      <c r="BB272" s="102"/>
      <c r="BC272" s="102"/>
      <c r="BD272" s="102"/>
      <c r="BE272" s="102"/>
      <c r="BF272" s="102"/>
      <c r="BG272" s="102">
        <v>0</v>
      </c>
      <c r="BH272" s="102">
        <v>0</v>
      </c>
      <c r="BI272" s="102"/>
      <c r="BJ272" s="102">
        <v>0</v>
      </c>
      <c r="BK272" s="102"/>
      <c r="BL272" s="102"/>
      <c r="BM272" s="102"/>
      <c r="BN272" s="102"/>
      <c r="BO272" s="102">
        <v>0</v>
      </c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>
        <v>0</v>
      </c>
      <c r="BZ272" s="102">
        <v>52.6</v>
      </c>
      <c r="CA272" s="102">
        <f t="shared" si="640"/>
        <v>0</v>
      </c>
      <c r="CB272" s="102">
        <f t="shared" si="641"/>
        <v>0</v>
      </c>
      <c r="CC272" s="106"/>
      <c r="CD272" s="106"/>
      <c r="CE272" s="106"/>
      <c r="CF272" s="106"/>
      <c r="CG272" s="106">
        <f t="shared" si="707"/>
        <v>0</v>
      </c>
      <c r="CH272" s="106"/>
      <c r="CI272" s="106"/>
      <c r="CJ272" s="106"/>
      <c r="CK272" s="106">
        <f t="shared" si="809"/>
        <v>0</v>
      </c>
      <c r="CL272" s="106"/>
      <c r="CM272" s="106"/>
      <c r="CN272" s="106"/>
      <c r="CO272" s="106">
        <f t="shared" si="810"/>
        <v>0</v>
      </c>
      <c r="CP272" s="106"/>
      <c r="CQ272" s="106"/>
      <c r="CR272" s="106"/>
      <c r="CS272" s="106">
        <f t="shared" si="760"/>
        <v>0</v>
      </c>
      <c r="CT272" s="106"/>
      <c r="CU272" s="106"/>
      <c r="CV272" s="106"/>
      <c r="CW272" s="106">
        <f t="shared" si="761"/>
        <v>0</v>
      </c>
      <c r="CX272" s="106"/>
      <c r="CY272" s="106"/>
      <c r="CZ272" s="865"/>
      <c r="DA272" s="865"/>
      <c r="DB272" s="106">
        <v>0</v>
      </c>
      <c r="DC272" s="865">
        <v>0</v>
      </c>
      <c r="DD272" s="106">
        <f>IFERROR(DC272/DB272*100,)</f>
        <v>0</v>
      </c>
      <c r="DE272" s="106">
        <f>IFERROR(DC272/DJ272*100,)</f>
        <v>0</v>
      </c>
      <c r="DF272" s="106"/>
      <c r="DG272" s="106"/>
      <c r="DH272" s="106">
        <f t="shared" si="762"/>
        <v>0</v>
      </c>
      <c r="DI272" s="106"/>
      <c r="DJ272" s="865"/>
      <c r="DK272" s="106"/>
      <c r="DL272" s="106">
        <f t="shared" si="817"/>
        <v>0</v>
      </c>
      <c r="DM272" s="106"/>
      <c r="DN272" s="865"/>
      <c r="DO272" s="106"/>
      <c r="DP272" s="106">
        <f t="shared" si="818"/>
        <v>0</v>
      </c>
      <c r="DQ272" s="106"/>
      <c r="DR272" s="865"/>
      <c r="DS272" s="865"/>
      <c r="DT272" s="865"/>
      <c r="DU272" s="865"/>
      <c r="DV272" s="106"/>
      <c r="DW272" s="106"/>
      <c r="DX272" s="137"/>
      <c r="DY272" s="865"/>
      <c r="DZ272" s="854"/>
      <c r="EA272" s="854"/>
      <c r="EE272" s="937"/>
      <c r="EF272" s="655"/>
      <c r="EG272" s="655"/>
      <c r="EH272" s="655"/>
      <c r="EI272" s="655"/>
      <c r="EJ272" s="655"/>
      <c r="EK272" s="655"/>
      <c r="EL272" s="655"/>
      <c r="EM272" s="655"/>
      <c r="EN272" s="952"/>
      <c r="EO272" s="655"/>
      <c r="EP272" s="655"/>
      <c r="EQ272" s="655"/>
      <c r="ER272" s="655"/>
      <c r="ES272" s="655"/>
      <c r="ET272" s="655"/>
      <c r="EU272" s="655"/>
      <c r="EV272" s="655"/>
      <c r="EX272" s="933"/>
      <c r="EY272" s="655"/>
      <c r="EZ272" s="655"/>
      <c r="FA272" s="655"/>
      <c r="FB272" s="655"/>
      <c r="FC272" s="655"/>
      <c r="FD272" s="655"/>
      <c r="FE272" s="655"/>
      <c r="FF272" s="655"/>
      <c r="FG272" s="655"/>
      <c r="FH272" s="655"/>
      <c r="FI272" s="655"/>
      <c r="FJ272" s="655"/>
      <c r="FK272" s="655"/>
      <c r="FL272" s="655"/>
      <c r="FM272" s="655"/>
      <c r="FN272" s="655"/>
      <c r="FO272" s="655"/>
      <c r="FP272" s="655"/>
      <c r="FQ272" s="655"/>
      <c r="FR272" s="655"/>
      <c r="FS272" s="655"/>
      <c r="FT272" s="655"/>
      <c r="FU272" s="655"/>
      <c r="FV272" s="655"/>
      <c r="FW272" s="655"/>
      <c r="FX272" s="655"/>
      <c r="FY272" s="655"/>
      <c r="FZ272" s="655"/>
      <c r="GA272" s="655"/>
      <c r="GB272" s="655"/>
      <c r="GC272" s="655"/>
      <c r="GD272" s="655"/>
      <c r="GE272" s="655"/>
      <c r="GF272" s="655"/>
      <c r="GG272" s="655"/>
      <c r="GH272" s="655"/>
      <c r="GI272" s="655"/>
      <c r="GJ272" s="655"/>
      <c r="GK272" s="655"/>
      <c r="GL272" s="655"/>
      <c r="GM272" s="655"/>
      <c r="GN272" s="655"/>
      <c r="GO272" s="655"/>
      <c r="GP272" s="655"/>
      <c r="GQ272" s="655"/>
      <c r="GR272" s="655"/>
      <c r="GS272" s="655"/>
      <c r="GT272" s="655"/>
      <c r="GU272" s="655"/>
      <c r="GV272" s="655"/>
      <c r="GW272" s="655"/>
      <c r="GX272" s="655"/>
      <c r="GY272" s="655"/>
      <c r="GZ272" s="655"/>
      <c r="HA272" s="655"/>
      <c r="HB272" s="655"/>
      <c r="HC272" s="655"/>
      <c r="HD272" s="655"/>
      <c r="HE272" s="655"/>
      <c r="HF272" s="655"/>
      <c r="HG272" s="655"/>
      <c r="HH272" s="655"/>
      <c r="HI272" s="655"/>
      <c r="HJ272" s="655"/>
      <c r="HK272" s="655"/>
      <c r="HL272" s="655"/>
      <c r="HM272" s="655"/>
      <c r="HN272" s="655"/>
      <c r="HO272" s="655"/>
      <c r="HP272" s="655"/>
      <c r="HQ272" s="655"/>
      <c r="HR272" s="655"/>
      <c r="HS272" s="655"/>
      <c r="HT272" s="655"/>
      <c r="HU272" s="655"/>
      <c r="HV272" s="655"/>
      <c r="HW272" s="655"/>
      <c r="HX272" s="655"/>
      <c r="HY272" s="655"/>
      <c r="HZ272" s="655"/>
      <c r="IA272" s="655"/>
      <c r="IB272" s="655"/>
      <c r="IC272" s="655"/>
    </row>
    <row r="273" spans="1:237" s="409" customFormat="1" ht="20.100000000000001" customHeight="1" x14ac:dyDescent="0.35">
      <c r="A273" s="646"/>
      <c r="B273" s="664"/>
      <c r="C273" s="665"/>
      <c r="D273" s="646"/>
      <c r="E273" s="646"/>
      <c r="F273" s="646"/>
      <c r="G273" s="646"/>
      <c r="H273" s="646"/>
      <c r="I273" s="646"/>
      <c r="J273" s="646" t="s">
        <v>201</v>
      </c>
      <c r="K273" s="826"/>
      <c r="L273" s="827">
        <v>38</v>
      </c>
      <c r="M273" s="827" t="s">
        <v>162</v>
      </c>
      <c r="N273" s="827"/>
      <c r="O273" s="825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529"/>
      <c r="AJ273" s="40"/>
      <c r="AK273" s="40"/>
      <c r="AL273" s="40"/>
      <c r="AM273" s="40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40"/>
      <c r="BA273" s="40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1">
        <f>SUM(BZ274)</f>
        <v>0</v>
      </c>
      <c r="CA273" s="102"/>
      <c r="CB273" s="102"/>
      <c r="CC273" s="106"/>
      <c r="CD273" s="106"/>
      <c r="CE273" s="101">
        <f>SUM(CE274)</f>
        <v>0</v>
      </c>
      <c r="CF273" s="106"/>
      <c r="CG273" s="106"/>
      <c r="CH273" s="106"/>
      <c r="CI273" s="106"/>
      <c r="CJ273" s="106"/>
      <c r="CK273" s="106"/>
      <c r="CL273" s="106"/>
      <c r="CM273" s="106"/>
      <c r="CN273" s="106"/>
      <c r="CO273" s="106"/>
      <c r="CP273" s="106"/>
      <c r="CQ273" s="101">
        <f>SUM(CQ274)</f>
        <v>0</v>
      </c>
      <c r="CR273" s="101">
        <f>SUM(CR274:CR275)</f>
        <v>0</v>
      </c>
      <c r="CS273" s="101">
        <f t="shared" si="760"/>
        <v>0</v>
      </c>
      <c r="CT273" s="101">
        <f>SUM(CT274:CT275)</f>
        <v>0</v>
      </c>
      <c r="CU273" s="101">
        <f>SUM(CU274)</f>
        <v>0</v>
      </c>
      <c r="CV273" s="101">
        <f>SUM(CV274)</f>
        <v>0</v>
      </c>
      <c r="CW273" s="101">
        <f t="shared" si="761"/>
        <v>0</v>
      </c>
      <c r="CX273" s="101">
        <f t="shared" ref="CX273:DG273" si="819">SUM(CX274)</f>
        <v>200</v>
      </c>
      <c r="CY273" s="101">
        <f t="shared" si="819"/>
        <v>200</v>
      </c>
      <c r="CZ273" s="114">
        <f t="shared" si="819"/>
        <v>0</v>
      </c>
      <c r="DA273" s="114">
        <f t="shared" si="819"/>
        <v>0</v>
      </c>
      <c r="DB273" s="101">
        <f t="shared" si="819"/>
        <v>0</v>
      </c>
      <c r="DC273" s="114">
        <f t="shared" ref="DC273" si="820">SUM(DC274)</f>
        <v>0</v>
      </c>
      <c r="DD273" s="101">
        <f>IFERROR(DC273/DB273*100,)</f>
        <v>0</v>
      </c>
      <c r="DE273" s="101">
        <f>IFERROR(DC273/DJ273*100,)</f>
        <v>0</v>
      </c>
      <c r="DF273" s="101">
        <f t="shared" si="819"/>
        <v>0</v>
      </c>
      <c r="DG273" s="101">
        <f t="shared" si="819"/>
        <v>0</v>
      </c>
      <c r="DH273" s="101">
        <f t="shared" si="762"/>
        <v>0</v>
      </c>
      <c r="DI273" s="101">
        <f>SUM(DI274)</f>
        <v>0</v>
      </c>
      <c r="DJ273" s="114">
        <f>SUM(DJ274)</f>
        <v>0</v>
      </c>
      <c r="DK273" s="101">
        <f t="shared" ref="DK273" si="821">SUM(DK274)</f>
        <v>0</v>
      </c>
      <c r="DL273" s="101">
        <f t="shared" si="817"/>
        <v>0</v>
      </c>
      <c r="DM273" s="101">
        <f>SUM(DM274)</f>
        <v>0</v>
      </c>
      <c r="DN273" s="114">
        <f>SUM(DN274)</f>
        <v>0</v>
      </c>
      <c r="DO273" s="101">
        <f t="shared" ref="DO273" si="822">SUM(DO274)</f>
        <v>0</v>
      </c>
      <c r="DP273" s="101">
        <f t="shared" si="818"/>
        <v>0</v>
      </c>
      <c r="DQ273" s="101">
        <f>SUM(DQ274)</f>
        <v>500</v>
      </c>
      <c r="DR273" s="114">
        <f>SUM(DR274)</f>
        <v>500</v>
      </c>
      <c r="DS273" s="114">
        <f t="shared" ref="DS273" si="823">SUM(DS274)</f>
        <v>500</v>
      </c>
      <c r="DT273" s="114">
        <v>500</v>
      </c>
      <c r="DU273" s="114">
        <v>500</v>
      </c>
      <c r="DV273" s="106"/>
      <c r="DW273" s="106"/>
      <c r="DX273" s="137"/>
      <c r="DY273" s="138"/>
      <c r="DZ273" s="854"/>
      <c r="EA273" s="854"/>
      <c r="EE273" s="937"/>
      <c r="EF273" s="655"/>
      <c r="EG273" s="655"/>
      <c r="EH273" s="655"/>
      <c r="EI273" s="655"/>
      <c r="EJ273" s="655"/>
      <c r="EK273" s="655"/>
      <c r="EL273" s="655"/>
      <c r="EM273" s="655"/>
      <c r="EN273" s="952"/>
      <c r="EO273" s="655"/>
      <c r="EP273" s="655"/>
      <c r="EQ273" s="655"/>
      <c r="ER273" s="655"/>
      <c r="ES273" s="655"/>
      <c r="ET273" s="655"/>
      <c r="EU273" s="655"/>
      <c r="EV273" s="655"/>
      <c r="EX273" s="933"/>
      <c r="EY273" s="655"/>
      <c r="EZ273" s="655"/>
      <c r="FA273" s="655"/>
      <c r="FB273" s="655"/>
      <c r="FC273" s="655"/>
      <c r="FD273" s="655"/>
      <c r="FE273" s="655"/>
      <c r="FF273" s="655"/>
      <c r="FG273" s="655"/>
      <c r="FH273" s="655"/>
      <c r="FI273" s="655"/>
      <c r="FJ273" s="655"/>
      <c r="FK273" s="655"/>
      <c r="FL273" s="655"/>
      <c r="FM273" s="655"/>
      <c r="FN273" s="655"/>
      <c r="FO273" s="655"/>
      <c r="FP273" s="655"/>
      <c r="FQ273" s="655"/>
      <c r="FR273" s="655"/>
      <c r="FS273" s="655"/>
      <c r="FT273" s="655"/>
      <c r="FU273" s="655"/>
      <c r="FV273" s="655"/>
      <c r="FW273" s="655"/>
      <c r="FX273" s="655"/>
      <c r="FY273" s="655"/>
      <c r="FZ273" s="655"/>
      <c r="GA273" s="655"/>
      <c r="GB273" s="655"/>
      <c r="GC273" s="655"/>
      <c r="GD273" s="655"/>
      <c r="GE273" s="655"/>
      <c r="GF273" s="655"/>
      <c r="GG273" s="655"/>
      <c r="GH273" s="655"/>
      <c r="GI273" s="655"/>
      <c r="GJ273" s="655"/>
      <c r="GK273" s="655"/>
      <c r="GL273" s="655"/>
      <c r="GM273" s="655"/>
      <c r="GN273" s="655"/>
      <c r="GO273" s="655"/>
      <c r="GP273" s="655"/>
      <c r="GQ273" s="655"/>
      <c r="GR273" s="655"/>
      <c r="GS273" s="655"/>
      <c r="GT273" s="655"/>
      <c r="GU273" s="655"/>
      <c r="GV273" s="655"/>
      <c r="GW273" s="655"/>
      <c r="GX273" s="655"/>
      <c r="GY273" s="655"/>
      <c r="GZ273" s="655"/>
      <c r="HA273" s="655"/>
      <c r="HB273" s="655"/>
      <c r="HC273" s="655"/>
      <c r="HD273" s="655"/>
      <c r="HE273" s="655"/>
      <c r="HF273" s="655"/>
      <c r="HG273" s="655"/>
      <c r="HH273" s="655"/>
      <c r="HI273" s="655"/>
      <c r="HJ273" s="655"/>
      <c r="HK273" s="655"/>
      <c r="HL273" s="655"/>
      <c r="HM273" s="655"/>
      <c r="HN273" s="655"/>
      <c r="HO273" s="655"/>
      <c r="HP273" s="655"/>
      <c r="HQ273" s="655"/>
      <c r="HR273" s="655"/>
      <c r="HS273" s="655"/>
      <c r="HT273" s="655"/>
      <c r="HU273" s="655"/>
      <c r="HV273" s="655"/>
      <c r="HW273" s="655"/>
      <c r="HX273" s="655"/>
      <c r="HY273" s="655"/>
      <c r="HZ273" s="655"/>
      <c r="IA273" s="655"/>
      <c r="IB273" s="655"/>
      <c r="IC273" s="655"/>
    </row>
    <row r="274" spans="1:237" s="409" customFormat="1" ht="20.100000000000001" customHeight="1" x14ac:dyDescent="0.35">
      <c r="A274" s="646"/>
      <c r="B274" s="664" t="s">
        <v>730</v>
      </c>
      <c r="C274" s="665" t="s">
        <v>455</v>
      </c>
      <c r="D274" s="646"/>
      <c r="E274" s="646"/>
      <c r="F274" s="646"/>
      <c r="G274" s="646"/>
      <c r="H274" s="646"/>
      <c r="I274" s="646"/>
      <c r="J274" s="646" t="s">
        <v>201</v>
      </c>
      <c r="K274" s="826"/>
      <c r="L274" s="604"/>
      <c r="M274" s="827">
        <v>381</v>
      </c>
      <c r="N274" s="827" t="s">
        <v>183</v>
      </c>
      <c r="O274" s="824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529"/>
      <c r="AJ274" s="40"/>
      <c r="AK274" s="40"/>
      <c r="AL274" s="40"/>
      <c r="AM274" s="40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40"/>
      <c r="BA274" s="40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1">
        <f>SUM(BZ275:BZ276)</f>
        <v>0</v>
      </c>
      <c r="CA274" s="102"/>
      <c r="CB274" s="102"/>
      <c r="CC274" s="106"/>
      <c r="CD274" s="106"/>
      <c r="CE274" s="101">
        <f>SUM(CE275:CE276)</f>
        <v>0</v>
      </c>
      <c r="CF274" s="106"/>
      <c r="CG274" s="106"/>
      <c r="CH274" s="106"/>
      <c r="CI274" s="106"/>
      <c r="CJ274" s="106"/>
      <c r="CK274" s="106"/>
      <c r="CL274" s="106"/>
      <c r="CM274" s="106"/>
      <c r="CN274" s="106"/>
      <c r="CO274" s="106"/>
      <c r="CP274" s="106"/>
      <c r="CQ274" s="101">
        <f>SUM(CQ275:CQ276)</f>
        <v>0</v>
      </c>
      <c r="CR274" s="101">
        <f>SUM(CR275:CR276)</f>
        <v>0</v>
      </c>
      <c r="CS274" s="101">
        <f t="shared" si="760"/>
        <v>0</v>
      </c>
      <c r="CT274" s="101">
        <f>SUM(CT275:CT276)</f>
        <v>0</v>
      </c>
      <c r="CU274" s="101">
        <f>SUM(CU275:CU276)</f>
        <v>0</v>
      </c>
      <c r="CV274" s="101">
        <f>SUM(CV275:CV276)</f>
        <v>0</v>
      </c>
      <c r="CW274" s="101">
        <f t="shared" si="761"/>
        <v>0</v>
      </c>
      <c r="CX274" s="101">
        <f t="shared" ref="CX274:DG274" si="824">SUM(CX275:CX276)</f>
        <v>200</v>
      </c>
      <c r="CY274" s="101">
        <f t="shared" si="824"/>
        <v>200</v>
      </c>
      <c r="CZ274" s="114">
        <f t="shared" si="824"/>
        <v>0</v>
      </c>
      <c r="DA274" s="114">
        <f t="shared" si="824"/>
        <v>0</v>
      </c>
      <c r="DB274" s="101">
        <f t="shared" ref="DB274" si="825">SUM(DB275:DB276)</f>
        <v>0</v>
      </c>
      <c r="DC274" s="114">
        <f t="shared" ref="DC274" si="826">SUM(DC275:DC276)</f>
        <v>0</v>
      </c>
      <c r="DD274" s="101">
        <f>IFERROR(DC274/DB274*100,)</f>
        <v>0</v>
      </c>
      <c r="DE274" s="101">
        <f>IFERROR(DC274/DJ274*100,)</f>
        <v>0</v>
      </c>
      <c r="DF274" s="101">
        <f t="shared" si="824"/>
        <v>0</v>
      </c>
      <c r="DG274" s="101">
        <f t="shared" si="824"/>
        <v>0</v>
      </c>
      <c r="DH274" s="101">
        <f t="shared" si="762"/>
        <v>0</v>
      </c>
      <c r="DI274" s="101">
        <f>SUM(DI275:DI276)</f>
        <v>0</v>
      </c>
      <c r="DJ274" s="114">
        <f>SUM(DJ275:DJ276)</f>
        <v>0</v>
      </c>
      <c r="DK274" s="101">
        <f t="shared" ref="DK274" si="827">SUM(DK275:DK276)</f>
        <v>0</v>
      </c>
      <c r="DL274" s="101">
        <f t="shared" si="817"/>
        <v>0</v>
      </c>
      <c r="DM274" s="101">
        <f>SUM(DM275:DM276)</f>
        <v>0</v>
      </c>
      <c r="DN274" s="114">
        <f>SUM(DN275:DN276)</f>
        <v>0</v>
      </c>
      <c r="DO274" s="101">
        <f t="shared" ref="DO274" si="828">SUM(DO275:DO276)</f>
        <v>0</v>
      </c>
      <c r="DP274" s="101">
        <f t="shared" si="818"/>
        <v>0</v>
      </c>
      <c r="DQ274" s="101">
        <f>SUM(DQ275:DQ276)</f>
        <v>500</v>
      </c>
      <c r="DR274" s="114">
        <f>SUM(DR275:DR276)</f>
        <v>500</v>
      </c>
      <c r="DS274" s="114">
        <f t="shared" ref="DS274:DU274" si="829">SUM(DS275:DS276)</f>
        <v>500</v>
      </c>
      <c r="DT274" s="114">
        <f t="shared" si="829"/>
        <v>0</v>
      </c>
      <c r="DU274" s="114">
        <f t="shared" si="829"/>
        <v>0</v>
      </c>
      <c r="DV274" s="106"/>
      <c r="DW274" s="106"/>
      <c r="DX274" s="137"/>
      <c r="DY274" s="138"/>
      <c r="DZ274" s="854"/>
      <c r="EA274" s="854"/>
      <c r="EE274" s="937"/>
      <c r="EF274" s="655"/>
      <c r="EG274" s="655"/>
      <c r="EH274" s="655"/>
      <c r="EI274" s="655"/>
      <c r="EJ274" s="655"/>
      <c r="EK274" s="655"/>
      <c r="EL274" s="655"/>
      <c r="EM274" s="655"/>
      <c r="EN274" s="952"/>
      <c r="EO274" s="655"/>
      <c r="EP274" s="655"/>
      <c r="EQ274" s="655"/>
      <c r="ER274" s="655"/>
      <c r="ES274" s="655"/>
      <c r="ET274" s="655"/>
      <c r="EU274" s="655"/>
      <c r="EV274" s="655"/>
      <c r="EX274" s="933"/>
      <c r="EY274" s="655"/>
      <c r="EZ274" s="655"/>
      <c r="FA274" s="655"/>
      <c r="FB274" s="655"/>
      <c r="FC274" s="655"/>
      <c r="FD274" s="655"/>
      <c r="FE274" s="655"/>
      <c r="FF274" s="655"/>
      <c r="FG274" s="655"/>
      <c r="FH274" s="655"/>
      <c r="FI274" s="655"/>
      <c r="FJ274" s="655"/>
      <c r="FK274" s="655"/>
      <c r="FL274" s="655"/>
      <c r="FM274" s="655"/>
      <c r="FN274" s="655"/>
      <c r="FO274" s="655"/>
      <c r="FP274" s="655"/>
      <c r="FQ274" s="655"/>
      <c r="FR274" s="655"/>
      <c r="FS274" s="655"/>
      <c r="FT274" s="655"/>
      <c r="FU274" s="655"/>
      <c r="FV274" s="655"/>
      <c r="FW274" s="655"/>
      <c r="FX274" s="655"/>
      <c r="FY274" s="655"/>
      <c r="FZ274" s="655"/>
      <c r="GA274" s="655"/>
      <c r="GB274" s="655"/>
      <c r="GC274" s="655"/>
      <c r="GD274" s="655"/>
      <c r="GE274" s="655"/>
      <c r="GF274" s="655"/>
      <c r="GG274" s="655"/>
      <c r="GH274" s="655"/>
      <c r="GI274" s="655"/>
      <c r="GJ274" s="655"/>
      <c r="GK274" s="655"/>
      <c r="GL274" s="655"/>
      <c r="GM274" s="655"/>
      <c r="GN274" s="655"/>
      <c r="GO274" s="655"/>
      <c r="GP274" s="655"/>
      <c r="GQ274" s="655"/>
      <c r="GR274" s="655"/>
      <c r="GS274" s="655"/>
      <c r="GT274" s="655"/>
      <c r="GU274" s="655"/>
      <c r="GV274" s="655"/>
      <c r="GW274" s="655"/>
      <c r="GX274" s="655"/>
      <c r="GY274" s="655"/>
      <c r="GZ274" s="655"/>
      <c r="HA274" s="655"/>
      <c r="HB274" s="655"/>
      <c r="HC274" s="655"/>
      <c r="HD274" s="655"/>
      <c r="HE274" s="655"/>
      <c r="HF274" s="655"/>
      <c r="HG274" s="655"/>
      <c r="HH274" s="655"/>
      <c r="HI274" s="655"/>
      <c r="HJ274" s="655"/>
      <c r="HK274" s="655"/>
      <c r="HL274" s="655"/>
      <c r="HM274" s="655"/>
      <c r="HN274" s="655"/>
      <c r="HO274" s="655"/>
      <c r="HP274" s="655"/>
      <c r="HQ274" s="655"/>
      <c r="HR274" s="655"/>
      <c r="HS274" s="655"/>
      <c r="HT274" s="655"/>
      <c r="HU274" s="655"/>
      <c r="HV274" s="655"/>
      <c r="HW274" s="655"/>
      <c r="HX274" s="655"/>
      <c r="HY274" s="655"/>
      <c r="HZ274" s="655"/>
      <c r="IA274" s="655"/>
      <c r="IB274" s="655"/>
      <c r="IC274" s="655"/>
    </row>
    <row r="275" spans="1:237" s="792" customFormat="1" ht="20.100000000000001" customHeight="1" x14ac:dyDescent="0.35">
      <c r="A275" s="685"/>
      <c r="B275" s="1020"/>
      <c r="C275" s="504"/>
      <c r="D275" s="685"/>
      <c r="E275" s="685"/>
      <c r="F275" s="685"/>
      <c r="G275" s="685"/>
      <c r="H275" s="685"/>
      <c r="I275" s="685"/>
      <c r="J275" s="684" t="s">
        <v>201</v>
      </c>
      <c r="K275" s="1012"/>
      <c r="L275" s="509"/>
      <c r="M275" s="611"/>
      <c r="N275" s="611">
        <v>3811</v>
      </c>
      <c r="O275" s="974" t="s">
        <v>205</v>
      </c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531"/>
      <c r="AJ275" s="47"/>
      <c r="AK275" s="47"/>
      <c r="AL275" s="47"/>
      <c r="AM275" s="47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47"/>
      <c r="BA275" s="47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08"/>
      <c r="BQ275" s="108"/>
      <c r="BR275" s="108"/>
      <c r="BS275" s="108"/>
      <c r="BT275" s="108"/>
      <c r="BU275" s="108"/>
      <c r="BV275" s="108"/>
      <c r="BW275" s="108"/>
      <c r="BX275" s="108"/>
      <c r="BY275" s="108"/>
      <c r="BZ275" s="108">
        <v>0</v>
      </c>
      <c r="CA275" s="108"/>
      <c r="CB275" s="108"/>
      <c r="CC275" s="108"/>
      <c r="CD275" s="108"/>
      <c r="CE275" s="108">
        <v>0</v>
      </c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>
        <v>0</v>
      </c>
      <c r="CR275" s="108"/>
      <c r="CS275" s="108"/>
      <c r="CT275" s="108"/>
      <c r="CU275" s="108">
        <v>0</v>
      </c>
      <c r="CV275" s="108">
        <v>0</v>
      </c>
      <c r="CW275" s="102">
        <f t="shared" ref="CW275" si="830">IFERROR(CV275/CU275*100,)</f>
        <v>0</v>
      </c>
      <c r="CX275" s="102">
        <f>(CY275-CU275)</f>
        <v>200</v>
      </c>
      <c r="CY275" s="102">
        <v>200</v>
      </c>
      <c r="CZ275" s="861"/>
      <c r="DA275" s="861"/>
      <c r="DB275" s="108">
        <v>0</v>
      </c>
      <c r="DC275" s="861">
        <v>0</v>
      </c>
      <c r="DD275" s="108">
        <f>IFERROR(DC275/DB275*100,)</f>
        <v>0</v>
      </c>
      <c r="DE275" s="108">
        <f>IFERROR(DC275/DJ275*100,)</f>
        <v>0</v>
      </c>
      <c r="DF275" s="108"/>
      <c r="DG275" s="108"/>
      <c r="DH275" s="108">
        <f t="shared" si="762"/>
        <v>0</v>
      </c>
      <c r="DI275" s="102">
        <f>(DJ275-DF275)</f>
        <v>0</v>
      </c>
      <c r="DJ275" s="861"/>
      <c r="DK275" s="108"/>
      <c r="DL275" s="108">
        <f t="shared" si="817"/>
        <v>0</v>
      </c>
      <c r="DM275" s="102">
        <f>(DN275-DJ275)</f>
        <v>0</v>
      </c>
      <c r="DN275" s="861"/>
      <c r="DO275" s="108"/>
      <c r="DP275" s="108">
        <f t="shared" si="818"/>
        <v>0</v>
      </c>
      <c r="DQ275" s="102">
        <f>(DR275-DN275)</f>
        <v>500</v>
      </c>
      <c r="DR275" s="861">
        <v>500</v>
      </c>
      <c r="DS275" s="861">
        <v>500</v>
      </c>
      <c r="DT275" s="861"/>
      <c r="DU275" s="861"/>
      <c r="DV275" s="102"/>
      <c r="DW275" s="102"/>
      <c r="DX275" s="1014"/>
      <c r="DY275" s="139"/>
      <c r="DZ275" s="1015"/>
      <c r="EA275" s="1015"/>
      <c r="EE275" s="1016"/>
      <c r="EF275" s="1017"/>
      <c r="EG275" s="1017"/>
      <c r="EH275" s="1017"/>
      <c r="EI275" s="1017"/>
      <c r="EJ275" s="1017"/>
      <c r="EK275" s="1017"/>
      <c r="EL275" s="1017"/>
      <c r="EM275" s="1017"/>
      <c r="EN275" s="1018"/>
      <c r="EO275" s="1017"/>
      <c r="EP275" s="1017"/>
      <c r="EQ275" s="1017"/>
      <c r="ER275" s="1017"/>
      <c r="ES275" s="1017"/>
      <c r="ET275" s="1017"/>
      <c r="EU275" s="1017"/>
      <c r="EV275" s="1017"/>
      <c r="EX275" s="1019"/>
      <c r="EY275" s="1017"/>
      <c r="EZ275" s="1017"/>
      <c r="FA275" s="1017"/>
      <c r="FB275" s="1017"/>
      <c r="FC275" s="1017"/>
      <c r="FD275" s="1017"/>
      <c r="FE275" s="1017"/>
      <c r="FF275" s="1017"/>
      <c r="FG275" s="1017"/>
      <c r="FH275" s="1017"/>
      <c r="FI275" s="1017"/>
      <c r="FJ275" s="1017"/>
      <c r="FK275" s="1017"/>
      <c r="FL275" s="1017"/>
      <c r="FM275" s="1017"/>
      <c r="FN275" s="1017"/>
      <c r="FO275" s="1017"/>
      <c r="FP275" s="1017"/>
      <c r="FQ275" s="1017"/>
      <c r="FR275" s="1017"/>
      <c r="FS275" s="1017"/>
      <c r="FT275" s="1017"/>
      <c r="FU275" s="1017"/>
      <c r="FV275" s="1017"/>
      <c r="FW275" s="1017"/>
      <c r="FX275" s="1017"/>
      <c r="FY275" s="1017"/>
      <c r="FZ275" s="1017"/>
      <c r="GA275" s="1017"/>
      <c r="GB275" s="1017"/>
      <c r="GC275" s="1017"/>
      <c r="GD275" s="1017"/>
      <c r="GE275" s="1017"/>
      <c r="GF275" s="1017"/>
      <c r="GG275" s="1017"/>
      <c r="GH275" s="1017"/>
      <c r="GI275" s="1017"/>
      <c r="GJ275" s="1017"/>
      <c r="GK275" s="1017"/>
      <c r="GL275" s="1017"/>
      <c r="GM275" s="1017"/>
      <c r="GN275" s="1017"/>
      <c r="GO275" s="1017"/>
      <c r="GP275" s="1017"/>
      <c r="GQ275" s="1017"/>
      <c r="GR275" s="1017"/>
      <c r="GS275" s="1017"/>
      <c r="GT275" s="1017"/>
      <c r="GU275" s="1017"/>
      <c r="GV275" s="1017"/>
      <c r="GW275" s="1017"/>
      <c r="GX275" s="1017"/>
      <c r="GY275" s="1017"/>
      <c r="GZ275" s="1017"/>
      <c r="HA275" s="1017"/>
      <c r="HB275" s="1017"/>
      <c r="HC275" s="1017"/>
      <c r="HD275" s="1017"/>
      <c r="HE275" s="1017"/>
      <c r="HF275" s="1017"/>
      <c r="HG275" s="1017"/>
      <c r="HH275" s="1017"/>
      <c r="HI275" s="1017"/>
      <c r="HJ275" s="1017"/>
      <c r="HK275" s="1017"/>
      <c r="HL275" s="1017"/>
      <c r="HM275" s="1017"/>
      <c r="HN275" s="1017"/>
      <c r="HO275" s="1017"/>
      <c r="HP275" s="1017"/>
      <c r="HQ275" s="1017"/>
      <c r="HR275" s="1017"/>
      <c r="HS275" s="1017"/>
      <c r="HT275" s="1017"/>
      <c r="HU275" s="1017"/>
      <c r="HV275" s="1017"/>
      <c r="HW275" s="1017"/>
      <c r="HX275" s="1017"/>
      <c r="HY275" s="1017"/>
      <c r="HZ275" s="1017"/>
      <c r="IA275" s="1017"/>
      <c r="IB275" s="1017"/>
      <c r="IC275" s="1017"/>
    </row>
    <row r="276" spans="1:237" ht="13.5" hidden="1" customHeight="1" x14ac:dyDescent="0.35">
      <c r="A276" s="1083" t="s">
        <v>0</v>
      </c>
      <c r="B276" s="1067" t="s">
        <v>0</v>
      </c>
      <c r="C276" s="1084" t="s">
        <v>150</v>
      </c>
      <c r="D276" s="1084"/>
      <c r="E276" s="1084"/>
      <c r="F276" s="1084"/>
      <c r="G276" s="1084"/>
      <c r="H276" s="1084"/>
      <c r="I276" s="1084"/>
      <c r="J276" s="1084" t="s">
        <v>2</v>
      </c>
      <c r="K276" s="1087" t="s">
        <v>3</v>
      </c>
      <c r="L276" s="1087"/>
      <c r="M276" s="1087"/>
      <c r="N276" s="1087"/>
      <c r="O276" s="1074" t="s">
        <v>4</v>
      </c>
      <c r="P276" s="1067" t="s">
        <v>348</v>
      </c>
      <c r="Q276" s="1067" t="s">
        <v>241</v>
      </c>
      <c r="R276" s="1067" t="s">
        <v>288</v>
      </c>
      <c r="S276" s="1067" t="s">
        <v>349</v>
      </c>
      <c r="T276" s="1067" t="s">
        <v>315</v>
      </c>
      <c r="U276" s="1067" t="s">
        <v>317</v>
      </c>
      <c r="V276" s="1067" t="s">
        <v>350</v>
      </c>
      <c r="W276" s="818" t="s">
        <v>302</v>
      </c>
      <c r="X276" s="1067" t="s">
        <v>310</v>
      </c>
      <c r="Y276" s="1067" t="s">
        <v>334</v>
      </c>
      <c r="Z276" s="1067" t="s">
        <v>335</v>
      </c>
      <c r="AA276" s="1067" t="s">
        <v>344</v>
      </c>
      <c r="AB276" s="1067" t="s">
        <v>366</v>
      </c>
      <c r="AC276" s="1067" t="s">
        <v>354</v>
      </c>
      <c r="AD276" s="1067" t="s">
        <v>356</v>
      </c>
      <c r="AE276" s="1067" t="s">
        <v>351</v>
      </c>
      <c r="AF276" s="1067" t="s">
        <v>310</v>
      </c>
      <c r="AG276" s="1067" t="s">
        <v>362</v>
      </c>
      <c r="AH276" s="1068" t="s">
        <v>301</v>
      </c>
      <c r="AI276" s="1068"/>
      <c r="AJ276" s="1067" t="s">
        <v>355</v>
      </c>
      <c r="AK276" s="1067" t="s">
        <v>363</v>
      </c>
      <c r="AL276" s="1067" t="s">
        <v>365</v>
      </c>
      <c r="AM276" s="1067" t="s">
        <v>410</v>
      </c>
      <c r="AN276" s="1067" t="s">
        <v>418</v>
      </c>
      <c r="AO276" s="1067" t="s">
        <v>384</v>
      </c>
      <c r="AP276" s="1067" t="s">
        <v>414</v>
      </c>
      <c r="AQ276" s="1067" t="s">
        <v>468</v>
      </c>
      <c r="AR276" s="1067" t="s">
        <v>560</v>
      </c>
      <c r="AS276" s="1067" t="s">
        <v>416</v>
      </c>
      <c r="AT276" s="1067" t="s">
        <v>415</v>
      </c>
      <c r="AU276" s="1067" t="s">
        <v>427</v>
      </c>
      <c r="AV276" s="1067" t="s">
        <v>459</v>
      </c>
      <c r="AW276" s="1080" t="s">
        <v>103</v>
      </c>
      <c r="AX276" s="1080"/>
      <c r="AY276" s="1067" t="s">
        <v>310</v>
      </c>
      <c r="AZ276" s="1067" t="s">
        <v>310</v>
      </c>
      <c r="BA276" s="1067" t="s">
        <v>388</v>
      </c>
      <c r="BB276" s="1067" t="s">
        <v>557</v>
      </c>
      <c r="BC276" s="1067" t="s">
        <v>561</v>
      </c>
      <c r="BD276" s="1080" t="s">
        <v>548</v>
      </c>
      <c r="BE276" s="1067" t="s">
        <v>575</v>
      </c>
      <c r="BF276" s="1067" t="s">
        <v>607</v>
      </c>
      <c r="BG276" s="1067" t="s">
        <v>666</v>
      </c>
      <c r="BH276" s="1067" t="s">
        <v>608</v>
      </c>
      <c r="BI276" s="1067" t="s">
        <v>310</v>
      </c>
      <c r="BJ276" s="1067" t="s">
        <v>660</v>
      </c>
      <c r="BK276" s="1077" t="s">
        <v>647</v>
      </c>
      <c r="BL276" s="1077" t="s">
        <v>590</v>
      </c>
      <c r="BM276" s="818"/>
      <c r="BN276" s="818"/>
      <c r="BO276" s="1067" t="s">
        <v>650</v>
      </c>
      <c r="BP276" s="818"/>
      <c r="BQ276" s="818"/>
      <c r="BR276" s="1067" t="s">
        <v>310</v>
      </c>
      <c r="BS276" s="1067" t="s">
        <v>667</v>
      </c>
      <c r="BT276" s="1067" t="s">
        <v>672</v>
      </c>
      <c r="BU276" s="1067" t="s">
        <v>310</v>
      </c>
      <c r="BV276" s="1067" t="s">
        <v>668</v>
      </c>
      <c r="BW276" s="818"/>
      <c r="BX276" s="818"/>
      <c r="BY276" s="1067" t="s">
        <v>670</v>
      </c>
      <c r="BZ276" s="1067" t="s">
        <v>672</v>
      </c>
      <c r="CA276" s="1067" t="s">
        <v>680</v>
      </c>
      <c r="CB276" s="1067" t="s">
        <v>679</v>
      </c>
      <c r="CC276" s="1067" t="s">
        <v>651</v>
      </c>
      <c r="CD276" s="1067" t="s">
        <v>652</v>
      </c>
      <c r="CE276" s="1067" t="s">
        <v>681</v>
      </c>
      <c r="CF276" s="1067" t="s">
        <v>688</v>
      </c>
      <c r="CG276" s="1067" t="s">
        <v>606</v>
      </c>
      <c r="CH276" s="1067" t="s">
        <v>310</v>
      </c>
      <c r="CI276" s="1067" t="s">
        <v>682</v>
      </c>
      <c r="CJ276" s="1067"/>
      <c r="CK276" s="1067" t="s">
        <v>606</v>
      </c>
      <c r="CL276" s="1067" t="s">
        <v>310</v>
      </c>
      <c r="CM276" s="1067" t="s">
        <v>697</v>
      </c>
      <c r="CN276" s="1067"/>
      <c r="CO276" s="1067" t="s">
        <v>606</v>
      </c>
      <c r="CP276" s="1067" t="s">
        <v>310</v>
      </c>
      <c r="CQ276" s="1067" t="s">
        <v>701</v>
      </c>
      <c r="CR276" s="1067" t="s">
        <v>717</v>
      </c>
      <c r="CS276" s="1067" t="s">
        <v>606</v>
      </c>
      <c r="CT276" s="1067" t="s">
        <v>310</v>
      </c>
      <c r="CU276" s="1067" t="s">
        <v>702</v>
      </c>
      <c r="CV276" s="1067" t="s">
        <v>717</v>
      </c>
      <c r="CW276" s="1067" t="s">
        <v>606</v>
      </c>
      <c r="CX276" s="1067" t="s">
        <v>310</v>
      </c>
      <c r="CY276" s="1067" t="s">
        <v>727</v>
      </c>
      <c r="CZ276" s="1070" t="s">
        <v>652</v>
      </c>
      <c r="DA276" s="1070" t="s">
        <v>698</v>
      </c>
      <c r="DB276" s="505">
        <v>0</v>
      </c>
      <c r="DC276" s="979" t="s">
        <v>764</v>
      </c>
      <c r="DD276" s="1067" t="s">
        <v>606</v>
      </c>
      <c r="DE276" s="1067" t="s">
        <v>606</v>
      </c>
      <c r="DF276" s="1067" t="s">
        <v>699</v>
      </c>
      <c r="DG276" s="1067" t="s">
        <v>761</v>
      </c>
      <c r="DH276" s="1067" t="s">
        <v>606</v>
      </c>
      <c r="DI276" s="1067" t="s">
        <v>310</v>
      </c>
      <c r="DJ276" s="1070" t="s">
        <v>768</v>
      </c>
      <c r="DK276" s="1067" t="s">
        <v>761</v>
      </c>
      <c r="DL276" s="1067" t="s">
        <v>606</v>
      </c>
      <c r="DM276" s="1067" t="s">
        <v>310</v>
      </c>
      <c r="DN276" s="1070" t="s">
        <v>768</v>
      </c>
      <c r="DO276" s="1067" t="s">
        <v>761</v>
      </c>
      <c r="DP276" s="1067" t="s">
        <v>606</v>
      </c>
      <c r="DQ276" s="1067" t="s">
        <v>310</v>
      </c>
      <c r="DR276" s="1070" t="s">
        <v>768</v>
      </c>
      <c r="DS276" s="1070" t="s">
        <v>768</v>
      </c>
      <c r="DT276" s="1070" t="s">
        <v>768</v>
      </c>
      <c r="DU276" s="1070" t="s">
        <v>768</v>
      </c>
      <c r="DV276" s="972"/>
      <c r="DW276" s="972"/>
      <c r="DX276" s="137"/>
      <c r="DY276" s="953"/>
      <c r="EF276" s="655"/>
      <c r="EG276" s="655"/>
      <c r="EH276" s="655"/>
      <c r="EI276" s="655"/>
      <c r="EJ276" s="655"/>
      <c r="EK276" s="655"/>
      <c r="EL276" s="655"/>
      <c r="EM276" s="655"/>
      <c r="EN276" s="952"/>
      <c r="EO276" s="655"/>
      <c r="EP276" s="655"/>
      <c r="EQ276" s="655"/>
      <c r="ER276" s="655"/>
      <c r="ES276" s="655"/>
      <c r="ET276" s="655"/>
      <c r="EU276" s="655"/>
      <c r="EV276" s="655"/>
      <c r="EY276" s="655"/>
      <c r="EZ276" s="655"/>
      <c r="FA276" s="655"/>
      <c r="FB276" s="655"/>
      <c r="FC276" s="655"/>
      <c r="FD276" s="655"/>
      <c r="FE276" s="655"/>
      <c r="FF276" s="655"/>
      <c r="FG276" s="655"/>
      <c r="FH276" s="655"/>
      <c r="FI276" s="655"/>
      <c r="FJ276" s="655"/>
      <c r="FK276" s="655"/>
      <c r="FL276" s="655"/>
      <c r="FM276" s="655"/>
      <c r="FN276" s="655"/>
      <c r="FO276" s="655"/>
      <c r="FP276" s="655"/>
      <c r="FQ276" s="655"/>
      <c r="FR276" s="655"/>
      <c r="FS276" s="655"/>
      <c r="FT276" s="655"/>
      <c r="FU276" s="655"/>
      <c r="FV276" s="655"/>
      <c r="FW276" s="655"/>
      <c r="FX276" s="655"/>
      <c r="FY276" s="655"/>
      <c r="FZ276" s="655"/>
      <c r="GA276" s="655"/>
      <c r="GB276" s="655"/>
      <c r="GC276" s="655"/>
      <c r="GD276" s="655"/>
      <c r="GE276" s="655"/>
      <c r="GF276" s="655"/>
      <c r="GG276" s="655"/>
      <c r="GH276" s="655"/>
      <c r="GI276" s="655"/>
      <c r="GJ276" s="655"/>
      <c r="GK276" s="655"/>
      <c r="GL276" s="655"/>
      <c r="GM276" s="655"/>
      <c r="GN276" s="655"/>
      <c r="GO276" s="655"/>
      <c r="GP276" s="655"/>
      <c r="GQ276" s="655"/>
      <c r="GR276" s="655"/>
      <c r="GS276" s="655"/>
      <c r="GT276" s="655"/>
      <c r="GU276" s="655"/>
      <c r="GV276" s="655"/>
      <c r="GW276" s="655"/>
      <c r="GX276" s="655"/>
      <c r="GY276" s="655"/>
      <c r="GZ276" s="655"/>
      <c r="HA276" s="655"/>
      <c r="HB276" s="655"/>
      <c r="HC276" s="655"/>
      <c r="HD276" s="655"/>
      <c r="HE276" s="655"/>
      <c r="HF276" s="655"/>
      <c r="HG276" s="655"/>
      <c r="HH276" s="655"/>
      <c r="HI276" s="655"/>
      <c r="HJ276" s="655"/>
      <c r="HK276" s="655"/>
      <c r="HL276" s="655"/>
      <c r="HM276" s="655"/>
      <c r="HN276" s="655"/>
      <c r="HO276" s="655"/>
      <c r="HP276" s="655"/>
      <c r="HQ276" s="655"/>
      <c r="HR276" s="655"/>
      <c r="HS276" s="655"/>
      <c r="HT276" s="655"/>
      <c r="HU276" s="655"/>
      <c r="HV276" s="655"/>
      <c r="HW276" s="655"/>
      <c r="HX276" s="655"/>
      <c r="HY276" s="655"/>
      <c r="HZ276" s="655"/>
      <c r="IA276" s="655"/>
      <c r="IB276" s="655"/>
      <c r="IC276" s="655"/>
    </row>
    <row r="277" spans="1:237" ht="22.5" hidden="1" customHeight="1" x14ac:dyDescent="0.35">
      <c r="A277" s="1068"/>
      <c r="B277" s="1068"/>
      <c r="C277" s="1085"/>
      <c r="D277" s="1085"/>
      <c r="E277" s="1085"/>
      <c r="F277" s="1085"/>
      <c r="G277" s="1085"/>
      <c r="H277" s="1085"/>
      <c r="I277" s="1085"/>
      <c r="J277" s="1085"/>
      <c r="K277" s="1088"/>
      <c r="L277" s="1088"/>
      <c r="M277" s="1088"/>
      <c r="N277" s="1088"/>
      <c r="O277" s="1075"/>
      <c r="P277" s="1068"/>
      <c r="Q277" s="1068"/>
      <c r="R277" s="1068"/>
      <c r="S277" s="1068"/>
      <c r="T277" s="1068"/>
      <c r="U277" s="1068"/>
      <c r="V277" s="1068"/>
      <c r="W277" s="761" t="s">
        <v>319</v>
      </c>
      <c r="X277" s="1068"/>
      <c r="Y277" s="1068"/>
      <c r="Z277" s="1068"/>
      <c r="AA277" s="1068"/>
      <c r="AB277" s="1068"/>
      <c r="AC277" s="1068"/>
      <c r="AD277" s="1068"/>
      <c r="AE277" s="1068"/>
      <c r="AF277" s="1068"/>
      <c r="AG277" s="1068"/>
      <c r="AH277" s="1075" t="s">
        <v>286</v>
      </c>
      <c r="AI277" s="1075" t="s">
        <v>323</v>
      </c>
      <c r="AJ277" s="1068"/>
      <c r="AK277" s="1068"/>
      <c r="AL277" s="1068"/>
      <c r="AM277" s="1068"/>
      <c r="AN277" s="1068"/>
      <c r="AO277" s="1068"/>
      <c r="AP277" s="1068"/>
      <c r="AQ277" s="1068"/>
      <c r="AR277" s="1068"/>
      <c r="AS277" s="1068"/>
      <c r="AT277" s="1068"/>
      <c r="AU277" s="1068"/>
      <c r="AV277" s="1068"/>
      <c r="AW277" s="1081"/>
      <c r="AX277" s="1081"/>
      <c r="AY277" s="1068"/>
      <c r="AZ277" s="1068"/>
      <c r="BA277" s="1068"/>
      <c r="BB277" s="1068"/>
      <c r="BC277" s="1068"/>
      <c r="BD277" s="1081"/>
      <c r="BE277" s="1068"/>
      <c r="BF277" s="1068"/>
      <c r="BG277" s="1068"/>
      <c r="BH277" s="1068"/>
      <c r="BI277" s="1068"/>
      <c r="BJ277" s="1068"/>
      <c r="BK277" s="1078"/>
      <c r="BL277" s="1078"/>
      <c r="BM277" s="761"/>
      <c r="BN277" s="761"/>
      <c r="BO277" s="1068"/>
      <c r="BP277" s="761"/>
      <c r="BQ277" s="761"/>
      <c r="BR277" s="1068"/>
      <c r="BS277" s="1068"/>
      <c r="BT277" s="1068"/>
      <c r="BU277" s="1068"/>
      <c r="BV277" s="1068"/>
      <c r="BW277" s="761"/>
      <c r="BX277" s="761"/>
      <c r="BY277" s="1068"/>
      <c r="BZ277" s="1068"/>
      <c r="CA277" s="1068"/>
      <c r="CB277" s="1068"/>
      <c r="CC277" s="1068"/>
      <c r="CD277" s="1068"/>
      <c r="CE277" s="1068"/>
      <c r="CF277" s="1068"/>
      <c r="CG277" s="1068"/>
      <c r="CH277" s="1068"/>
      <c r="CI277" s="1068"/>
      <c r="CJ277" s="1068"/>
      <c r="CK277" s="1068"/>
      <c r="CL277" s="1068"/>
      <c r="CM277" s="1068"/>
      <c r="CN277" s="1068"/>
      <c r="CO277" s="1068"/>
      <c r="CP277" s="1068"/>
      <c r="CQ277" s="1068"/>
      <c r="CR277" s="1068"/>
      <c r="CS277" s="1068"/>
      <c r="CT277" s="1068"/>
      <c r="CU277" s="1068"/>
      <c r="CV277" s="1068"/>
      <c r="CW277" s="1068"/>
      <c r="CX277" s="1068"/>
      <c r="CY277" s="1068"/>
      <c r="CZ277" s="1071"/>
      <c r="DA277" s="1071"/>
      <c r="DB277" s="506">
        <v>0</v>
      </c>
      <c r="DC277" s="980">
        <v>0</v>
      </c>
      <c r="DD277" s="1068"/>
      <c r="DE277" s="1068"/>
      <c r="DF277" s="1068"/>
      <c r="DG277" s="1068"/>
      <c r="DH277" s="1068"/>
      <c r="DI277" s="1068"/>
      <c r="DJ277" s="1071"/>
      <c r="DK277" s="1068"/>
      <c r="DL277" s="1068"/>
      <c r="DM277" s="1068"/>
      <c r="DN277" s="1071"/>
      <c r="DO277" s="1068"/>
      <c r="DP277" s="1068"/>
      <c r="DQ277" s="1068"/>
      <c r="DR277" s="1071"/>
      <c r="DS277" s="1071"/>
      <c r="DT277" s="1071"/>
      <c r="DU277" s="1071"/>
      <c r="DV277" s="972"/>
      <c r="DW277" s="972"/>
      <c r="DX277" s="137"/>
      <c r="DY277" s="954"/>
      <c r="EF277" s="655"/>
      <c r="EG277" s="655"/>
      <c r="EH277" s="655"/>
      <c r="EI277" s="655"/>
      <c r="EJ277" s="655"/>
      <c r="EK277" s="655"/>
      <c r="EL277" s="655"/>
      <c r="EM277" s="655"/>
      <c r="EN277" s="952"/>
      <c r="EO277" s="655"/>
      <c r="EP277" s="655"/>
      <c r="EQ277" s="655"/>
      <c r="ER277" s="655"/>
      <c r="ES277" s="655"/>
      <c r="ET277" s="655"/>
      <c r="EU277" s="655"/>
      <c r="EV277" s="655"/>
      <c r="EY277" s="655"/>
      <c r="EZ277" s="655"/>
      <c r="FA277" s="655"/>
      <c r="FB277" s="655"/>
      <c r="FC277" s="655"/>
      <c r="FD277" s="655"/>
      <c r="FE277" s="655"/>
      <c r="FF277" s="655"/>
      <c r="FG277" s="655"/>
      <c r="FH277" s="655"/>
      <c r="FI277" s="655"/>
      <c r="FJ277" s="655"/>
      <c r="FK277" s="655"/>
      <c r="FL277" s="655"/>
      <c r="FM277" s="655"/>
      <c r="FN277" s="655"/>
      <c r="FO277" s="655"/>
      <c r="FP277" s="655"/>
      <c r="FQ277" s="655"/>
      <c r="FR277" s="655"/>
      <c r="FS277" s="655"/>
      <c r="FT277" s="655"/>
      <c r="FU277" s="655"/>
      <c r="FV277" s="655"/>
      <c r="FW277" s="655"/>
      <c r="FX277" s="655"/>
      <c r="FY277" s="655"/>
      <c r="FZ277" s="655"/>
      <c r="GA277" s="655"/>
      <c r="GB277" s="655"/>
      <c r="GC277" s="655"/>
      <c r="GD277" s="655"/>
      <c r="GE277" s="655"/>
      <c r="GF277" s="655"/>
      <c r="GG277" s="655"/>
      <c r="GH277" s="655"/>
      <c r="GI277" s="655"/>
      <c r="GJ277" s="655"/>
      <c r="GK277" s="655"/>
      <c r="GL277" s="655"/>
      <c r="GM277" s="655"/>
      <c r="GN277" s="655"/>
      <c r="GO277" s="655"/>
      <c r="GP277" s="655"/>
      <c r="GQ277" s="655"/>
      <c r="GR277" s="655"/>
      <c r="GS277" s="655"/>
      <c r="GT277" s="655"/>
      <c r="GU277" s="655"/>
      <c r="GV277" s="655"/>
      <c r="GW277" s="655"/>
      <c r="GX277" s="655"/>
      <c r="GY277" s="655"/>
      <c r="GZ277" s="655"/>
      <c r="HA277" s="655"/>
      <c r="HB277" s="655"/>
      <c r="HC277" s="655"/>
      <c r="HD277" s="655"/>
      <c r="HE277" s="655"/>
      <c r="HF277" s="655"/>
      <c r="HG277" s="655"/>
      <c r="HH277" s="655"/>
      <c r="HI277" s="655"/>
      <c r="HJ277" s="655"/>
      <c r="HK277" s="655"/>
      <c r="HL277" s="655"/>
      <c r="HM277" s="655"/>
      <c r="HN277" s="655"/>
      <c r="HO277" s="655"/>
      <c r="HP277" s="655"/>
      <c r="HQ277" s="655"/>
      <c r="HR277" s="655"/>
      <c r="HS277" s="655"/>
      <c r="HT277" s="655"/>
      <c r="HU277" s="655"/>
      <c r="HV277" s="655"/>
      <c r="HW277" s="655"/>
      <c r="HX277" s="655"/>
      <c r="HY277" s="655"/>
      <c r="HZ277" s="655"/>
      <c r="IA277" s="655"/>
      <c r="IB277" s="655"/>
      <c r="IC277" s="655"/>
    </row>
    <row r="278" spans="1:237" ht="13.5" hidden="1" customHeight="1" thickBot="1" x14ac:dyDescent="0.4">
      <c r="A278" s="1072"/>
      <c r="B278" s="1069"/>
      <c r="C278" s="1086"/>
      <c r="D278" s="1086"/>
      <c r="E278" s="1086"/>
      <c r="F278" s="1086"/>
      <c r="G278" s="1086"/>
      <c r="H278" s="1086"/>
      <c r="I278" s="1086"/>
      <c r="J278" s="1086"/>
      <c r="K278" s="1089"/>
      <c r="L278" s="1089"/>
      <c r="M278" s="1089"/>
      <c r="N278" s="1089"/>
      <c r="O278" s="1076"/>
      <c r="P278" s="1069"/>
      <c r="Q278" s="1069"/>
      <c r="R278" s="1069"/>
      <c r="S278" s="1069"/>
      <c r="T278" s="1069"/>
      <c r="U278" s="1069"/>
      <c r="V278" s="1069"/>
      <c r="W278" s="762"/>
      <c r="X278" s="1069"/>
      <c r="Y278" s="1069"/>
      <c r="Z278" s="1069"/>
      <c r="AA278" s="1069"/>
      <c r="AB278" s="1069"/>
      <c r="AC278" s="1069"/>
      <c r="AD278" s="1069"/>
      <c r="AE278" s="1069"/>
      <c r="AF278" s="1069"/>
      <c r="AG278" s="1069"/>
      <c r="AH278" s="1076"/>
      <c r="AI278" s="1076"/>
      <c r="AJ278" s="1069"/>
      <c r="AK278" s="1069"/>
      <c r="AL278" s="1069"/>
      <c r="AM278" s="1069"/>
      <c r="AN278" s="1069"/>
      <c r="AO278" s="1069"/>
      <c r="AP278" s="1069"/>
      <c r="AQ278" s="1069"/>
      <c r="AR278" s="1069"/>
      <c r="AS278" s="1069"/>
      <c r="AT278" s="1069"/>
      <c r="AU278" s="1069"/>
      <c r="AV278" s="1069"/>
      <c r="AW278" s="764" t="s">
        <v>364</v>
      </c>
      <c r="AX278" s="764" t="s">
        <v>419</v>
      </c>
      <c r="AY278" s="1069"/>
      <c r="AZ278" s="1069"/>
      <c r="BA278" s="1069"/>
      <c r="BB278" s="1069"/>
      <c r="BC278" s="1069"/>
      <c r="BD278" s="1082"/>
      <c r="BE278" s="1069"/>
      <c r="BF278" s="1069"/>
      <c r="BG278" s="1069"/>
      <c r="BH278" s="1069"/>
      <c r="BI278" s="1069"/>
      <c r="BJ278" s="1069"/>
      <c r="BK278" s="1079"/>
      <c r="BL278" s="1079"/>
      <c r="BM278" s="762"/>
      <c r="BN278" s="762"/>
      <c r="BO278" s="1069"/>
      <c r="BP278" s="762"/>
      <c r="BQ278" s="762"/>
      <c r="BR278" s="1069"/>
      <c r="BS278" s="1069"/>
      <c r="BT278" s="1072"/>
      <c r="BU278" s="1069"/>
      <c r="BV278" s="1072"/>
      <c r="BW278" s="763"/>
      <c r="BX278" s="763"/>
      <c r="BY278" s="1072"/>
      <c r="BZ278" s="1072"/>
      <c r="CA278" s="1072"/>
      <c r="CB278" s="1072"/>
      <c r="CC278" s="1069"/>
      <c r="CD278" s="1069"/>
      <c r="CE278" s="1069"/>
      <c r="CF278" s="1069"/>
      <c r="CG278" s="1069"/>
      <c r="CH278" s="1069"/>
      <c r="CI278" s="1069"/>
      <c r="CJ278" s="1069"/>
      <c r="CK278" s="1069"/>
      <c r="CL278" s="1069"/>
      <c r="CM278" s="1069"/>
      <c r="CN278" s="1069"/>
      <c r="CO278" s="1069"/>
      <c r="CP278" s="1069"/>
      <c r="CQ278" s="1069"/>
      <c r="CR278" s="1069"/>
      <c r="CS278" s="1069"/>
      <c r="CT278" s="1069"/>
      <c r="CU278" s="1069"/>
      <c r="CV278" s="1069"/>
      <c r="CW278" s="1069"/>
      <c r="CX278" s="1069"/>
      <c r="CY278" s="1069"/>
      <c r="CZ278" s="1069"/>
      <c r="DA278" s="1069"/>
      <c r="DB278" s="507">
        <v>0</v>
      </c>
      <c r="DC278" s="507">
        <v>0</v>
      </c>
      <c r="DD278" s="1069"/>
      <c r="DE278" s="1069"/>
      <c r="DF278" s="1069"/>
      <c r="DG278" s="1069"/>
      <c r="DH278" s="1069"/>
      <c r="DI278" s="1069"/>
      <c r="DJ278" s="1069"/>
      <c r="DK278" s="1069"/>
      <c r="DL278" s="1069"/>
      <c r="DM278" s="1069"/>
      <c r="DN278" s="1069"/>
      <c r="DO278" s="1069"/>
      <c r="DP278" s="1069"/>
      <c r="DQ278" s="1069"/>
      <c r="DR278" s="1069"/>
      <c r="DS278" s="1069"/>
      <c r="DT278" s="1069"/>
      <c r="DU278" s="1069"/>
      <c r="DV278" s="972"/>
      <c r="DW278" s="972"/>
      <c r="DX278" s="137"/>
      <c r="DY278" s="953"/>
      <c r="EF278" s="655"/>
      <c r="EG278" s="655"/>
      <c r="EH278" s="655"/>
      <c r="EI278" s="655"/>
      <c r="EJ278" s="655"/>
      <c r="EK278" s="655"/>
      <c r="EL278" s="655"/>
      <c r="EM278" s="655"/>
      <c r="EN278" s="952"/>
      <c r="EO278" s="655"/>
      <c r="EP278" s="655"/>
      <c r="EQ278" s="655"/>
      <c r="ER278" s="655"/>
      <c r="ES278" s="655"/>
      <c r="ET278" s="655"/>
      <c r="EU278" s="655"/>
      <c r="EV278" s="655"/>
      <c r="EY278" s="655"/>
      <c r="EZ278" s="655"/>
      <c r="FA278" s="655"/>
      <c r="FB278" s="655"/>
      <c r="FC278" s="655"/>
      <c r="FD278" s="655"/>
      <c r="FE278" s="655"/>
      <c r="FF278" s="655"/>
      <c r="FG278" s="655"/>
      <c r="FH278" s="655"/>
      <c r="FI278" s="655"/>
      <c r="FJ278" s="655"/>
      <c r="FK278" s="655"/>
      <c r="FL278" s="655"/>
      <c r="FM278" s="655"/>
      <c r="FN278" s="655"/>
      <c r="FO278" s="655"/>
      <c r="FP278" s="655"/>
      <c r="FQ278" s="655"/>
      <c r="FR278" s="655"/>
      <c r="FS278" s="655"/>
      <c r="FT278" s="655"/>
      <c r="FU278" s="655"/>
      <c r="FV278" s="655"/>
      <c r="FW278" s="655"/>
      <c r="FX278" s="655"/>
      <c r="FY278" s="655"/>
      <c r="FZ278" s="655"/>
      <c r="GA278" s="655"/>
      <c r="GB278" s="655"/>
      <c r="GC278" s="655"/>
      <c r="GD278" s="655"/>
      <c r="GE278" s="655"/>
      <c r="GF278" s="655"/>
      <c r="GG278" s="655"/>
      <c r="GH278" s="655"/>
      <c r="GI278" s="655"/>
      <c r="GJ278" s="655"/>
      <c r="GK278" s="655"/>
      <c r="GL278" s="655"/>
      <c r="GM278" s="655"/>
      <c r="GN278" s="655"/>
      <c r="GO278" s="655"/>
      <c r="GP278" s="655"/>
      <c r="GQ278" s="655"/>
      <c r="GR278" s="655"/>
      <c r="GS278" s="655"/>
      <c r="GT278" s="655"/>
      <c r="GU278" s="655"/>
      <c r="GV278" s="655"/>
      <c r="GW278" s="655"/>
      <c r="GX278" s="655"/>
      <c r="GY278" s="655"/>
      <c r="GZ278" s="655"/>
      <c r="HA278" s="655"/>
      <c r="HB278" s="655"/>
      <c r="HC278" s="655"/>
      <c r="HD278" s="655"/>
      <c r="HE278" s="655"/>
      <c r="HF278" s="655"/>
      <c r="HG278" s="655"/>
      <c r="HH278" s="655"/>
      <c r="HI278" s="655"/>
      <c r="HJ278" s="655"/>
      <c r="HK278" s="655"/>
      <c r="HL278" s="655"/>
      <c r="HM278" s="655"/>
      <c r="HN278" s="655"/>
      <c r="HO278" s="655"/>
      <c r="HP278" s="655"/>
      <c r="HQ278" s="655"/>
      <c r="HR278" s="655"/>
      <c r="HS278" s="655"/>
      <c r="HT278" s="655"/>
      <c r="HU278" s="655"/>
      <c r="HV278" s="655"/>
      <c r="HW278" s="655"/>
      <c r="HX278" s="655"/>
      <c r="HY278" s="655"/>
      <c r="HZ278" s="655"/>
      <c r="IA278" s="655"/>
      <c r="IB278" s="655"/>
      <c r="IC278" s="655"/>
    </row>
    <row r="279" spans="1:237" ht="17.25" hidden="1" customHeight="1" thickBot="1" x14ac:dyDescent="0.4">
      <c r="A279" s="645">
        <v>1</v>
      </c>
      <c r="B279" s="816">
        <v>1</v>
      </c>
      <c r="C279" s="577" t="s">
        <v>151</v>
      </c>
      <c r="D279" s="750" t="s">
        <v>152</v>
      </c>
      <c r="E279" s="750" t="s">
        <v>153</v>
      </c>
      <c r="F279" s="750" t="s">
        <v>154</v>
      </c>
      <c r="G279" s="750" t="s">
        <v>155</v>
      </c>
      <c r="H279" s="750" t="s">
        <v>156</v>
      </c>
      <c r="I279" s="750" t="s">
        <v>157</v>
      </c>
      <c r="J279" s="577" t="s">
        <v>152</v>
      </c>
      <c r="K279" s="1073">
        <v>4</v>
      </c>
      <c r="L279" s="1073"/>
      <c r="M279" s="1073"/>
      <c r="N279" s="1073"/>
      <c r="O279" s="750">
        <v>5</v>
      </c>
      <c r="P279" s="750">
        <v>15</v>
      </c>
      <c r="Q279" s="750">
        <v>16</v>
      </c>
      <c r="R279" s="750">
        <v>17</v>
      </c>
      <c r="S279" s="750">
        <v>9</v>
      </c>
      <c r="T279" s="750">
        <v>10</v>
      </c>
      <c r="U279" s="750">
        <v>11</v>
      </c>
      <c r="V279" s="750">
        <v>12</v>
      </c>
      <c r="W279" s="750">
        <v>13</v>
      </c>
      <c r="X279" s="750">
        <v>14</v>
      </c>
      <c r="Y279" s="750"/>
      <c r="Z279" s="750"/>
      <c r="AA279" s="750">
        <v>12</v>
      </c>
      <c r="AB279" s="750">
        <v>9</v>
      </c>
      <c r="AC279" s="750">
        <v>10</v>
      </c>
      <c r="AD279" s="750">
        <v>10</v>
      </c>
      <c r="AE279" s="750">
        <v>11</v>
      </c>
      <c r="AF279" s="750">
        <v>12</v>
      </c>
      <c r="AG279" s="750">
        <v>11</v>
      </c>
      <c r="AH279" s="750">
        <v>14</v>
      </c>
      <c r="AI279" s="750">
        <v>15</v>
      </c>
      <c r="AJ279" s="750">
        <v>14</v>
      </c>
      <c r="AK279" s="750">
        <v>12</v>
      </c>
      <c r="AL279" s="750">
        <v>13</v>
      </c>
      <c r="AM279" s="750">
        <v>9</v>
      </c>
      <c r="AN279" s="750">
        <v>9</v>
      </c>
      <c r="AO279" s="578">
        <v>10</v>
      </c>
      <c r="AP279" s="750">
        <v>11</v>
      </c>
      <c r="AQ279" s="750">
        <v>12</v>
      </c>
      <c r="AR279" s="750">
        <v>9</v>
      </c>
      <c r="AS279" s="750">
        <v>13</v>
      </c>
      <c r="AT279" s="750">
        <v>14</v>
      </c>
      <c r="AU279" s="750">
        <v>12</v>
      </c>
      <c r="AV279" s="750">
        <v>10</v>
      </c>
      <c r="AW279" s="750">
        <v>15</v>
      </c>
      <c r="AX279" s="750">
        <v>16</v>
      </c>
      <c r="AY279" s="750">
        <v>12</v>
      </c>
      <c r="AZ279" s="750">
        <v>12</v>
      </c>
      <c r="BA279" s="750">
        <v>13</v>
      </c>
      <c r="BB279" s="750">
        <v>11</v>
      </c>
      <c r="BC279" s="750">
        <v>12</v>
      </c>
      <c r="BD279" s="750">
        <v>12</v>
      </c>
      <c r="BE279" s="750">
        <v>10</v>
      </c>
      <c r="BF279" s="750">
        <v>13</v>
      </c>
      <c r="BG279" s="750">
        <v>9</v>
      </c>
      <c r="BH279" s="750">
        <v>10</v>
      </c>
      <c r="BI279" s="750">
        <v>12</v>
      </c>
      <c r="BJ279" s="750">
        <v>11</v>
      </c>
      <c r="BK279" s="750">
        <v>10</v>
      </c>
      <c r="BL279" s="750">
        <v>11</v>
      </c>
      <c r="BM279" s="750">
        <v>13</v>
      </c>
      <c r="BN279" s="750">
        <v>14</v>
      </c>
      <c r="BO279" s="750">
        <v>12</v>
      </c>
      <c r="BP279" s="645">
        <v>15</v>
      </c>
      <c r="BQ279" s="645">
        <v>16</v>
      </c>
      <c r="BR279" s="750">
        <v>12</v>
      </c>
      <c r="BS279" s="750">
        <v>13</v>
      </c>
      <c r="BT279" s="750"/>
      <c r="BU279" s="750">
        <v>14</v>
      </c>
      <c r="BV279" s="750"/>
      <c r="BW279" s="750"/>
      <c r="BX279" s="750"/>
      <c r="BY279" s="750">
        <v>13</v>
      </c>
      <c r="BZ279" s="750">
        <v>14</v>
      </c>
      <c r="CA279" s="750">
        <v>15</v>
      </c>
      <c r="CB279" s="750">
        <v>16</v>
      </c>
      <c r="CC279" s="750">
        <v>17</v>
      </c>
      <c r="CD279" s="750">
        <v>16</v>
      </c>
      <c r="CE279" s="750">
        <v>6</v>
      </c>
      <c r="CF279" s="750">
        <v>7</v>
      </c>
      <c r="CG279" s="750">
        <v>8</v>
      </c>
      <c r="CH279" s="750">
        <v>9</v>
      </c>
      <c r="CI279" s="750">
        <v>10</v>
      </c>
      <c r="CJ279" s="750"/>
      <c r="CK279" s="750">
        <v>8</v>
      </c>
      <c r="CL279" s="750">
        <v>9</v>
      </c>
      <c r="CM279" s="750">
        <v>10</v>
      </c>
      <c r="CN279" s="750"/>
      <c r="CO279" s="750">
        <v>8</v>
      </c>
      <c r="CP279" s="750">
        <v>9</v>
      </c>
      <c r="CQ279" s="750">
        <v>10</v>
      </c>
      <c r="CR279" s="783"/>
      <c r="CS279" s="750">
        <v>8</v>
      </c>
      <c r="CT279" s="750">
        <v>9</v>
      </c>
      <c r="CU279" s="750"/>
      <c r="CV279" s="815"/>
      <c r="CW279" s="815">
        <v>8</v>
      </c>
      <c r="CX279" s="815">
        <v>9</v>
      </c>
      <c r="CY279" s="815"/>
      <c r="CZ279" s="1013"/>
      <c r="DA279" s="1013"/>
      <c r="DB279" s="977">
        <v>0</v>
      </c>
      <c r="DC279" s="977">
        <v>0</v>
      </c>
      <c r="DD279" s="968">
        <v>8</v>
      </c>
      <c r="DE279" s="968">
        <v>8</v>
      </c>
      <c r="DF279" s="750"/>
      <c r="DG279" s="831"/>
      <c r="DH279" s="832">
        <v>8</v>
      </c>
      <c r="DI279" s="831">
        <v>9</v>
      </c>
      <c r="DJ279" s="835"/>
      <c r="DK279" s="1008"/>
      <c r="DL279" s="1008">
        <v>8</v>
      </c>
      <c r="DM279" s="1008">
        <v>9</v>
      </c>
      <c r="DN279" s="1013"/>
      <c r="DO279" s="1011"/>
      <c r="DP279" s="1011">
        <v>8</v>
      </c>
      <c r="DQ279" s="1011">
        <v>9</v>
      </c>
      <c r="DR279" s="1011"/>
      <c r="DS279" s="1011"/>
      <c r="DT279" s="1011"/>
      <c r="DU279" s="1011"/>
      <c r="DV279" s="973"/>
      <c r="DW279" s="973"/>
      <c r="DX279" s="137"/>
      <c r="DY279" s="955"/>
      <c r="EF279" s="655"/>
      <c r="EG279" s="655"/>
      <c r="EH279" s="655"/>
      <c r="EI279" s="655"/>
      <c r="EJ279" s="655"/>
      <c r="EK279" s="655"/>
      <c r="EL279" s="655"/>
      <c r="EM279" s="655"/>
      <c r="EN279" s="952"/>
      <c r="EO279" s="655"/>
      <c r="EP279" s="655"/>
      <c r="EQ279" s="655"/>
      <c r="ER279" s="655"/>
      <c r="ES279" s="655"/>
      <c r="ET279" s="655"/>
      <c r="EU279" s="655"/>
      <c r="EV279" s="655"/>
      <c r="EY279" s="655"/>
      <c r="EZ279" s="655"/>
      <c r="FA279" s="655"/>
      <c r="FB279" s="655"/>
      <c r="FC279" s="655"/>
      <c r="FD279" s="655"/>
      <c r="FE279" s="655"/>
      <c r="FF279" s="655"/>
      <c r="FG279" s="655"/>
      <c r="FH279" s="655"/>
      <c r="FI279" s="655"/>
      <c r="FJ279" s="655"/>
      <c r="FK279" s="655"/>
      <c r="FL279" s="655"/>
      <c r="FM279" s="655"/>
      <c r="FN279" s="655"/>
      <c r="FO279" s="655"/>
      <c r="FP279" s="655"/>
      <c r="FQ279" s="655"/>
      <c r="FR279" s="655"/>
      <c r="FS279" s="655"/>
      <c r="FT279" s="655"/>
      <c r="FU279" s="655"/>
      <c r="FV279" s="655"/>
      <c r="FW279" s="655"/>
      <c r="FX279" s="655"/>
      <c r="FY279" s="655"/>
      <c r="FZ279" s="655"/>
      <c r="GA279" s="655"/>
      <c r="GB279" s="655"/>
      <c r="GC279" s="655"/>
      <c r="GD279" s="655"/>
      <c r="GE279" s="655"/>
      <c r="GF279" s="655"/>
      <c r="GG279" s="655"/>
      <c r="GH279" s="655"/>
      <c r="GI279" s="655"/>
      <c r="GJ279" s="655"/>
      <c r="GK279" s="655"/>
      <c r="GL279" s="655"/>
      <c r="GM279" s="655"/>
      <c r="GN279" s="655"/>
      <c r="GO279" s="655"/>
      <c r="GP279" s="655"/>
      <c r="GQ279" s="655"/>
      <c r="GR279" s="655"/>
      <c r="GS279" s="655"/>
      <c r="GT279" s="655"/>
      <c r="GU279" s="655"/>
      <c r="GV279" s="655"/>
      <c r="GW279" s="655"/>
      <c r="GX279" s="655"/>
      <c r="GY279" s="655"/>
      <c r="GZ279" s="655"/>
      <c r="HA279" s="655"/>
      <c r="HB279" s="655"/>
      <c r="HC279" s="655"/>
      <c r="HD279" s="655"/>
      <c r="HE279" s="655"/>
      <c r="HF279" s="655"/>
      <c r="HG279" s="655"/>
      <c r="HH279" s="655"/>
      <c r="HI279" s="655"/>
      <c r="HJ279" s="655"/>
      <c r="HK279" s="655"/>
      <c r="HL279" s="655"/>
      <c r="HM279" s="655"/>
      <c r="HN279" s="655"/>
      <c r="HO279" s="655"/>
      <c r="HP279" s="655"/>
      <c r="HQ279" s="655"/>
      <c r="HR279" s="655"/>
      <c r="HS279" s="655"/>
      <c r="HT279" s="655"/>
      <c r="HU279" s="655"/>
      <c r="HV279" s="655"/>
      <c r="HW279" s="655"/>
      <c r="HX279" s="655"/>
      <c r="HY279" s="655"/>
      <c r="HZ279" s="655"/>
      <c r="IA279" s="655"/>
      <c r="IB279" s="655"/>
      <c r="IC279" s="655"/>
    </row>
    <row r="280" spans="1:237" s="654" customFormat="1" ht="20.100000000000001" customHeight="1" x14ac:dyDescent="0.35">
      <c r="A280" s="646"/>
      <c r="B280" s="657" t="s">
        <v>627</v>
      </c>
      <c r="C280" s="683"/>
      <c r="D280" s="683"/>
      <c r="E280" s="683" t="s">
        <v>7</v>
      </c>
      <c r="F280" s="782"/>
      <c r="G280" s="782"/>
      <c r="H280" s="782"/>
      <c r="I280" s="782"/>
      <c r="J280" s="782" t="s">
        <v>201</v>
      </c>
      <c r="K280" s="675"/>
      <c r="L280" s="508" t="s">
        <v>628</v>
      </c>
      <c r="M280" s="508"/>
      <c r="N280" s="508"/>
      <c r="O280" s="782"/>
      <c r="P280" s="407"/>
      <c r="Q280" s="407"/>
      <c r="R280" s="407"/>
      <c r="S280" s="407"/>
      <c r="T280" s="407"/>
      <c r="U280" s="407"/>
      <c r="V280" s="407"/>
      <c r="W280" s="407"/>
      <c r="X280" s="407"/>
      <c r="Y280" s="407"/>
      <c r="Z280" s="407"/>
      <c r="AA280" s="407"/>
      <c r="AB280" s="407"/>
      <c r="AC280" s="407"/>
      <c r="AD280" s="407"/>
      <c r="AE280" s="407"/>
      <c r="AF280" s="407"/>
      <c r="AG280" s="407"/>
      <c r="AH280" s="407"/>
      <c r="AI280" s="588"/>
      <c r="AJ280" s="407"/>
      <c r="AK280" s="407"/>
      <c r="AL280" s="407"/>
      <c r="AM280" s="407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407"/>
      <c r="BA280" s="407"/>
      <c r="BB280" s="53"/>
      <c r="BC280" s="53"/>
      <c r="BD280" s="53"/>
      <c r="BE280" s="53"/>
      <c r="BF280" s="53"/>
      <c r="BG280" s="501"/>
      <c r="BH280" s="501"/>
      <c r="BI280" s="501"/>
      <c r="BJ280" s="501"/>
      <c r="BK280" s="501"/>
      <c r="BL280" s="501"/>
      <c r="BM280" s="501"/>
      <c r="BN280" s="501"/>
      <c r="BO280" s="501"/>
      <c r="BP280" s="501"/>
      <c r="BQ280" s="501"/>
      <c r="BR280" s="501"/>
      <c r="BS280" s="501"/>
      <c r="BT280" s="501"/>
      <c r="BU280" s="501"/>
      <c r="BV280" s="501"/>
      <c r="BW280" s="501"/>
      <c r="BX280" s="501"/>
      <c r="BY280" s="501"/>
      <c r="BZ280" s="501">
        <f>SUM(BZ282)</f>
        <v>0</v>
      </c>
      <c r="CA280" s="501">
        <f t="shared" ref="CA280:CQ280" si="831">SUM(CA282)</f>
        <v>0</v>
      </c>
      <c r="CB280" s="501">
        <f t="shared" si="831"/>
        <v>0</v>
      </c>
      <c r="CC280" s="501">
        <f t="shared" si="831"/>
        <v>0</v>
      </c>
      <c r="CD280" s="501">
        <f t="shared" si="831"/>
        <v>0</v>
      </c>
      <c r="CE280" s="501">
        <f>SUM(CE282)</f>
        <v>0</v>
      </c>
      <c r="CF280" s="501">
        <f t="shared" si="831"/>
        <v>0</v>
      </c>
      <c r="CG280" s="501">
        <f t="shared" si="831"/>
        <v>0</v>
      </c>
      <c r="CH280" s="501">
        <f t="shared" si="831"/>
        <v>0</v>
      </c>
      <c r="CI280" s="501">
        <f t="shared" si="831"/>
        <v>0</v>
      </c>
      <c r="CJ280" s="501">
        <f t="shared" si="831"/>
        <v>0</v>
      </c>
      <c r="CK280" s="501">
        <f t="shared" si="831"/>
        <v>0</v>
      </c>
      <c r="CL280" s="501">
        <f t="shared" si="831"/>
        <v>0</v>
      </c>
      <c r="CM280" s="501">
        <f t="shared" si="831"/>
        <v>0</v>
      </c>
      <c r="CN280" s="501">
        <f t="shared" si="831"/>
        <v>0</v>
      </c>
      <c r="CO280" s="501">
        <f t="shared" si="831"/>
        <v>0</v>
      </c>
      <c r="CP280" s="501">
        <f t="shared" si="831"/>
        <v>0</v>
      </c>
      <c r="CQ280" s="501">
        <f t="shared" si="831"/>
        <v>0</v>
      </c>
      <c r="CR280" s="501">
        <f>SUM(CR282)</f>
        <v>0</v>
      </c>
      <c r="CS280" s="501">
        <f t="shared" ref="CS280:CS357" si="832">IFERROR(CR280/CQ280*100,)</f>
        <v>0</v>
      </c>
      <c r="CT280" s="501">
        <f>SUM(CT282)</f>
        <v>28700</v>
      </c>
      <c r="CU280" s="501">
        <f>SUM(CU282)</f>
        <v>28700</v>
      </c>
      <c r="CV280" s="501">
        <f>SUM(CV282)</f>
        <v>0</v>
      </c>
      <c r="CW280" s="501">
        <f t="shared" ref="CW280:CW400" si="833">IFERROR(CV280/CU280*100,)</f>
        <v>0</v>
      </c>
      <c r="CX280" s="501">
        <f t="shared" ref="CX280:DG280" si="834">SUM(CX282)</f>
        <v>-8000</v>
      </c>
      <c r="CY280" s="501">
        <f t="shared" si="834"/>
        <v>20700</v>
      </c>
      <c r="CZ280" s="501">
        <f t="shared" si="834"/>
        <v>0</v>
      </c>
      <c r="DA280" s="501">
        <f t="shared" si="834"/>
        <v>0</v>
      </c>
      <c r="DB280" s="501">
        <f t="shared" ref="DB280" si="835">SUM(DB282)</f>
        <v>0</v>
      </c>
      <c r="DC280" s="501">
        <f t="shared" ref="DC280" si="836">SUM(DC282)</f>
        <v>0</v>
      </c>
      <c r="DD280" s="501">
        <f t="shared" ref="DD280:DD312" si="837">IFERROR(DC280/DB280*100,)</f>
        <v>0</v>
      </c>
      <c r="DE280" s="501">
        <f t="shared" ref="DE280:DE312" si="838">IFERROR(DC280/DJ280*100,)</f>
        <v>0</v>
      </c>
      <c r="DF280" s="501">
        <f t="shared" si="834"/>
        <v>0</v>
      </c>
      <c r="DG280" s="501">
        <f t="shared" si="834"/>
        <v>0</v>
      </c>
      <c r="DH280" s="501">
        <f t="shared" ref="DH280:DH400" si="839">IFERROR(DG280/DF280*100,)</f>
        <v>0</v>
      </c>
      <c r="DI280" s="501">
        <f>SUM(DI282)</f>
        <v>0</v>
      </c>
      <c r="DJ280" s="501">
        <f>SUM(DJ282)</f>
        <v>0</v>
      </c>
      <c r="DK280" s="501">
        <f t="shared" ref="DK280" si="840">SUM(DK282)</f>
        <v>0</v>
      </c>
      <c r="DL280" s="501">
        <f t="shared" ref="DL280:DL312" si="841">IFERROR(DK280/DJ280*100,)</f>
        <v>0</v>
      </c>
      <c r="DM280" s="501">
        <f>SUM(DM282)</f>
        <v>0</v>
      </c>
      <c r="DN280" s="501">
        <f>SUM(DN282)</f>
        <v>0</v>
      </c>
      <c r="DO280" s="501">
        <f t="shared" ref="DO280" si="842">SUM(DO282)</f>
        <v>0</v>
      </c>
      <c r="DP280" s="501">
        <f t="shared" ref="DP280:DP312" si="843">IFERROR(DO280/DN280*100,)</f>
        <v>0</v>
      </c>
      <c r="DQ280" s="501">
        <f>SUM(DQ282)</f>
        <v>0</v>
      </c>
      <c r="DR280" s="501">
        <f>SUM(DR282)</f>
        <v>0</v>
      </c>
      <c r="DS280" s="501">
        <f t="shared" ref="DS280:DU280" si="844">SUM(DS282)</f>
        <v>0</v>
      </c>
      <c r="DT280" s="501">
        <f t="shared" si="844"/>
        <v>0</v>
      </c>
      <c r="DU280" s="501">
        <f t="shared" si="844"/>
        <v>0</v>
      </c>
      <c r="DV280" s="962"/>
      <c r="DW280" s="962"/>
      <c r="DX280" s="137"/>
      <c r="DY280" s="962"/>
      <c r="DZ280" s="852"/>
      <c r="EA280" s="852"/>
      <c r="EE280" s="686"/>
      <c r="EF280" s="655"/>
      <c r="EG280" s="655"/>
      <c r="EH280" s="655"/>
      <c r="EI280" s="655"/>
      <c r="EJ280" s="655"/>
      <c r="EK280" s="655"/>
      <c r="EL280" s="655"/>
      <c r="EM280" s="655"/>
      <c r="EN280" s="952"/>
      <c r="EO280" s="655"/>
      <c r="EP280" s="655"/>
      <c r="EQ280" s="655"/>
      <c r="ER280" s="655"/>
      <c r="ES280" s="655"/>
      <c r="ET280" s="655"/>
      <c r="EU280" s="655"/>
      <c r="EV280" s="655"/>
      <c r="EX280" s="820"/>
      <c r="EY280" s="655"/>
      <c r="EZ280" s="655"/>
      <c r="FA280" s="655"/>
      <c r="FB280" s="655"/>
      <c r="FC280" s="655"/>
      <c r="FD280" s="655"/>
      <c r="FE280" s="655"/>
      <c r="FF280" s="655"/>
      <c r="FG280" s="655"/>
      <c r="FH280" s="655"/>
      <c r="FI280" s="655"/>
      <c r="FJ280" s="655"/>
      <c r="FK280" s="655"/>
      <c r="FL280" s="655"/>
      <c r="FM280" s="655"/>
      <c r="FN280" s="655"/>
      <c r="FO280" s="655"/>
      <c r="FP280" s="655"/>
      <c r="FQ280" s="655"/>
      <c r="FR280" s="655"/>
      <c r="FS280" s="655"/>
      <c r="FT280" s="655"/>
      <c r="FU280" s="655"/>
      <c r="FV280" s="655"/>
      <c r="FW280" s="655"/>
      <c r="FX280" s="655"/>
      <c r="FY280" s="655"/>
      <c r="FZ280" s="655"/>
      <c r="GA280" s="655"/>
      <c r="GB280" s="655"/>
      <c r="GC280" s="655"/>
      <c r="GD280" s="655"/>
      <c r="GE280" s="655"/>
      <c r="GF280" s="655"/>
      <c r="GG280" s="655"/>
      <c r="GH280" s="655"/>
      <c r="GI280" s="655"/>
      <c r="GJ280" s="655"/>
      <c r="GK280" s="655"/>
      <c r="GL280" s="655"/>
      <c r="GM280" s="655"/>
      <c r="GN280" s="655"/>
      <c r="GO280" s="655"/>
      <c r="GP280" s="655"/>
      <c r="GQ280" s="655"/>
      <c r="GR280" s="655"/>
      <c r="GS280" s="655"/>
      <c r="GT280" s="655"/>
      <c r="GU280" s="655"/>
      <c r="GV280" s="655"/>
      <c r="GW280" s="655"/>
      <c r="GX280" s="655"/>
      <c r="GY280" s="655"/>
      <c r="GZ280" s="655"/>
      <c r="HA280" s="655"/>
      <c r="HB280" s="655"/>
      <c r="HC280" s="655"/>
      <c r="HD280" s="655"/>
      <c r="HE280" s="655"/>
      <c r="HF280" s="655"/>
      <c r="HG280" s="655"/>
      <c r="HH280" s="655"/>
      <c r="HI280" s="655"/>
      <c r="HJ280" s="655"/>
      <c r="HK280" s="655"/>
      <c r="HL280" s="655"/>
      <c r="HM280" s="655"/>
      <c r="HN280" s="655"/>
      <c r="HO280" s="655"/>
      <c r="HP280" s="655"/>
      <c r="HQ280" s="655"/>
      <c r="HR280" s="655"/>
      <c r="HS280" s="655"/>
      <c r="HT280" s="655"/>
      <c r="HU280" s="655"/>
      <c r="HV280" s="655"/>
      <c r="HW280" s="655"/>
      <c r="HX280" s="655"/>
      <c r="HY280" s="655"/>
      <c r="HZ280" s="655"/>
      <c r="IA280" s="655"/>
      <c r="IB280" s="655"/>
      <c r="IC280" s="655"/>
    </row>
    <row r="281" spans="1:237" s="654" customFormat="1" ht="20.100000000000001" customHeight="1" x14ac:dyDescent="0.35">
      <c r="A281" s="646"/>
      <c r="B281" s="661"/>
      <c r="C281" s="667"/>
      <c r="D281" s="661"/>
      <c r="E281" s="661"/>
      <c r="F281" s="661"/>
      <c r="G281" s="661"/>
      <c r="H281" s="661"/>
      <c r="I281" s="661"/>
      <c r="J281" s="661"/>
      <c r="K281" s="677" t="s">
        <v>499</v>
      </c>
      <c r="L281" s="563" t="s">
        <v>457</v>
      </c>
      <c r="M281" s="563"/>
      <c r="N281" s="563"/>
      <c r="O281" s="789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614"/>
      <c r="AJ281" s="30"/>
      <c r="AK281" s="30"/>
      <c r="AL281" s="30"/>
      <c r="AM281" s="30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30"/>
      <c r="BA281" s="30"/>
      <c r="BB281" s="49"/>
      <c r="BC281" s="49"/>
      <c r="BD281" s="49"/>
      <c r="BE281" s="49"/>
      <c r="BF281" s="49"/>
      <c r="BG281" s="417"/>
      <c r="BH281" s="417"/>
      <c r="BI281" s="417"/>
      <c r="BJ281" s="417"/>
      <c r="BK281" s="417"/>
      <c r="BL281" s="417"/>
      <c r="BM281" s="417"/>
      <c r="BN281" s="417"/>
      <c r="BO281" s="417"/>
      <c r="BP281" s="417"/>
      <c r="BQ281" s="417"/>
      <c r="BR281" s="417"/>
      <c r="BS281" s="417"/>
      <c r="BT281" s="417"/>
      <c r="BU281" s="417"/>
      <c r="BV281" s="417"/>
      <c r="BW281" s="417"/>
      <c r="BX281" s="417"/>
      <c r="BY281" s="417"/>
      <c r="BZ281" s="417">
        <f>BZ284+BZ286+BZ288</f>
        <v>0</v>
      </c>
      <c r="CA281" s="417">
        <f t="shared" ref="CA281:CQ281" si="845">CA284+CA286</f>
        <v>0</v>
      </c>
      <c r="CB281" s="417">
        <f t="shared" si="845"/>
        <v>0</v>
      </c>
      <c r="CC281" s="417">
        <f t="shared" si="845"/>
        <v>0</v>
      </c>
      <c r="CD281" s="417">
        <f t="shared" si="845"/>
        <v>0</v>
      </c>
      <c r="CE281" s="417">
        <f>CE284+CE286+CE288</f>
        <v>0</v>
      </c>
      <c r="CF281" s="417">
        <f t="shared" si="845"/>
        <v>0</v>
      </c>
      <c r="CG281" s="417">
        <f t="shared" si="845"/>
        <v>0</v>
      </c>
      <c r="CH281" s="417">
        <f t="shared" si="845"/>
        <v>0</v>
      </c>
      <c r="CI281" s="417">
        <f t="shared" si="845"/>
        <v>0</v>
      </c>
      <c r="CJ281" s="417">
        <f t="shared" si="845"/>
        <v>0</v>
      </c>
      <c r="CK281" s="417">
        <f t="shared" si="845"/>
        <v>0</v>
      </c>
      <c r="CL281" s="417">
        <f t="shared" si="845"/>
        <v>0</v>
      </c>
      <c r="CM281" s="417">
        <f t="shared" si="845"/>
        <v>0</v>
      </c>
      <c r="CN281" s="417">
        <f t="shared" si="845"/>
        <v>0</v>
      </c>
      <c r="CO281" s="417">
        <f t="shared" si="845"/>
        <v>0</v>
      </c>
      <c r="CP281" s="417">
        <f t="shared" si="845"/>
        <v>0</v>
      </c>
      <c r="CQ281" s="417">
        <f t="shared" si="845"/>
        <v>0</v>
      </c>
      <c r="CR281" s="417">
        <f>CR284+CR286</f>
        <v>0</v>
      </c>
      <c r="CS281" s="417">
        <f t="shared" si="832"/>
        <v>0</v>
      </c>
      <c r="CT281" s="417">
        <f>CT284+CT286</f>
        <v>28700</v>
      </c>
      <c r="CU281" s="417">
        <f>CU284+CU286+CU288</f>
        <v>28700</v>
      </c>
      <c r="CV281" s="417">
        <f>CV284+CV286+CV288</f>
        <v>0</v>
      </c>
      <c r="CW281" s="417">
        <f t="shared" si="833"/>
        <v>0</v>
      </c>
      <c r="CX281" s="417">
        <f>CX284+CX286+CX288</f>
        <v>-8000</v>
      </c>
      <c r="CY281" s="417">
        <f>CY284+CY286+CY288</f>
        <v>20700</v>
      </c>
      <c r="CZ281" s="417">
        <f>CZ284+CZ286</f>
        <v>0</v>
      </c>
      <c r="DA281" s="417">
        <f>DA284+DA286</f>
        <v>0</v>
      </c>
      <c r="DB281" s="417">
        <f>DB284+DB286</f>
        <v>0</v>
      </c>
      <c r="DC281" s="417">
        <f>DC284+DC286</f>
        <v>0</v>
      </c>
      <c r="DD281" s="417">
        <f t="shared" si="837"/>
        <v>0</v>
      </c>
      <c r="DE281" s="417">
        <f t="shared" si="838"/>
        <v>0</v>
      </c>
      <c r="DF281" s="417">
        <f>DF284+DF286</f>
        <v>0</v>
      </c>
      <c r="DG281" s="417">
        <f>DG284+DG286</f>
        <v>0</v>
      </c>
      <c r="DH281" s="417">
        <f t="shared" si="839"/>
        <v>0</v>
      </c>
      <c r="DI281" s="417">
        <f>DI284+DI286+DI288</f>
        <v>0</v>
      </c>
      <c r="DJ281" s="417">
        <f>DJ284+DJ286</f>
        <v>0</v>
      </c>
      <c r="DK281" s="417">
        <f>DK284+DK286</f>
        <v>0</v>
      </c>
      <c r="DL281" s="417">
        <f t="shared" si="841"/>
        <v>0</v>
      </c>
      <c r="DM281" s="417">
        <f>DM284+DM286+DM288</f>
        <v>0</v>
      </c>
      <c r="DN281" s="417">
        <f>DN284+DN286</f>
        <v>0</v>
      </c>
      <c r="DO281" s="417">
        <f>DO284+DO286</f>
        <v>0</v>
      </c>
      <c r="DP281" s="417">
        <f t="shared" si="843"/>
        <v>0</v>
      </c>
      <c r="DQ281" s="417">
        <f>DQ284+DQ286+DQ288</f>
        <v>0</v>
      </c>
      <c r="DR281" s="417">
        <f>DR284+DR286</f>
        <v>0</v>
      </c>
      <c r="DS281" s="417">
        <f t="shared" ref="DS281:DU281" si="846">DS284+DS286</f>
        <v>0</v>
      </c>
      <c r="DT281" s="417">
        <f t="shared" si="846"/>
        <v>0</v>
      </c>
      <c r="DU281" s="417">
        <f t="shared" si="846"/>
        <v>0</v>
      </c>
      <c r="DV281" s="963"/>
      <c r="DW281" s="963"/>
      <c r="DX281" s="137"/>
      <c r="DY281" s="963"/>
      <c r="DZ281" s="852"/>
      <c r="EA281" s="852"/>
      <c r="EE281" s="686"/>
      <c r="EF281" s="655"/>
      <c r="EG281" s="655"/>
      <c r="EH281" s="655"/>
      <c r="EI281" s="655"/>
      <c r="EJ281" s="655"/>
      <c r="EK281" s="655"/>
      <c r="EL281" s="655"/>
      <c r="EM281" s="655"/>
      <c r="EN281" s="952"/>
      <c r="EO281" s="655"/>
      <c r="EP281" s="655"/>
      <c r="EQ281" s="655"/>
      <c r="ER281" s="655"/>
      <c r="ES281" s="655"/>
      <c r="ET281" s="655"/>
      <c r="EU281" s="655"/>
      <c r="EV281" s="655"/>
      <c r="EX281" s="820"/>
      <c r="EY281" s="655"/>
      <c r="EZ281" s="655"/>
      <c r="FA281" s="655"/>
      <c r="FB281" s="655"/>
      <c r="FC281" s="655"/>
      <c r="FD281" s="655"/>
      <c r="FE281" s="655"/>
      <c r="FF281" s="655"/>
      <c r="FG281" s="655"/>
      <c r="FH281" s="655"/>
      <c r="FI281" s="655"/>
      <c r="FJ281" s="655"/>
      <c r="FK281" s="655"/>
      <c r="FL281" s="655"/>
      <c r="FM281" s="655"/>
      <c r="FN281" s="655"/>
      <c r="FO281" s="655"/>
      <c r="FP281" s="655"/>
      <c r="FQ281" s="655"/>
      <c r="FR281" s="655"/>
      <c r="FS281" s="655"/>
      <c r="FT281" s="655"/>
      <c r="FU281" s="655"/>
      <c r="FV281" s="655"/>
      <c r="FW281" s="655"/>
      <c r="FX281" s="655"/>
      <c r="FY281" s="655"/>
      <c r="FZ281" s="655"/>
      <c r="GA281" s="655"/>
      <c r="GB281" s="655"/>
      <c r="GC281" s="655"/>
      <c r="GD281" s="655"/>
      <c r="GE281" s="655"/>
      <c r="GF281" s="655"/>
      <c r="GG281" s="655"/>
      <c r="GH281" s="655"/>
      <c r="GI281" s="655"/>
      <c r="GJ281" s="655"/>
      <c r="GK281" s="655"/>
      <c r="GL281" s="655"/>
      <c r="GM281" s="655"/>
      <c r="GN281" s="655"/>
      <c r="GO281" s="655"/>
      <c r="GP281" s="655"/>
      <c r="GQ281" s="655"/>
      <c r="GR281" s="655"/>
      <c r="GS281" s="655"/>
      <c r="GT281" s="655"/>
      <c r="GU281" s="655"/>
      <c r="GV281" s="655"/>
      <c r="GW281" s="655"/>
      <c r="GX281" s="655"/>
      <c r="GY281" s="655"/>
      <c r="GZ281" s="655"/>
      <c r="HA281" s="655"/>
      <c r="HB281" s="655"/>
      <c r="HC281" s="655"/>
      <c r="HD281" s="655"/>
      <c r="HE281" s="655"/>
      <c r="HF281" s="655"/>
      <c r="HG281" s="655"/>
      <c r="HH281" s="655"/>
      <c r="HI281" s="655"/>
      <c r="HJ281" s="655"/>
      <c r="HK281" s="655"/>
      <c r="HL281" s="655"/>
      <c r="HM281" s="655"/>
      <c r="HN281" s="655"/>
      <c r="HO281" s="655"/>
      <c r="HP281" s="655"/>
      <c r="HQ281" s="655"/>
      <c r="HR281" s="655"/>
      <c r="HS281" s="655"/>
      <c r="HT281" s="655"/>
      <c r="HU281" s="655"/>
      <c r="HV281" s="655"/>
      <c r="HW281" s="655"/>
      <c r="HX281" s="655"/>
      <c r="HY281" s="655"/>
      <c r="HZ281" s="655"/>
      <c r="IA281" s="655"/>
      <c r="IB281" s="655"/>
      <c r="IC281" s="655"/>
    </row>
    <row r="282" spans="1:237" s="717" customFormat="1" ht="17.25" customHeight="1" x14ac:dyDescent="0.35">
      <c r="A282" s="745"/>
      <c r="B282" s="646"/>
      <c r="C282" s="665"/>
      <c r="D282" s="646"/>
      <c r="E282" s="646"/>
      <c r="F282" s="646"/>
      <c r="G282" s="646"/>
      <c r="H282" s="646"/>
      <c r="I282" s="646"/>
      <c r="J282" s="646" t="s">
        <v>201</v>
      </c>
      <c r="K282" s="786">
        <v>4</v>
      </c>
      <c r="L282" s="788" t="s">
        <v>174</v>
      </c>
      <c r="M282" s="788"/>
      <c r="N282" s="788"/>
      <c r="O282" s="781"/>
      <c r="P282" s="745"/>
      <c r="Q282" s="745"/>
      <c r="R282" s="745"/>
      <c r="S282" s="745"/>
      <c r="T282" s="745"/>
      <c r="U282" s="745"/>
      <c r="V282" s="745"/>
      <c r="W282" s="745"/>
      <c r="X282" s="745"/>
      <c r="Y282" s="745"/>
      <c r="Z282" s="745"/>
      <c r="AA282" s="745"/>
      <c r="AB282" s="745"/>
      <c r="AC282" s="745"/>
      <c r="AD282" s="745"/>
      <c r="AE282" s="745"/>
      <c r="AF282" s="745"/>
      <c r="AG282" s="745"/>
      <c r="AH282" s="745"/>
      <c r="AI282" s="745"/>
      <c r="AJ282" s="745"/>
      <c r="AK282" s="745"/>
      <c r="AL282" s="745"/>
      <c r="AM282" s="745"/>
      <c r="AN282" s="745"/>
      <c r="AO282" s="745"/>
      <c r="AP282" s="745"/>
      <c r="AQ282" s="745"/>
      <c r="AR282" s="745"/>
      <c r="AS282" s="745"/>
      <c r="AT282" s="745"/>
      <c r="AU282" s="745"/>
      <c r="AV282" s="745"/>
      <c r="AW282" s="745"/>
      <c r="AX282" s="745"/>
      <c r="AY282" s="745"/>
      <c r="AZ282" s="745"/>
      <c r="BA282" s="745"/>
      <c r="BB282" s="745"/>
      <c r="BC282" s="745"/>
      <c r="BD282" s="745"/>
      <c r="BE282" s="745"/>
      <c r="BF282" s="745"/>
      <c r="BG282" s="745"/>
      <c r="BH282" s="745"/>
      <c r="BI282" s="745"/>
      <c r="BJ282" s="745"/>
      <c r="BK282" s="745"/>
      <c r="BL282" s="745"/>
      <c r="BM282" s="745"/>
      <c r="BN282" s="745"/>
      <c r="BO282" s="745"/>
      <c r="BP282" s="745"/>
      <c r="BQ282" s="745"/>
      <c r="BR282" s="745"/>
      <c r="BS282" s="745"/>
      <c r="BT282" s="745"/>
      <c r="BU282" s="745"/>
      <c r="BV282" s="745"/>
      <c r="BW282" s="745"/>
      <c r="BX282" s="745"/>
      <c r="BY282" s="745"/>
      <c r="BZ282" s="101">
        <f>SUM(BZ283)+BZ288</f>
        <v>0</v>
      </c>
      <c r="CA282" s="101">
        <f t="shared" ref="CA282:CQ282" si="847">SUM(CA283)</f>
        <v>0</v>
      </c>
      <c r="CB282" s="101">
        <f t="shared" si="847"/>
        <v>0</v>
      </c>
      <c r="CC282" s="101">
        <f t="shared" si="847"/>
        <v>0</v>
      </c>
      <c r="CD282" s="101">
        <f t="shared" si="847"/>
        <v>0</v>
      </c>
      <c r="CE282" s="101">
        <f>SUM(CE283)+CE288</f>
        <v>0</v>
      </c>
      <c r="CF282" s="101">
        <f t="shared" si="847"/>
        <v>0</v>
      </c>
      <c r="CG282" s="101">
        <f t="shared" si="847"/>
        <v>0</v>
      </c>
      <c r="CH282" s="101">
        <f t="shared" si="847"/>
        <v>0</v>
      </c>
      <c r="CI282" s="101">
        <f t="shared" si="847"/>
        <v>0</v>
      </c>
      <c r="CJ282" s="101">
        <f t="shared" si="847"/>
        <v>0</v>
      </c>
      <c r="CK282" s="101">
        <f t="shared" si="847"/>
        <v>0</v>
      </c>
      <c r="CL282" s="101">
        <f t="shared" si="847"/>
        <v>0</v>
      </c>
      <c r="CM282" s="101">
        <f t="shared" si="847"/>
        <v>0</v>
      </c>
      <c r="CN282" s="101">
        <f t="shared" si="847"/>
        <v>0</v>
      </c>
      <c r="CO282" s="101">
        <f t="shared" si="847"/>
        <v>0</v>
      </c>
      <c r="CP282" s="101">
        <f t="shared" si="847"/>
        <v>0</v>
      </c>
      <c r="CQ282" s="101">
        <f t="shared" si="847"/>
        <v>0</v>
      </c>
      <c r="CR282" s="101">
        <f>SUM(CR283)</f>
        <v>0</v>
      </c>
      <c r="CS282" s="101">
        <f t="shared" si="832"/>
        <v>0</v>
      </c>
      <c r="CT282" s="101">
        <f>SUM(CT283)</f>
        <v>28700</v>
      </c>
      <c r="CU282" s="101">
        <f>SUM(CU283)+CU288</f>
        <v>28700</v>
      </c>
      <c r="CV282" s="101">
        <f>SUM(CV283)+CV288</f>
        <v>0</v>
      </c>
      <c r="CW282" s="101">
        <f t="shared" si="833"/>
        <v>0</v>
      </c>
      <c r="CX282" s="101">
        <f>SUM(CX283)+CX288</f>
        <v>-8000</v>
      </c>
      <c r="CY282" s="101">
        <f>SUM(CY283)+CY288</f>
        <v>20700</v>
      </c>
      <c r="CZ282" s="114">
        <f>SUM(CZ283)</f>
        <v>0</v>
      </c>
      <c r="DA282" s="114">
        <f>SUM(DA283)</f>
        <v>0</v>
      </c>
      <c r="DB282" s="101">
        <f>SUM(DB283)</f>
        <v>0</v>
      </c>
      <c r="DC282" s="114">
        <f>SUM(DC283)</f>
        <v>0</v>
      </c>
      <c r="DD282" s="101">
        <f t="shared" si="837"/>
        <v>0</v>
      </c>
      <c r="DE282" s="101">
        <f t="shared" si="838"/>
        <v>0</v>
      </c>
      <c r="DF282" s="101">
        <f>SUM(DF283)</f>
        <v>0</v>
      </c>
      <c r="DG282" s="101">
        <f>SUM(DG283)</f>
        <v>0</v>
      </c>
      <c r="DH282" s="101">
        <f t="shared" si="839"/>
        <v>0</v>
      </c>
      <c r="DI282" s="101">
        <f>SUM(DI283)+DI288</f>
        <v>0</v>
      </c>
      <c r="DJ282" s="114">
        <f>SUM(DJ283)</f>
        <v>0</v>
      </c>
      <c r="DK282" s="101">
        <f>SUM(DK283)</f>
        <v>0</v>
      </c>
      <c r="DL282" s="101">
        <f t="shared" si="841"/>
        <v>0</v>
      </c>
      <c r="DM282" s="101">
        <f>SUM(DM283)+DM288</f>
        <v>0</v>
      </c>
      <c r="DN282" s="114">
        <f>SUM(DN283)</f>
        <v>0</v>
      </c>
      <c r="DO282" s="101">
        <f>SUM(DO283)</f>
        <v>0</v>
      </c>
      <c r="DP282" s="101">
        <f t="shared" si="843"/>
        <v>0</v>
      </c>
      <c r="DQ282" s="101">
        <f>SUM(DQ283)+DQ288</f>
        <v>0</v>
      </c>
      <c r="DR282" s="114">
        <f>SUM(DR283)</f>
        <v>0</v>
      </c>
      <c r="DS282" s="114">
        <f t="shared" ref="DS282:DU282" si="848">SUM(DS283)</f>
        <v>0</v>
      </c>
      <c r="DT282" s="114">
        <f t="shared" si="848"/>
        <v>0</v>
      </c>
      <c r="DU282" s="114">
        <f t="shared" si="848"/>
        <v>0</v>
      </c>
      <c r="DV282" s="106"/>
      <c r="DW282" s="106"/>
      <c r="DX282" s="137"/>
      <c r="DY282" s="138"/>
      <c r="DZ282" s="853"/>
      <c r="EA282" s="853"/>
      <c r="EE282" s="934"/>
      <c r="EF282" s="655"/>
      <c r="EG282" s="655"/>
      <c r="EH282" s="655"/>
      <c r="EI282" s="655"/>
      <c r="EJ282" s="655"/>
      <c r="EK282" s="655"/>
      <c r="EL282" s="655"/>
      <c r="EM282" s="655"/>
      <c r="EN282" s="952"/>
      <c r="EO282" s="655"/>
      <c r="EP282" s="655"/>
      <c r="EQ282" s="655"/>
      <c r="ER282" s="655"/>
      <c r="ES282" s="655"/>
      <c r="ET282" s="655"/>
      <c r="EU282" s="655"/>
      <c r="EV282" s="655"/>
      <c r="EX282" s="930"/>
      <c r="EY282" s="655"/>
      <c r="EZ282" s="655"/>
      <c r="FA282" s="655"/>
      <c r="FB282" s="655"/>
      <c r="FC282" s="655"/>
      <c r="FD282" s="655"/>
      <c r="FE282" s="655"/>
      <c r="FF282" s="655"/>
      <c r="FG282" s="655"/>
      <c r="FH282" s="655"/>
      <c r="FI282" s="655"/>
      <c r="FJ282" s="655"/>
      <c r="FK282" s="655"/>
      <c r="FL282" s="655"/>
      <c r="FM282" s="655"/>
      <c r="FN282" s="655"/>
      <c r="FO282" s="655"/>
      <c r="FP282" s="655"/>
      <c r="FQ282" s="655"/>
      <c r="FR282" s="655"/>
      <c r="FS282" s="655"/>
      <c r="FT282" s="655"/>
      <c r="FU282" s="655"/>
      <c r="FV282" s="655"/>
      <c r="FW282" s="655"/>
      <c r="FX282" s="655"/>
      <c r="FY282" s="655"/>
      <c r="FZ282" s="655"/>
      <c r="GA282" s="655"/>
      <c r="GB282" s="655"/>
      <c r="GC282" s="655"/>
      <c r="GD282" s="655"/>
      <c r="GE282" s="655"/>
      <c r="GF282" s="655"/>
      <c r="GG282" s="655"/>
      <c r="GH282" s="655"/>
      <c r="GI282" s="655"/>
      <c r="GJ282" s="655"/>
      <c r="GK282" s="655"/>
      <c r="GL282" s="655"/>
      <c r="GM282" s="655"/>
      <c r="GN282" s="655"/>
      <c r="GO282" s="655"/>
      <c r="GP282" s="655"/>
      <c r="GQ282" s="655"/>
      <c r="GR282" s="655"/>
      <c r="GS282" s="655"/>
      <c r="GT282" s="655"/>
      <c r="GU282" s="655"/>
      <c r="GV282" s="655"/>
      <c r="GW282" s="655"/>
      <c r="GX282" s="655"/>
      <c r="GY282" s="655"/>
      <c r="GZ282" s="655"/>
      <c r="HA282" s="655"/>
      <c r="HB282" s="655"/>
      <c r="HC282" s="655"/>
      <c r="HD282" s="655"/>
      <c r="HE282" s="655"/>
      <c r="HF282" s="655"/>
      <c r="HG282" s="655"/>
      <c r="HH282" s="655"/>
      <c r="HI282" s="655"/>
      <c r="HJ282" s="655"/>
      <c r="HK282" s="655"/>
      <c r="HL282" s="655"/>
      <c r="HM282" s="655"/>
      <c r="HN282" s="655"/>
      <c r="HO282" s="655"/>
      <c r="HP282" s="655"/>
      <c r="HQ282" s="655"/>
      <c r="HR282" s="655"/>
      <c r="HS282" s="655"/>
      <c r="HT282" s="655"/>
      <c r="HU282" s="655"/>
      <c r="HV282" s="655"/>
      <c r="HW282" s="655"/>
      <c r="HX282" s="655"/>
      <c r="HY282" s="655"/>
      <c r="HZ282" s="655"/>
      <c r="IA282" s="655"/>
      <c r="IB282" s="655"/>
      <c r="IC282" s="655"/>
    </row>
    <row r="283" spans="1:237" s="717" customFormat="1" ht="17.25" customHeight="1" x14ac:dyDescent="0.35">
      <c r="A283" s="745"/>
      <c r="B283" s="646"/>
      <c r="C283" s="665"/>
      <c r="D283" s="646"/>
      <c r="E283" s="646"/>
      <c r="F283" s="646"/>
      <c r="G283" s="646"/>
      <c r="H283" s="646"/>
      <c r="I283" s="646"/>
      <c r="J283" s="580" t="s">
        <v>201</v>
      </c>
      <c r="K283" s="785"/>
      <c r="L283" s="790">
        <v>42</v>
      </c>
      <c r="M283" s="790" t="s">
        <v>175</v>
      </c>
      <c r="N283" s="790"/>
      <c r="O283" s="784"/>
      <c r="P283" s="745"/>
      <c r="Q283" s="745"/>
      <c r="R283" s="745"/>
      <c r="S283" s="745"/>
      <c r="T283" s="745"/>
      <c r="U283" s="745"/>
      <c r="V283" s="745"/>
      <c r="W283" s="745"/>
      <c r="X283" s="745"/>
      <c r="Y283" s="745"/>
      <c r="Z283" s="745"/>
      <c r="AA283" s="745"/>
      <c r="AB283" s="745"/>
      <c r="AC283" s="745"/>
      <c r="AD283" s="745"/>
      <c r="AE283" s="745"/>
      <c r="AF283" s="745"/>
      <c r="AG283" s="745"/>
      <c r="AH283" s="745"/>
      <c r="AI283" s="745"/>
      <c r="AJ283" s="745"/>
      <c r="AK283" s="745"/>
      <c r="AL283" s="745"/>
      <c r="AM283" s="745"/>
      <c r="AN283" s="745"/>
      <c r="AO283" s="745"/>
      <c r="AP283" s="745"/>
      <c r="AQ283" s="745"/>
      <c r="AR283" s="745"/>
      <c r="AS283" s="745"/>
      <c r="AT283" s="745"/>
      <c r="AU283" s="745"/>
      <c r="AV283" s="745"/>
      <c r="AW283" s="745"/>
      <c r="AX283" s="745"/>
      <c r="AY283" s="745"/>
      <c r="AZ283" s="745"/>
      <c r="BA283" s="745"/>
      <c r="BB283" s="745"/>
      <c r="BC283" s="745"/>
      <c r="BD283" s="745"/>
      <c r="BE283" s="745"/>
      <c r="BF283" s="745"/>
      <c r="BG283" s="745"/>
      <c r="BH283" s="745"/>
      <c r="BI283" s="745"/>
      <c r="BJ283" s="745"/>
      <c r="BK283" s="745"/>
      <c r="BL283" s="745"/>
      <c r="BM283" s="745"/>
      <c r="BN283" s="745"/>
      <c r="BO283" s="745"/>
      <c r="BP283" s="745"/>
      <c r="BQ283" s="745"/>
      <c r="BR283" s="745"/>
      <c r="BS283" s="745"/>
      <c r="BT283" s="745"/>
      <c r="BU283" s="745"/>
      <c r="BV283" s="745"/>
      <c r="BW283" s="745"/>
      <c r="BX283" s="745"/>
      <c r="BY283" s="745"/>
      <c r="BZ283" s="101">
        <f t="shared" ref="BZ283:CQ283" si="849">SUM(BZ284+BZ286)</f>
        <v>0</v>
      </c>
      <c r="CA283" s="101">
        <f t="shared" si="849"/>
        <v>0</v>
      </c>
      <c r="CB283" s="101">
        <f t="shared" si="849"/>
        <v>0</v>
      </c>
      <c r="CC283" s="101">
        <f t="shared" si="849"/>
        <v>0</v>
      </c>
      <c r="CD283" s="101">
        <f t="shared" si="849"/>
        <v>0</v>
      </c>
      <c r="CE283" s="101">
        <f t="shared" si="849"/>
        <v>0</v>
      </c>
      <c r="CF283" s="101">
        <f t="shared" si="849"/>
        <v>0</v>
      </c>
      <c r="CG283" s="101">
        <f t="shared" si="849"/>
        <v>0</v>
      </c>
      <c r="CH283" s="101">
        <f t="shared" si="849"/>
        <v>0</v>
      </c>
      <c r="CI283" s="101">
        <f t="shared" si="849"/>
        <v>0</v>
      </c>
      <c r="CJ283" s="101">
        <f t="shared" si="849"/>
        <v>0</v>
      </c>
      <c r="CK283" s="101">
        <f t="shared" si="849"/>
        <v>0</v>
      </c>
      <c r="CL283" s="101">
        <f t="shared" si="849"/>
        <v>0</v>
      </c>
      <c r="CM283" s="101">
        <f t="shared" si="849"/>
        <v>0</v>
      </c>
      <c r="CN283" s="101">
        <f t="shared" si="849"/>
        <v>0</v>
      </c>
      <c r="CO283" s="101">
        <f t="shared" si="849"/>
        <v>0</v>
      </c>
      <c r="CP283" s="101">
        <f t="shared" si="849"/>
        <v>0</v>
      </c>
      <c r="CQ283" s="101">
        <f t="shared" si="849"/>
        <v>0</v>
      </c>
      <c r="CR283" s="101">
        <f>SUM(CR284+CR286)</f>
        <v>0</v>
      </c>
      <c r="CS283" s="101">
        <f t="shared" si="832"/>
        <v>0</v>
      </c>
      <c r="CT283" s="101">
        <f>SUM(CT284+CT286)</f>
        <v>28700</v>
      </c>
      <c r="CU283" s="101">
        <f>SUM(CU284+CU286)</f>
        <v>28700</v>
      </c>
      <c r="CV283" s="101">
        <f>SUM(CV284+CV286)</f>
        <v>0</v>
      </c>
      <c r="CW283" s="101">
        <f t="shared" si="833"/>
        <v>0</v>
      </c>
      <c r="CX283" s="101">
        <f t="shared" ref="CX283:DG283" si="850">SUM(CX284+CX286)</f>
        <v>-28000</v>
      </c>
      <c r="CY283" s="101">
        <f t="shared" si="850"/>
        <v>700</v>
      </c>
      <c r="CZ283" s="114">
        <f t="shared" si="850"/>
        <v>0</v>
      </c>
      <c r="DA283" s="114">
        <f t="shared" si="850"/>
        <v>0</v>
      </c>
      <c r="DB283" s="101">
        <f t="shared" ref="DB283" si="851">SUM(DB284+DB286)</f>
        <v>0</v>
      </c>
      <c r="DC283" s="114">
        <f t="shared" ref="DC283" si="852">SUM(DC284+DC286)</f>
        <v>0</v>
      </c>
      <c r="DD283" s="101">
        <f t="shared" si="837"/>
        <v>0</v>
      </c>
      <c r="DE283" s="101">
        <f t="shared" si="838"/>
        <v>0</v>
      </c>
      <c r="DF283" s="101">
        <f t="shared" si="850"/>
        <v>0</v>
      </c>
      <c r="DG283" s="101">
        <f t="shared" si="850"/>
        <v>0</v>
      </c>
      <c r="DH283" s="101">
        <f t="shared" si="839"/>
        <v>0</v>
      </c>
      <c r="DI283" s="101">
        <f>SUM(DI284+DI286)</f>
        <v>0</v>
      </c>
      <c r="DJ283" s="114">
        <f>SUM(DJ284+DJ286)</f>
        <v>0</v>
      </c>
      <c r="DK283" s="101">
        <f t="shared" ref="DK283" si="853">SUM(DK284+DK286)</f>
        <v>0</v>
      </c>
      <c r="DL283" s="101">
        <f t="shared" si="841"/>
        <v>0</v>
      </c>
      <c r="DM283" s="101">
        <f>SUM(DM284+DM286)</f>
        <v>0</v>
      </c>
      <c r="DN283" s="114">
        <f>SUM(DN284+DN286)</f>
        <v>0</v>
      </c>
      <c r="DO283" s="101">
        <f t="shared" ref="DO283" si="854">SUM(DO284+DO286)</f>
        <v>0</v>
      </c>
      <c r="DP283" s="101">
        <f t="shared" si="843"/>
        <v>0</v>
      </c>
      <c r="DQ283" s="101">
        <f>SUM(DQ284+DQ286)</f>
        <v>0</v>
      </c>
      <c r="DR283" s="114">
        <f>SUM(DR284+DR286)</f>
        <v>0</v>
      </c>
      <c r="DS283" s="114">
        <f t="shared" ref="DS283:DU283" si="855">SUM(DS284+DS286)</f>
        <v>0</v>
      </c>
      <c r="DT283" s="114">
        <f t="shared" si="855"/>
        <v>0</v>
      </c>
      <c r="DU283" s="114">
        <f t="shared" si="855"/>
        <v>0</v>
      </c>
      <c r="DV283" s="106"/>
      <c r="DW283" s="106"/>
      <c r="DX283" s="137"/>
      <c r="DY283" s="138"/>
      <c r="DZ283" s="853"/>
      <c r="EA283" s="853"/>
      <c r="EE283" s="934"/>
      <c r="EF283" s="655"/>
      <c r="EG283" s="655"/>
      <c r="EH283" s="655"/>
      <c r="EI283" s="655"/>
      <c r="EJ283" s="655"/>
      <c r="EK283" s="655"/>
      <c r="EL283" s="655"/>
      <c r="EM283" s="655"/>
      <c r="EN283" s="952"/>
      <c r="EO283" s="655"/>
      <c r="EP283" s="655"/>
      <c r="EQ283" s="655"/>
      <c r="ER283" s="655"/>
      <c r="ES283" s="655"/>
      <c r="ET283" s="655"/>
      <c r="EU283" s="655"/>
      <c r="EV283" s="655"/>
      <c r="EX283" s="930"/>
      <c r="EY283" s="655"/>
      <c r="EZ283" s="655"/>
      <c r="FA283" s="655"/>
      <c r="FB283" s="655"/>
      <c r="FC283" s="655"/>
      <c r="FD283" s="655"/>
      <c r="FE283" s="655"/>
      <c r="FF283" s="655"/>
      <c r="FG283" s="655"/>
      <c r="FH283" s="655"/>
      <c r="FI283" s="655"/>
      <c r="FJ283" s="655"/>
      <c r="FK283" s="655"/>
      <c r="FL283" s="655"/>
      <c r="FM283" s="655"/>
      <c r="FN283" s="655"/>
      <c r="FO283" s="655"/>
      <c r="FP283" s="655"/>
      <c r="FQ283" s="655"/>
      <c r="FR283" s="655"/>
      <c r="FS283" s="655"/>
      <c r="FT283" s="655"/>
      <c r="FU283" s="655"/>
      <c r="FV283" s="655"/>
      <c r="FW283" s="655"/>
      <c r="FX283" s="655"/>
      <c r="FY283" s="655"/>
      <c r="FZ283" s="655"/>
      <c r="GA283" s="655"/>
      <c r="GB283" s="655"/>
      <c r="GC283" s="655"/>
      <c r="GD283" s="655"/>
      <c r="GE283" s="655"/>
      <c r="GF283" s="655"/>
      <c r="GG283" s="655"/>
      <c r="GH283" s="655"/>
      <c r="GI283" s="655"/>
      <c r="GJ283" s="655"/>
      <c r="GK283" s="655"/>
      <c r="GL283" s="655"/>
      <c r="GM283" s="655"/>
      <c r="GN283" s="655"/>
      <c r="GO283" s="655"/>
      <c r="GP283" s="655"/>
      <c r="GQ283" s="655"/>
      <c r="GR283" s="655"/>
      <c r="GS283" s="655"/>
      <c r="GT283" s="655"/>
      <c r="GU283" s="655"/>
      <c r="GV283" s="655"/>
      <c r="GW283" s="655"/>
      <c r="GX283" s="655"/>
      <c r="GY283" s="655"/>
      <c r="GZ283" s="655"/>
      <c r="HA283" s="655"/>
      <c r="HB283" s="655"/>
      <c r="HC283" s="655"/>
      <c r="HD283" s="655"/>
      <c r="HE283" s="655"/>
      <c r="HF283" s="655"/>
      <c r="HG283" s="655"/>
      <c r="HH283" s="655"/>
      <c r="HI283" s="655"/>
      <c r="HJ283" s="655"/>
      <c r="HK283" s="655"/>
      <c r="HL283" s="655"/>
      <c r="HM283" s="655"/>
      <c r="HN283" s="655"/>
      <c r="HO283" s="655"/>
      <c r="HP283" s="655"/>
      <c r="HQ283" s="655"/>
      <c r="HR283" s="655"/>
      <c r="HS283" s="655"/>
      <c r="HT283" s="655"/>
      <c r="HU283" s="655"/>
      <c r="HV283" s="655"/>
      <c r="HW283" s="655"/>
      <c r="HX283" s="655"/>
      <c r="HY283" s="655"/>
      <c r="HZ283" s="655"/>
      <c r="IA283" s="655"/>
      <c r="IB283" s="655"/>
      <c r="IC283" s="655"/>
    </row>
    <row r="284" spans="1:237" s="717" customFormat="1" ht="17.25" customHeight="1" x14ac:dyDescent="0.35">
      <c r="A284" s="745"/>
      <c r="B284" s="646" t="s">
        <v>724</v>
      </c>
      <c r="C284" s="665" t="s">
        <v>499</v>
      </c>
      <c r="D284" s="646"/>
      <c r="E284" s="646"/>
      <c r="F284" s="646"/>
      <c r="G284" s="646"/>
      <c r="H284" s="646"/>
      <c r="I284" s="646"/>
      <c r="J284" s="580" t="s">
        <v>201</v>
      </c>
      <c r="K284" s="785"/>
      <c r="L284" s="610"/>
      <c r="M284" s="788">
        <v>422</v>
      </c>
      <c r="N284" s="610" t="s">
        <v>79</v>
      </c>
      <c r="O284" s="787"/>
      <c r="P284" s="745"/>
      <c r="Q284" s="745"/>
      <c r="R284" s="745"/>
      <c r="S284" s="745"/>
      <c r="T284" s="745"/>
      <c r="U284" s="745"/>
      <c r="V284" s="745"/>
      <c r="W284" s="745"/>
      <c r="X284" s="745"/>
      <c r="Y284" s="745"/>
      <c r="Z284" s="745"/>
      <c r="AA284" s="745"/>
      <c r="AB284" s="745"/>
      <c r="AC284" s="745"/>
      <c r="AD284" s="745"/>
      <c r="AE284" s="745"/>
      <c r="AF284" s="745"/>
      <c r="AG284" s="745"/>
      <c r="AH284" s="745"/>
      <c r="AI284" s="745"/>
      <c r="AJ284" s="745"/>
      <c r="AK284" s="745"/>
      <c r="AL284" s="745"/>
      <c r="AM284" s="745"/>
      <c r="AN284" s="745"/>
      <c r="AO284" s="745"/>
      <c r="AP284" s="745"/>
      <c r="AQ284" s="745"/>
      <c r="AR284" s="745"/>
      <c r="AS284" s="745"/>
      <c r="AT284" s="745"/>
      <c r="AU284" s="745"/>
      <c r="AV284" s="745"/>
      <c r="AW284" s="745"/>
      <c r="AX284" s="745"/>
      <c r="AY284" s="745"/>
      <c r="AZ284" s="745"/>
      <c r="BA284" s="745"/>
      <c r="BB284" s="745"/>
      <c r="BC284" s="745"/>
      <c r="BD284" s="745"/>
      <c r="BE284" s="745"/>
      <c r="BF284" s="745"/>
      <c r="BG284" s="745"/>
      <c r="BH284" s="745"/>
      <c r="BI284" s="745"/>
      <c r="BJ284" s="745"/>
      <c r="BK284" s="745"/>
      <c r="BL284" s="745"/>
      <c r="BM284" s="745"/>
      <c r="BN284" s="745"/>
      <c r="BO284" s="745"/>
      <c r="BP284" s="745"/>
      <c r="BQ284" s="745"/>
      <c r="BR284" s="745"/>
      <c r="BS284" s="745"/>
      <c r="BT284" s="745"/>
      <c r="BU284" s="745"/>
      <c r="BV284" s="745"/>
      <c r="BW284" s="745"/>
      <c r="BX284" s="745"/>
      <c r="BY284" s="745"/>
      <c r="BZ284" s="101">
        <f t="shared" ref="BZ284:CQ284" si="856">SUM(BZ285)</f>
        <v>0</v>
      </c>
      <c r="CA284" s="101">
        <f t="shared" si="856"/>
        <v>0</v>
      </c>
      <c r="CB284" s="101">
        <f t="shared" si="856"/>
        <v>0</v>
      </c>
      <c r="CC284" s="101">
        <f t="shared" si="856"/>
        <v>0</v>
      </c>
      <c r="CD284" s="101">
        <f t="shared" si="856"/>
        <v>0</v>
      </c>
      <c r="CE284" s="101">
        <f t="shared" si="856"/>
        <v>0</v>
      </c>
      <c r="CF284" s="101">
        <f t="shared" si="856"/>
        <v>0</v>
      </c>
      <c r="CG284" s="101">
        <f t="shared" si="856"/>
        <v>0</v>
      </c>
      <c r="CH284" s="101">
        <f t="shared" si="856"/>
        <v>0</v>
      </c>
      <c r="CI284" s="101">
        <f t="shared" si="856"/>
        <v>0</v>
      </c>
      <c r="CJ284" s="101">
        <f t="shared" si="856"/>
        <v>0</v>
      </c>
      <c r="CK284" s="101">
        <f t="shared" si="856"/>
        <v>0</v>
      </c>
      <c r="CL284" s="101">
        <f t="shared" si="856"/>
        <v>0</v>
      </c>
      <c r="CM284" s="101">
        <f t="shared" si="856"/>
        <v>0</v>
      </c>
      <c r="CN284" s="101">
        <f t="shared" si="856"/>
        <v>0</v>
      </c>
      <c r="CO284" s="101">
        <f t="shared" si="856"/>
        <v>0</v>
      </c>
      <c r="CP284" s="101">
        <f t="shared" si="856"/>
        <v>0</v>
      </c>
      <c r="CQ284" s="101">
        <f t="shared" si="856"/>
        <v>0</v>
      </c>
      <c r="CR284" s="101">
        <f t="shared" ref="CR284:DA284" si="857">SUM(CR285)</f>
        <v>0</v>
      </c>
      <c r="CS284" s="101">
        <f t="shared" si="832"/>
        <v>0</v>
      </c>
      <c r="CT284" s="101">
        <f t="shared" si="857"/>
        <v>700</v>
      </c>
      <c r="CU284" s="101">
        <f t="shared" si="857"/>
        <v>700</v>
      </c>
      <c r="CV284" s="101">
        <f t="shared" si="857"/>
        <v>0</v>
      </c>
      <c r="CW284" s="101">
        <f t="shared" si="833"/>
        <v>0</v>
      </c>
      <c r="CX284" s="101">
        <f t="shared" si="857"/>
        <v>0</v>
      </c>
      <c r="CY284" s="101">
        <f t="shared" si="857"/>
        <v>700</v>
      </c>
      <c r="CZ284" s="114">
        <f t="shared" si="857"/>
        <v>0</v>
      </c>
      <c r="DA284" s="114">
        <f t="shared" si="857"/>
        <v>0</v>
      </c>
      <c r="DB284" s="101">
        <f>SUM(DB285)</f>
        <v>0</v>
      </c>
      <c r="DC284" s="114">
        <f>SUM(DC285)</f>
        <v>0</v>
      </c>
      <c r="DD284" s="101">
        <f t="shared" si="837"/>
        <v>0</v>
      </c>
      <c r="DE284" s="101">
        <f t="shared" si="838"/>
        <v>0</v>
      </c>
      <c r="DF284" s="101">
        <f>SUM(DF285)</f>
        <v>0</v>
      </c>
      <c r="DG284" s="101">
        <f>SUM(DG285)</f>
        <v>0</v>
      </c>
      <c r="DH284" s="101">
        <f t="shared" si="839"/>
        <v>0</v>
      </c>
      <c r="DI284" s="101">
        <f t="shared" ref="DI284" si="858">SUM(DI285)</f>
        <v>0</v>
      </c>
      <c r="DJ284" s="114">
        <f>SUM(DJ285)</f>
        <v>0</v>
      </c>
      <c r="DK284" s="101">
        <f>SUM(DK285)</f>
        <v>0</v>
      </c>
      <c r="DL284" s="101">
        <f t="shared" si="841"/>
        <v>0</v>
      </c>
      <c r="DM284" s="101">
        <f t="shared" ref="DM284" si="859">SUM(DM285)</f>
        <v>0</v>
      </c>
      <c r="DN284" s="114">
        <f>SUM(DN285)</f>
        <v>0</v>
      </c>
      <c r="DO284" s="101">
        <f>SUM(DO285)</f>
        <v>0</v>
      </c>
      <c r="DP284" s="101">
        <f t="shared" si="843"/>
        <v>0</v>
      </c>
      <c r="DQ284" s="101">
        <f t="shared" ref="DQ284" si="860">SUM(DQ285)</f>
        <v>0</v>
      </c>
      <c r="DR284" s="114">
        <f>SUM(DR285)</f>
        <v>0</v>
      </c>
      <c r="DS284" s="114">
        <f t="shared" ref="DS284:DU284" si="861">SUM(DS285)</f>
        <v>0</v>
      </c>
      <c r="DT284" s="114">
        <f t="shared" si="861"/>
        <v>0</v>
      </c>
      <c r="DU284" s="114">
        <f t="shared" si="861"/>
        <v>0</v>
      </c>
      <c r="DV284" s="106"/>
      <c r="DW284" s="106"/>
      <c r="DX284" s="137"/>
      <c r="DY284" s="138"/>
      <c r="DZ284" s="853"/>
      <c r="EA284" s="853"/>
      <c r="EE284" s="934"/>
      <c r="EF284" s="655"/>
      <c r="EG284" s="655"/>
      <c r="EH284" s="655"/>
      <c r="EI284" s="655"/>
      <c r="EJ284" s="655"/>
      <c r="EK284" s="655"/>
      <c r="EL284" s="655"/>
      <c r="EM284" s="655"/>
      <c r="EN284" s="952"/>
      <c r="EO284" s="655"/>
      <c r="EP284" s="655"/>
      <c r="EQ284" s="655"/>
      <c r="ER284" s="655"/>
      <c r="ES284" s="655"/>
      <c r="ET284" s="655"/>
      <c r="EU284" s="655"/>
      <c r="EV284" s="655"/>
      <c r="EX284" s="930"/>
      <c r="EY284" s="655"/>
      <c r="EZ284" s="655"/>
      <c r="FA284" s="655"/>
      <c r="FB284" s="655"/>
      <c r="FC284" s="655"/>
      <c r="FD284" s="655"/>
      <c r="FE284" s="655"/>
      <c r="FF284" s="655"/>
      <c r="FG284" s="655"/>
      <c r="FH284" s="655"/>
      <c r="FI284" s="655"/>
      <c r="FJ284" s="655"/>
      <c r="FK284" s="655"/>
      <c r="FL284" s="655"/>
      <c r="FM284" s="655"/>
      <c r="FN284" s="655"/>
      <c r="FO284" s="655"/>
      <c r="FP284" s="655"/>
      <c r="FQ284" s="655"/>
      <c r="FR284" s="655"/>
      <c r="FS284" s="655"/>
      <c r="FT284" s="655"/>
      <c r="FU284" s="655"/>
      <c r="FV284" s="655"/>
      <c r="FW284" s="655"/>
      <c r="FX284" s="655"/>
      <c r="FY284" s="655"/>
      <c r="FZ284" s="655"/>
      <c r="GA284" s="655"/>
      <c r="GB284" s="655"/>
      <c r="GC284" s="655"/>
      <c r="GD284" s="655"/>
      <c r="GE284" s="655"/>
      <c r="GF284" s="655"/>
      <c r="GG284" s="655"/>
      <c r="GH284" s="655"/>
      <c r="GI284" s="655"/>
      <c r="GJ284" s="655"/>
      <c r="GK284" s="655"/>
      <c r="GL284" s="655"/>
      <c r="GM284" s="655"/>
      <c r="GN284" s="655"/>
      <c r="GO284" s="655"/>
      <c r="GP284" s="655"/>
      <c r="GQ284" s="655"/>
      <c r="GR284" s="655"/>
      <c r="GS284" s="655"/>
      <c r="GT284" s="655"/>
      <c r="GU284" s="655"/>
      <c r="GV284" s="655"/>
      <c r="GW284" s="655"/>
      <c r="GX284" s="655"/>
      <c r="GY284" s="655"/>
      <c r="GZ284" s="655"/>
      <c r="HA284" s="655"/>
      <c r="HB284" s="655"/>
      <c r="HC284" s="655"/>
      <c r="HD284" s="655"/>
      <c r="HE284" s="655"/>
      <c r="HF284" s="655"/>
      <c r="HG284" s="655"/>
      <c r="HH284" s="655"/>
      <c r="HI284" s="655"/>
      <c r="HJ284" s="655"/>
      <c r="HK284" s="655"/>
      <c r="HL284" s="655"/>
      <c r="HM284" s="655"/>
      <c r="HN284" s="655"/>
      <c r="HO284" s="655"/>
      <c r="HP284" s="655"/>
      <c r="HQ284" s="655"/>
      <c r="HR284" s="655"/>
      <c r="HS284" s="655"/>
      <c r="HT284" s="655"/>
      <c r="HU284" s="655"/>
      <c r="HV284" s="655"/>
      <c r="HW284" s="655"/>
      <c r="HX284" s="655"/>
      <c r="HY284" s="655"/>
      <c r="HZ284" s="655"/>
      <c r="IA284" s="655"/>
      <c r="IB284" s="655"/>
      <c r="IC284" s="655"/>
    </row>
    <row r="285" spans="1:237" s="717" customFormat="1" ht="17.25" customHeight="1" x14ac:dyDescent="0.35">
      <c r="A285" s="745"/>
      <c r="B285" s="646"/>
      <c r="C285" s="665"/>
      <c r="D285" s="646"/>
      <c r="E285" s="646"/>
      <c r="F285" s="646"/>
      <c r="G285" s="646"/>
      <c r="H285" s="646"/>
      <c r="I285" s="646"/>
      <c r="J285" s="580" t="s">
        <v>201</v>
      </c>
      <c r="K285" s="785"/>
      <c r="L285" s="610"/>
      <c r="M285" s="706"/>
      <c r="N285" s="708">
        <v>4221</v>
      </c>
      <c r="O285" s="791" t="s">
        <v>80</v>
      </c>
      <c r="P285" s="745"/>
      <c r="Q285" s="745"/>
      <c r="R285" s="745"/>
      <c r="S285" s="745"/>
      <c r="T285" s="745"/>
      <c r="U285" s="745"/>
      <c r="V285" s="745"/>
      <c r="W285" s="745"/>
      <c r="X285" s="745"/>
      <c r="Y285" s="745"/>
      <c r="Z285" s="745"/>
      <c r="AA285" s="745"/>
      <c r="AB285" s="745"/>
      <c r="AC285" s="745"/>
      <c r="AD285" s="745"/>
      <c r="AE285" s="745"/>
      <c r="AF285" s="745"/>
      <c r="AG285" s="745"/>
      <c r="AH285" s="745"/>
      <c r="AI285" s="745"/>
      <c r="AJ285" s="745"/>
      <c r="AK285" s="745"/>
      <c r="AL285" s="745"/>
      <c r="AM285" s="745"/>
      <c r="AN285" s="745"/>
      <c r="AO285" s="745"/>
      <c r="AP285" s="745"/>
      <c r="AQ285" s="745"/>
      <c r="AR285" s="745"/>
      <c r="AS285" s="745"/>
      <c r="AT285" s="745"/>
      <c r="AU285" s="745"/>
      <c r="AV285" s="745"/>
      <c r="AW285" s="745"/>
      <c r="AX285" s="745"/>
      <c r="AY285" s="745"/>
      <c r="AZ285" s="745"/>
      <c r="BA285" s="745"/>
      <c r="BB285" s="745"/>
      <c r="BC285" s="745"/>
      <c r="BD285" s="745"/>
      <c r="BE285" s="745"/>
      <c r="BF285" s="745"/>
      <c r="BG285" s="745"/>
      <c r="BH285" s="745"/>
      <c r="BI285" s="745"/>
      <c r="BJ285" s="745"/>
      <c r="BK285" s="745"/>
      <c r="BL285" s="745"/>
      <c r="BM285" s="745"/>
      <c r="BN285" s="745"/>
      <c r="BO285" s="745"/>
      <c r="BP285" s="745"/>
      <c r="BQ285" s="745"/>
      <c r="BR285" s="745"/>
      <c r="BS285" s="745"/>
      <c r="BT285" s="745"/>
      <c r="BU285" s="745"/>
      <c r="BV285" s="745"/>
      <c r="BW285" s="745"/>
      <c r="BX285" s="745"/>
      <c r="BY285" s="745"/>
      <c r="BZ285" s="102">
        <v>0</v>
      </c>
      <c r="CA285" s="102">
        <v>0</v>
      </c>
      <c r="CB285" s="102">
        <v>0</v>
      </c>
      <c r="CC285" s="102">
        <v>0</v>
      </c>
      <c r="CD285" s="102">
        <v>0</v>
      </c>
      <c r="CE285" s="102">
        <v>0</v>
      </c>
      <c r="CF285" s="102">
        <v>0</v>
      </c>
      <c r="CG285" s="102">
        <v>0</v>
      </c>
      <c r="CH285" s="102">
        <v>0</v>
      </c>
      <c r="CI285" s="102">
        <v>0</v>
      </c>
      <c r="CJ285" s="102">
        <v>0</v>
      </c>
      <c r="CK285" s="102">
        <v>0</v>
      </c>
      <c r="CL285" s="102">
        <v>0</v>
      </c>
      <c r="CM285" s="102">
        <v>0</v>
      </c>
      <c r="CN285" s="102">
        <v>0</v>
      </c>
      <c r="CO285" s="102">
        <v>0</v>
      </c>
      <c r="CP285" s="102">
        <v>0</v>
      </c>
      <c r="CQ285" s="102">
        <v>0</v>
      </c>
      <c r="CR285" s="102">
        <v>0</v>
      </c>
      <c r="CS285" s="49">
        <f t="shared" si="832"/>
        <v>0</v>
      </c>
      <c r="CT285" s="49">
        <f>(CU285-CQ285)</f>
        <v>700</v>
      </c>
      <c r="CU285" s="102">
        <v>700</v>
      </c>
      <c r="CV285" s="102">
        <v>0</v>
      </c>
      <c r="CW285" s="49">
        <f t="shared" si="833"/>
        <v>0</v>
      </c>
      <c r="CX285" s="49">
        <f>(CY285-CU285)</f>
        <v>0</v>
      </c>
      <c r="CY285" s="102">
        <v>700</v>
      </c>
      <c r="CZ285" s="859"/>
      <c r="DA285" s="859"/>
      <c r="DB285" s="102">
        <v>0</v>
      </c>
      <c r="DC285" s="859">
        <v>0</v>
      </c>
      <c r="DD285" s="102">
        <f t="shared" si="837"/>
        <v>0</v>
      </c>
      <c r="DE285" s="102">
        <f t="shared" si="838"/>
        <v>0</v>
      </c>
      <c r="DF285" s="102">
        <v>0</v>
      </c>
      <c r="DG285" s="102"/>
      <c r="DH285" s="102">
        <f t="shared" si="839"/>
        <v>0</v>
      </c>
      <c r="DI285" s="49">
        <f>(DJ285-DF285)</f>
        <v>0</v>
      </c>
      <c r="DJ285" s="859"/>
      <c r="DK285" s="102"/>
      <c r="DL285" s="102">
        <f t="shared" si="841"/>
        <v>0</v>
      </c>
      <c r="DM285" s="49">
        <f>(DN285-DJ285)</f>
        <v>0</v>
      </c>
      <c r="DN285" s="859"/>
      <c r="DO285" s="102"/>
      <c r="DP285" s="102">
        <f t="shared" si="843"/>
        <v>0</v>
      </c>
      <c r="DQ285" s="49">
        <f>(DR285-DN285)</f>
        <v>0</v>
      </c>
      <c r="DR285" s="859">
        <v>0</v>
      </c>
      <c r="DS285" s="859">
        <v>0</v>
      </c>
      <c r="DT285" s="859"/>
      <c r="DU285" s="859"/>
      <c r="DV285" s="102"/>
      <c r="DW285" s="102"/>
      <c r="DX285" s="137"/>
      <c r="DY285" s="859"/>
      <c r="DZ285" s="853"/>
      <c r="EA285" s="853"/>
      <c r="EE285" s="934"/>
      <c r="EF285" s="655"/>
      <c r="EG285" s="655"/>
      <c r="EH285" s="655"/>
      <c r="EI285" s="655"/>
      <c r="EJ285" s="655"/>
      <c r="EK285" s="655"/>
      <c r="EL285" s="655"/>
      <c r="EM285" s="655"/>
      <c r="EN285" s="952"/>
      <c r="EO285" s="655"/>
      <c r="EP285" s="655"/>
      <c r="EQ285" s="655"/>
      <c r="ER285" s="655"/>
      <c r="ES285" s="655"/>
      <c r="ET285" s="655"/>
      <c r="EU285" s="655"/>
      <c r="EV285" s="655"/>
      <c r="EX285" s="930"/>
      <c r="EY285" s="655"/>
      <c r="EZ285" s="655"/>
      <c r="FA285" s="655"/>
      <c r="FB285" s="655"/>
      <c r="FC285" s="655"/>
      <c r="FD285" s="655"/>
      <c r="FE285" s="655"/>
      <c r="FF285" s="655"/>
      <c r="FG285" s="655"/>
      <c r="FH285" s="655"/>
      <c r="FI285" s="655"/>
      <c r="FJ285" s="655"/>
      <c r="FK285" s="655"/>
      <c r="FL285" s="655"/>
      <c r="FM285" s="655"/>
      <c r="FN285" s="655"/>
      <c r="FO285" s="655"/>
      <c r="FP285" s="655"/>
      <c r="FQ285" s="655"/>
      <c r="FR285" s="655"/>
      <c r="FS285" s="655"/>
      <c r="FT285" s="655"/>
      <c r="FU285" s="655"/>
      <c r="FV285" s="655"/>
      <c r="FW285" s="655"/>
      <c r="FX285" s="655"/>
      <c r="FY285" s="655"/>
      <c r="FZ285" s="655"/>
      <c r="GA285" s="655"/>
      <c r="GB285" s="655"/>
      <c r="GC285" s="655"/>
      <c r="GD285" s="655"/>
      <c r="GE285" s="655"/>
      <c r="GF285" s="655"/>
      <c r="GG285" s="655"/>
      <c r="GH285" s="655"/>
      <c r="GI285" s="655"/>
      <c r="GJ285" s="655"/>
      <c r="GK285" s="655"/>
      <c r="GL285" s="655"/>
      <c r="GM285" s="655"/>
      <c r="GN285" s="655"/>
      <c r="GO285" s="655"/>
      <c r="GP285" s="655"/>
      <c r="GQ285" s="655"/>
      <c r="GR285" s="655"/>
      <c r="GS285" s="655"/>
      <c r="GT285" s="655"/>
      <c r="GU285" s="655"/>
      <c r="GV285" s="655"/>
      <c r="GW285" s="655"/>
      <c r="GX285" s="655"/>
      <c r="GY285" s="655"/>
      <c r="GZ285" s="655"/>
      <c r="HA285" s="655"/>
      <c r="HB285" s="655"/>
      <c r="HC285" s="655"/>
      <c r="HD285" s="655"/>
      <c r="HE285" s="655"/>
      <c r="HF285" s="655"/>
      <c r="HG285" s="655"/>
      <c r="HH285" s="655"/>
      <c r="HI285" s="655"/>
      <c r="HJ285" s="655"/>
      <c r="HK285" s="655"/>
      <c r="HL285" s="655"/>
      <c r="HM285" s="655"/>
      <c r="HN285" s="655"/>
      <c r="HO285" s="655"/>
      <c r="HP285" s="655"/>
      <c r="HQ285" s="655"/>
      <c r="HR285" s="655"/>
      <c r="HS285" s="655"/>
      <c r="HT285" s="655"/>
      <c r="HU285" s="655"/>
      <c r="HV285" s="655"/>
      <c r="HW285" s="655"/>
      <c r="HX285" s="655"/>
      <c r="HY285" s="655"/>
      <c r="HZ285" s="655"/>
      <c r="IA285" s="655"/>
      <c r="IB285" s="655"/>
      <c r="IC285" s="655"/>
    </row>
    <row r="286" spans="1:237" s="717" customFormat="1" ht="17.25" customHeight="1" x14ac:dyDescent="0.35">
      <c r="A286" s="745"/>
      <c r="B286" s="646" t="s">
        <v>725</v>
      </c>
      <c r="C286" s="665" t="s">
        <v>499</v>
      </c>
      <c r="D286" s="646"/>
      <c r="E286" s="646"/>
      <c r="F286" s="646"/>
      <c r="G286" s="646"/>
      <c r="H286" s="646"/>
      <c r="I286" s="646"/>
      <c r="J286" s="580" t="s">
        <v>201</v>
      </c>
      <c r="K286" s="785"/>
      <c r="L286" s="604"/>
      <c r="M286" s="610">
        <v>423</v>
      </c>
      <c r="N286" s="566" t="s">
        <v>718</v>
      </c>
      <c r="O286" s="780"/>
      <c r="P286" s="745"/>
      <c r="Q286" s="745"/>
      <c r="R286" s="745"/>
      <c r="S286" s="745"/>
      <c r="T286" s="745"/>
      <c r="U286" s="745"/>
      <c r="V286" s="745"/>
      <c r="W286" s="745"/>
      <c r="X286" s="745"/>
      <c r="Y286" s="745"/>
      <c r="Z286" s="745"/>
      <c r="AA286" s="745"/>
      <c r="AB286" s="745"/>
      <c r="AC286" s="745"/>
      <c r="AD286" s="745"/>
      <c r="AE286" s="745"/>
      <c r="AF286" s="745"/>
      <c r="AG286" s="745"/>
      <c r="AH286" s="745"/>
      <c r="AI286" s="745"/>
      <c r="AJ286" s="745"/>
      <c r="AK286" s="745"/>
      <c r="AL286" s="745"/>
      <c r="AM286" s="745"/>
      <c r="AN286" s="745"/>
      <c r="AO286" s="745"/>
      <c r="AP286" s="745"/>
      <c r="AQ286" s="745"/>
      <c r="AR286" s="745"/>
      <c r="AS286" s="745"/>
      <c r="AT286" s="745"/>
      <c r="AU286" s="745"/>
      <c r="AV286" s="745"/>
      <c r="AW286" s="745"/>
      <c r="AX286" s="745"/>
      <c r="AY286" s="745"/>
      <c r="AZ286" s="745"/>
      <c r="BA286" s="745"/>
      <c r="BB286" s="745"/>
      <c r="BC286" s="745"/>
      <c r="BD286" s="745"/>
      <c r="BE286" s="745"/>
      <c r="BF286" s="745"/>
      <c r="BG286" s="745"/>
      <c r="BH286" s="745"/>
      <c r="BI286" s="745"/>
      <c r="BJ286" s="745"/>
      <c r="BK286" s="745"/>
      <c r="BL286" s="745"/>
      <c r="BM286" s="745"/>
      <c r="BN286" s="745"/>
      <c r="BO286" s="745"/>
      <c r="BP286" s="745"/>
      <c r="BQ286" s="745"/>
      <c r="BR286" s="745"/>
      <c r="BS286" s="745"/>
      <c r="BT286" s="745"/>
      <c r="BU286" s="745"/>
      <c r="BV286" s="745"/>
      <c r="BW286" s="745"/>
      <c r="BX286" s="745"/>
      <c r="BY286" s="745"/>
      <c r="BZ286" s="107">
        <f t="shared" ref="BZ286:CR286" si="862">BZ287</f>
        <v>0</v>
      </c>
      <c r="CA286" s="107">
        <f t="shared" si="862"/>
        <v>0</v>
      </c>
      <c r="CB286" s="107">
        <f t="shared" si="862"/>
        <v>0</v>
      </c>
      <c r="CC286" s="107">
        <f t="shared" si="862"/>
        <v>0</v>
      </c>
      <c r="CD286" s="107">
        <f t="shared" si="862"/>
        <v>0</v>
      </c>
      <c r="CE286" s="107">
        <f t="shared" si="862"/>
        <v>0</v>
      </c>
      <c r="CF286" s="107">
        <f t="shared" si="862"/>
        <v>0</v>
      </c>
      <c r="CG286" s="107">
        <f t="shared" si="862"/>
        <v>0</v>
      </c>
      <c r="CH286" s="107">
        <f t="shared" si="862"/>
        <v>0</v>
      </c>
      <c r="CI286" s="107">
        <f t="shared" si="862"/>
        <v>0</v>
      </c>
      <c r="CJ286" s="107">
        <f t="shared" si="862"/>
        <v>0</v>
      </c>
      <c r="CK286" s="107">
        <f t="shared" si="862"/>
        <v>0</v>
      </c>
      <c r="CL286" s="107">
        <f t="shared" si="862"/>
        <v>0</v>
      </c>
      <c r="CM286" s="107">
        <f t="shared" si="862"/>
        <v>0</v>
      </c>
      <c r="CN286" s="107">
        <f t="shared" si="862"/>
        <v>0</v>
      </c>
      <c r="CO286" s="107">
        <f t="shared" si="862"/>
        <v>0</v>
      </c>
      <c r="CP286" s="107">
        <f t="shared" si="862"/>
        <v>0</v>
      </c>
      <c r="CQ286" s="107">
        <f t="shared" si="862"/>
        <v>0</v>
      </c>
      <c r="CR286" s="107">
        <f t="shared" si="862"/>
        <v>0</v>
      </c>
      <c r="CS286" s="107">
        <f t="shared" si="832"/>
        <v>0</v>
      </c>
      <c r="CT286" s="107">
        <f>CT287</f>
        <v>28000</v>
      </c>
      <c r="CU286" s="107">
        <f>CU287</f>
        <v>28000</v>
      </c>
      <c r="CV286" s="107">
        <f>CV287</f>
        <v>0</v>
      </c>
      <c r="CW286" s="107">
        <f t="shared" si="833"/>
        <v>0</v>
      </c>
      <c r="CX286" s="107">
        <f t="shared" ref="CX286:DG286" si="863">CX287</f>
        <v>-28000</v>
      </c>
      <c r="CY286" s="107">
        <f t="shared" si="863"/>
        <v>0</v>
      </c>
      <c r="CZ286" s="140">
        <f t="shared" si="863"/>
        <v>0</v>
      </c>
      <c r="DA286" s="140">
        <f t="shared" si="863"/>
        <v>0</v>
      </c>
      <c r="DB286" s="107">
        <f t="shared" si="863"/>
        <v>0</v>
      </c>
      <c r="DC286" s="140">
        <f t="shared" ref="DC286" si="864">DC287</f>
        <v>0</v>
      </c>
      <c r="DD286" s="107">
        <f t="shared" si="837"/>
        <v>0</v>
      </c>
      <c r="DE286" s="107">
        <f t="shared" si="838"/>
        <v>0</v>
      </c>
      <c r="DF286" s="107">
        <f t="shared" si="863"/>
        <v>0</v>
      </c>
      <c r="DG286" s="107">
        <f t="shared" si="863"/>
        <v>0</v>
      </c>
      <c r="DH286" s="107">
        <f t="shared" si="839"/>
        <v>0</v>
      </c>
      <c r="DI286" s="107">
        <f>DI287</f>
        <v>0</v>
      </c>
      <c r="DJ286" s="140">
        <f>DJ287</f>
        <v>0</v>
      </c>
      <c r="DK286" s="107">
        <f t="shared" ref="DK286" si="865">DK287</f>
        <v>0</v>
      </c>
      <c r="DL286" s="107">
        <f t="shared" si="841"/>
        <v>0</v>
      </c>
      <c r="DM286" s="107">
        <f>DM287</f>
        <v>0</v>
      </c>
      <c r="DN286" s="140">
        <f>DN287</f>
        <v>0</v>
      </c>
      <c r="DO286" s="107">
        <f t="shared" ref="DO286" si="866">DO287</f>
        <v>0</v>
      </c>
      <c r="DP286" s="107">
        <f t="shared" si="843"/>
        <v>0</v>
      </c>
      <c r="DQ286" s="107">
        <f>DQ287</f>
        <v>0</v>
      </c>
      <c r="DR286" s="140">
        <f>DR287</f>
        <v>0</v>
      </c>
      <c r="DS286" s="140">
        <f t="shared" ref="DS286:DU286" si="867">DS287</f>
        <v>0</v>
      </c>
      <c r="DT286" s="140">
        <f t="shared" si="867"/>
        <v>0</v>
      </c>
      <c r="DU286" s="140">
        <f t="shared" si="867"/>
        <v>0</v>
      </c>
      <c r="DV286" s="97"/>
      <c r="DW286" s="97"/>
      <c r="DX286" s="137"/>
      <c r="DY286" s="959"/>
      <c r="DZ286" s="853"/>
      <c r="EA286" s="853"/>
      <c r="EE286" s="934"/>
      <c r="EF286" s="655"/>
      <c r="EG286" s="655"/>
      <c r="EH286" s="655"/>
      <c r="EI286" s="655"/>
      <c r="EJ286" s="655"/>
      <c r="EK286" s="655"/>
      <c r="EL286" s="655"/>
      <c r="EM286" s="655"/>
      <c r="EN286" s="952"/>
      <c r="EO286" s="655"/>
      <c r="EP286" s="655"/>
      <c r="EQ286" s="655"/>
      <c r="ER286" s="655"/>
      <c r="ES286" s="655"/>
      <c r="ET286" s="655"/>
      <c r="EU286" s="655"/>
      <c r="EV286" s="655"/>
      <c r="EX286" s="930"/>
      <c r="EY286" s="655"/>
      <c r="EZ286" s="655"/>
      <c r="FA286" s="655"/>
      <c r="FB286" s="655"/>
      <c r="FC286" s="655"/>
      <c r="FD286" s="655"/>
      <c r="FE286" s="655"/>
      <c r="FF286" s="655"/>
      <c r="FG286" s="655"/>
      <c r="FH286" s="655"/>
      <c r="FI286" s="655"/>
      <c r="FJ286" s="655"/>
      <c r="FK286" s="655"/>
      <c r="FL286" s="655"/>
      <c r="FM286" s="655"/>
      <c r="FN286" s="655"/>
      <c r="FO286" s="655"/>
      <c r="FP286" s="655"/>
      <c r="FQ286" s="655"/>
      <c r="FR286" s="655"/>
      <c r="FS286" s="655"/>
      <c r="FT286" s="655"/>
      <c r="FU286" s="655"/>
      <c r="FV286" s="655"/>
      <c r="FW286" s="655"/>
      <c r="FX286" s="655"/>
      <c r="FY286" s="655"/>
      <c r="FZ286" s="655"/>
      <c r="GA286" s="655"/>
      <c r="GB286" s="655"/>
      <c r="GC286" s="655"/>
      <c r="GD286" s="655"/>
      <c r="GE286" s="655"/>
      <c r="GF286" s="655"/>
      <c r="GG286" s="655"/>
      <c r="GH286" s="655"/>
      <c r="GI286" s="655"/>
      <c r="GJ286" s="655"/>
      <c r="GK286" s="655"/>
      <c r="GL286" s="655"/>
      <c r="GM286" s="655"/>
      <c r="GN286" s="655"/>
      <c r="GO286" s="655"/>
      <c r="GP286" s="655"/>
      <c r="GQ286" s="655"/>
      <c r="GR286" s="655"/>
      <c r="GS286" s="655"/>
      <c r="GT286" s="655"/>
      <c r="GU286" s="655"/>
      <c r="GV286" s="655"/>
      <c r="GW286" s="655"/>
      <c r="GX286" s="655"/>
      <c r="GY286" s="655"/>
      <c r="GZ286" s="655"/>
      <c r="HA286" s="655"/>
      <c r="HB286" s="655"/>
      <c r="HC286" s="655"/>
      <c r="HD286" s="655"/>
      <c r="HE286" s="655"/>
      <c r="HF286" s="655"/>
      <c r="HG286" s="655"/>
      <c r="HH286" s="655"/>
      <c r="HI286" s="655"/>
      <c r="HJ286" s="655"/>
      <c r="HK286" s="655"/>
      <c r="HL286" s="655"/>
      <c r="HM286" s="655"/>
      <c r="HN286" s="655"/>
      <c r="HO286" s="655"/>
      <c r="HP286" s="655"/>
      <c r="HQ286" s="655"/>
      <c r="HR286" s="655"/>
      <c r="HS286" s="655"/>
      <c r="HT286" s="655"/>
      <c r="HU286" s="655"/>
      <c r="HV286" s="655"/>
      <c r="HW286" s="655"/>
      <c r="HX286" s="655"/>
      <c r="HY286" s="655"/>
      <c r="HZ286" s="655"/>
      <c r="IA286" s="655"/>
      <c r="IB286" s="655"/>
      <c r="IC286" s="655"/>
    </row>
    <row r="287" spans="1:237" s="717" customFormat="1" ht="17.25" customHeight="1" x14ac:dyDescent="0.35">
      <c r="A287" s="745"/>
      <c r="B287" s="646"/>
      <c r="C287" s="665"/>
      <c r="D287" s="646"/>
      <c r="E287" s="646"/>
      <c r="F287" s="646"/>
      <c r="G287" s="646"/>
      <c r="H287" s="646"/>
      <c r="I287" s="646"/>
      <c r="J287" s="580" t="s">
        <v>201</v>
      </c>
      <c r="K287" s="785"/>
      <c r="L287" s="604"/>
      <c r="M287" s="706"/>
      <c r="N287" s="708">
        <v>4231</v>
      </c>
      <c r="O287" s="791" t="s">
        <v>700</v>
      </c>
      <c r="P287" s="745"/>
      <c r="Q287" s="745"/>
      <c r="R287" s="745"/>
      <c r="S287" s="745"/>
      <c r="T287" s="745"/>
      <c r="U287" s="745"/>
      <c r="V287" s="745"/>
      <c r="W287" s="745"/>
      <c r="X287" s="745"/>
      <c r="Y287" s="745"/>
      <c r="Z287" s="745"/>
      <c r="AA287" s="745"/>
      <c r="AB287" s="745"/>
      <c r="AC287" s="745"/>
      <c r="AD287" s="745"/>
      <c r="AE287" s="745"/>
      <c r="AF287" s="745"/>
      <c r="AG287" s="745"/>
      <c r="AH287" s="745"/>
      <c r="AI287" s="745"/>
      <c r="AJ287" s="745"/>
      <c r="AK287" s="745"/>
      <c r="AL287" s="745"/>
      <c r="AM287" s="745"/>
      <c r="AN287" s="745"/>
      <c r="AO287" s="745"/>
      <c r="AP287" s="745"/>
      <c r="AQ287" s="745"/>
      <c r="AR287" s="745"/>
      <c r="AS287" s="745"/>
      <c r="AT287" s="745"/>
      <c r="AU287" s="745"/>
      <c r="AV287" s="745"/>
      <c r="AW287" s="745"/>
      <c r="AX287" s="745"/>
      <c r="AY287" s="745"/>
      <c r="AZ287" s="745"/>
      <c r="BA287" s="745"/>
      <c r="BB287" s="745"/>
      <c r="BC287" s="745"/>
      <c r="BD287" s="745"/>
      <c r="BE287" s="745"/>
      <c r="BF287" s="745"/>
      <c r="BG287" s="745"/>
      <c r="BH287" s="745"/>
      <c r="BI287" s="745"/>
      <c r="BJ287" s="745"/>
      <c r="BK287" s="745"/>
      <c r="BL287" s="745"/>
      <c r="BM287" s="745"/>
      <c r="BN287" s="745"/>
      <c r="BO287" s="745"/>
      <c r="BP287" s="745"/>
      <c r="BQ287" s="745"/>
      <c r="BR287" s="745"/>
      <c r="BS287" s="745"/>
      <c r="BT287" s="745"/>
      <c r="BU287" s="745"/>
      <c r="BV287" s="745"/>
      <c r="BW287" s="745"/>
      <c r="BX287" s="745"/>
      <c r="BY287" s="745"/>
      <c r="BZ287" s="102">
        <v>0</v>
      </c>
      <c r="CA287" s="102">
        <v>0</v>
      </c>
      <c r="CB287" s="102">
        <v>0</v>
      </c>
      <c r="CC287" s="102">
        <v>0</v>
      </c>
      <c r="CD287" s="102">
        <v>0</v>
      </c>
      <c r="CE287" s="102">
        <v>0</v>
      </c>
      <c r="CF287" s="102">
        <v>0</v>
      </c>
      <c r="CG287" s="102">
        <v>0</v>
      </c>
      <c r="CH287" s="102">
        <v>0</v>
      </c>
      <c r="CI287" s="102">
        <v>0</v>
      </c>
      <c r="CJ287" s="102">
        <v>0</v>
      </c>
      <c r="CK287" s="102">
        <v>0</v>
      </c>
      <c r="CL287" s="102">
        <v>0</v>
      </c>
      <c r="CM287" s="102">
        <v>0</v>
      </c>
      <c r="CN287" s="102">
        <v>0</v>
      </c>
      <c r="CO287" s="102">
        <v>0</v>
      </c>
      <c r="CP287" s="102">
        <v>0</v>
      </c>
      <c r="CQ287" s="102">
        <v>0</v>
      </c>
      <c r="CR287" s="102">
        <v>0</v>
      </c>
      <c r="CS287" s="49">
        <f t="shared" si="832"/>
        <v>0</v>
      </c>
      <c r="CT287" s="49">
        <f>CU287-CQ287</f>
        <v>28000</v>
      </c>
      <c r="CU287" s="102">
        <v>28000</v>
      </c>
      <c r="CV287" s="102">
        <v>0</v>
      </c>
      <c r="CW287" s="49">
        <f t="shared" si="833"/>
        <v>0</v>
      </c>
      <c r="CX287" s="49">
        <f>CY287-CU287</f>
        <v>-28000</v>
      </c>
      <c r="CY287" s="102">
        <v>0</v>
      </c>
      <c r="CZ287" s="859"/>
      <c r="DA287" s="859"/>
      <c r="DB287" s="102">
        <v>0</v>
      </c>
      <c r="DC287" s="859">
        <v>0</v>
      </c>
      <c r="DD287" s="102">
        <f t="shared" si="837"/>
        <v>0</v>
      </c>
      <c r="DE287" s="102">
        <f t="shared" si="838"/>
        <v>0</v>
      </c>
      <c r="DF287" s="102">
        <v>0</v>
      </c>
      <c r="DG287" s="102"/>
      <c r="DH287" s="102">
        <f t="shared" si="839"/>
        <v>0</v>
      </c>
      <c r="DI287" s="49">
        <f>DJ287-DF287</f>
        <v>0</v>
      </c>
      <c r="DJ287" s="859"/>
      <c r="DK287" s="102"/>
      <c r="DL287" s="102">
        <f t="shared" si="841"/>
        <v>0</v>
      </c>
      <c r="DM287" s="49">
        <f>DN287-DJ287</f>
        <v>0</v>
      </c>
      <c r="DN287" s="859"/>
      <c r="DO287" s="102"/>
      <c r="DP287" s="102">
        <f t="shared" si="843"/>
        <v>0</v>
      </c>
      <c r="DQ287" s="49">
        <f>DR287-DN287</f>
        <v>0</v>
      </c>
      <c r="DR287" s="859">
        <v>0</v>
      </c>
      <c r="DS287" s="859">
        <v>0</v>
      </c>
      <c r="DT287" s="859"/>
      <c r="DU287" s="859"/>
      <c r="DV287" s="102"/>
      <c r="DW287" s="102"/>
      <c r="DX287" s="137"/>
      <c r="DY287" s="859"/>
      <c r="DZ287" s="853"/>
      <c r="EA287" s="853"/>
      <c r="EE287" s="934"/>
      <c r="EF287" s="655"/>
      <c r="EG287" s="655"/>
      <c r="EH287" s="655"/>
      <c r="EI287" s="655"/>
      <c r="EJ287" s="655"/>
      <c r="EK287" s="655"/>
      <c r="EL287" s="655"/>
      <c r="EM287" s="655"/>
      <c r="EN287" s="952"/>
      <c r="EO287" s="655"/>
      <c r="EP287" s="655"/>
      <c r="EQ287" s="655"/>
      <c r="ER287" s="655"/>
      <c r="ES287" s="655"/>
      <c r="ET287" s="655"/>
      <c r="EU287" s="655"/>
      <c r="EV287" s="655"/>
      <c r="EX287" s="930"/>
      <c r="EY287" s="655"/>
      <c r="EZ287" s="655"/>
      <c r="FA287" s="655"/>
      <c r="FB287" s="655"/>
      <c r="FC287" s="655"/>
      <c r="FD287" s="655"/>
      <c r="FE287" s="655"/>
      <c r="FF287" s="655"/>
      <c r="FG287" s="655"/>
      <c r="FH287" s="655"/>
      <c r="FI287" s="655"/>
      <c r="FJ287" s="655"/>
      <c r="FK287" s="655"/>
      <c r="FL287" s="655"/>
      <c r="FM287" s="655"/>
      <c r="FN287" s="655"/>
      <c r="FO287" s="655"/>
      <c r="FP287" s="655"/>
      <c r="FQ287" s="655"/>
      <c r="FR287" s="655"/>
      <c r="FS287" s="655"/>
      <c r="FT287" s="655"/>
      <c r="FU287" s="655"/>
      <c r="FV287" s="655"/>
      <c r="FW287" s="655"/>
      <c r="FX287" s="655"/>
      <c r="FY287" s="655"/>
      <c r="FZ287" s="655"/>
      <c r="GA287" s="655"/>
      <c r="GB287" s="655"/>
      <c r="GC287" s="655"/>
      <c r="GD287" s="655"/>
      <c r="GE287" s="655"/>
      <c r="GF287" s="655"/>
      <c r="GG287" s="655"/>
      <c r="GH287" s="655"/>
      <c r="GI287" s="655"/>
      <c r="GJ287" s="655"/>
      <c r="GK287" s="655"/>
      <c r="GL287" s="655"/>
      <c r="GM287" s="655"/>
      <c r="GN287" s="655"/>
      <c r="GO287" s="655"/>
      <c r="GP287" s="655"/>
      <c r="GQ287" s="655"/>
      <c r="GR287" s="655"/>
      <c r="GS287" s="655"/>
      <c r="GT287" s="655"/>
      <c r="GU287" s="655"/>
      <c r="GV287" s="655"/>
      <c r="GW287" s="655"/>
      <c r="GX287" s="655"/>
      <c r="GY287" s="655"/>
      <c r="GZ287" s="655"/>
      <c r="HA287" s="655"/>
      <c r="HB287" s="655"/>
      <c r="HC287" s="655"/>
      <c r="HD287" s="655"/>
      <c r="HE287" s="655"/>
      <c r="HF287" s="655"/>
      <c r="HG287" s="655"/>
      <c r="HH287" s="655"/>
      <c r="HI287" s="655"/>
      <c r="HJ287" s="655"/>
      <c r="HK287" s="655"/>
      <c r="HL287" s="655"/>
      <c r="HM287" s="655"/>
      <c r="HN287" s="655"/>
      <c r="HO287" s="655"/>
      <c r="HP287" s="655"/>
      <c r="HQ287" s="655"/>
      <c r="HR287" s="655"/>
      <c r="HS287" s="655"/>
      <c r="HT287" s="655"/>
      <c r="HU287" s="655"/>
      <c r="HV287" s="655"/>
      <c r="HW287" s="655"/>
      <c r="HX287" s="655"/>
      <c r="HY287" s="655"/>
      <c r="HZ287" s="655"/>
      <c r="IA287" s="655"/>
      <c r="IB287" s="655"/>
      <c r="IC287" s="655"/>
    </row>
    <row r="288" spans="1:237" s="717" customFormat="1" ht="17.25" customHeight="1" x14ac:dyDescent="0.35">
      <c r="A288" s="745"/>
      <c r="B288" s="646"/>
      <c r="C288" s="665"/>
      <c r="D288" s="646"/>
      <c r="E288" s="646"/>
      <c r="F288" s="646"/>
      <c r="G288" s="646"/>
      <c r="H288" s="646"/>
      <c r="I288" s="646"/>
      <c r="J288" s="580" t="s">
        <v>201</v>
      </c>
      <c r="K288" s="828"/>
      <c r="L288" s="830">
        <v>45</v>
      </c>
      <c r="M288" s="830" t="s">
        <v>196</v>
      </c>
      <c r="N288" s="576"/>
      <c r="O288" s="525"/>
      <c r="P288" s="745"/>
      <c r="Q288" s="745"/>
      <c r="R288" s="745"/>
      <c r="S288" s="745"/>
      <c r="T288" s="745"/>
      <c r="U288" s="745"/>
      <c r="V288" s="745"/>
      <c r="W288" s="745"/>
      <c r="X288" s="745"/>
      <c r="Y288" s="745"/>
      <c r="Z288" s="745"/>
      <c r="AA288" s="745"/>
      <c r="AB288" s="745"/>
      <c r="AC288" s="745"/>
      <c r="AD288" s="745"/>
      <c r="AE288" s="745"/>
      <c r="AF288" s="745"/>
      <c r="AG288" s="745"/>
      <c r="AH288" s="745"/>
      <c r="AI288" s="745"/>
      <c r="AJ288" s="745"/>
      <c r="AK288" s="745"/>
      <c r="AL288" s="745"/>
      <c r="AM288" s="745"/>
      <c r="AN288" s="745"/>
      <c r="AO288" s="745"/>
      <c r="AP288" s="745"/>
      <c r="AQ288" s="745"/>
      <c r="AR288" s="745"/>
      <c r="AS288" s="745"/>
      <c r="AT288" s="745"/>
      <c r="AU288" s="745"/>
      <c r="AV288" s="745"/>
      <c r="AW288" s="745"/>
      <c r="AX288" s="745"/>
      <c r="AY288" s="745"/>
      <c r="AZ288" s="745"/>
      <c r="BA288" s="745"/>
      <c r="BB288" s="745"/>
      <c r="BC288" s="745"/>
      <c r="BD288" s="745"/>
      <c r="BE288" s="745"/>
      <c r="BF288" s="745"/>
      <c r="BG288" s="745"/>
      <c r="BH288" s="745"/>
      <c r="BI288" s="745"/>
      <c r="BJ288" s="745"/>
      <c r="BK288" s="745"/>
      <c r="BL288" s="745"/>
      <c r="BM288" s="745"/>
      <c r="BN288" s="745"/>
      <c r="BO288" s="745"/>
      <c r="BP288" s="745"/>
      <c r="BQ288" s="745"/>
      <c r="BR288" s="745"/>
      <c r="BS288" s="745"/>
      <c r="BT288" s="745"/>
      <c r="BU288" s="745"/>
      <c r="BV288" s="745"/>
      <c r="BW288" s="745"/>
      <c r="BX288" s="745"/>
      <c r="BY288" s="745"/>
      <c r="BZ288" s="107">
        <f t="shared" ref="BZ288:CR289" si="868">BZ289</f>
        <v>0</v>
      </c>
      <c r="CA288" s="107">
        <f t="shared" si="868"/>
        <v>0</v>
      </c>
      <c r="CB288" s="107">
        <f t="shared" si="868"/>
        <v>0</v>
      </c>
      <c r="CC288" s="107">
        <f t="shared" si="868"/>
        <v>0</v>
      </c>
      <c r="CD288" s="107">
        <f t="shared" si="868"/>
        <v>0</v>
      </c>
      <c r="CE288" s="107">
        <f t="shared" si="868"/>
        <v>0</v>
      </c>
      <c r="CF288" s="107">
        <f t="shared" si="868"/>
        <v>0</v>
      </c>
      <c r="CG288" s="107">
        <f t="shared" si="868"/>
        <v>0</v>
      </c>
      <c r="CH288" s="107">
        <f t="shared" si="868"/>
        <v>0</v>
      </c>
      <c r="CI288" s="107">
        <f t="shared" si="868"/>
        <v>0</v>
      </c>
      <c r="CJ288" s="107">
        <f t="shared" si="868"/>
        <v>0</v>
      </c>
      <c r="CK288" s="107">
        <f t="shared" si="868"/>
        <v>0</v>
      </c>
      <c r="CL288" s="107">
        <f t="shared" si="868"/>
        <v>0</v>
      </c>
      <c r="CM288" s="107">
        <f t="shared" si="868"/>
        <v>0</v>
      </c>
      <c r="CN288" s="107">
        <f t="shared" si="868"/>
        <v>0</v>
      </c>
      <c r="CO288" s="107">
        <f t="shared" si="868"/>
        <v>0</v>
      </c>
      <c r="CP288" s="107">
        <f t="shared" si="868"/>
        <v>0</v>
      </c>
      <c r="CQ288" s="107">
        <f t="shared" si="868"/>
        <v>0</v>
      </c>
      <c r="CR288" s="107">
        <f t="shared" si="868"/>
        <v>0</v>
      </c>
      <c r="CS288" s="107">
        <f t="shared" si="832"/>
        <v>0</v>
      </c>
      <c r="CT288" s="107">
        <f t="shared" ref="CT288:CV289" si="869">CT289</f>
        <v>0</v>
      </c>
      <c r="CU288" s="107">
        <f t="shared" si="869"/>
        <v>0</v>
      </c>
      <c r="CV288" s="107">
        <f t="shared" si="869"/>
        <v>0</v>
      </c>
      <c r="CW288" s="107">
        <f t="shared" si="833"/>
        <v>0</v>
      </c>
      <c r="CX288" s="107">
        <f t="shared" ref="CX288:DA289" si="870">CX289</f>
        <v>20000</v>
      </c>
      <c r="CY288" s="107">
        <f t="shared" si="870"/>
        <v>20000</v>
      </c>
      <c r="CZ288" s="140">
        <f t="shared" si="870"/>
        <v>0</v>
      </c>
      <c r="DA288" s="140">
        <f t="shared" si="870"/>
        <v>0</v>
      </c>
      <c r="DB288" s="107">
        <f t="shared" ref="DB288:DG289" si="871">DB289</f>
        <v>0</v>
      </c>
      <c r="DC288" s="140">
        <f>DC289</f>
        <v>0</v>
      </c>
      <c r="DD288" s="107">
        <f t="shared" si="837"/>
        <v>0</v>
      </c>
      <c r="DE288" s="107">
        <f t="shared" si="838"/>
        <v>0</v>
      </c>
      <c r="DF288" s="107">
        <f t="shared" si="871"/>
        <v>0</v>
      </c>
      <c r="DG288" s="107">
        <f t="shared" si="871"/>
        <v>0</v>
      </c>
      <c r="DH288" s="107">
        <f t="shared" si="839"/>
        <v>0</v>
      </c>
      <c r="DI288" s="107">
        <f t="shared" ref="DI288:DI289" si="872">DI289</f>
        <v>0</v>
      </c>
      <c r="DJ288" s="140">
        <f>DJ289</f>
        <v>0</v>
      </c>
      <c r="DK288" s="107">
        <f t="shared" ref="DK288:DK289" si="873">DK289</f>
        <v>0</v>
      </c>
      <c r="DL288" s="107">
        <f t="shared" si="841"/>
        <v>0</v>
      </c>
      <c r="DM288" s="107">
        <f t="shared" ref="DM288:DM289" si="874">DM289</f>
        <v>0</v>
      </c>
      <c r="DN288" s="140">
        <f>DN289</f>
        <v>0</v>
      </c>
      <c r="DO288" s="107">
        <f t="shared" ref="DO288:DO289" si="875">DO289</f>
        <v>0</v>
      </c>
      <c r="DP288" s="107">
        <f t="shared" si="843"/>
        <v>0</v>
      </c>
      <c r="DQ288" s="107">
        <f t="shared" ref="DQ288:DQ289" si="876">DQ289</f>
        <v>0</v>
      </c>
      <c r="DR288" s="140">
        <f>DR289</f>
        <v>0</v>
      </c>
      <c r="DS288" s="140">
        <f t="shared" ref="DS288:DU289" si="877">DS289</f>
        <v>0</v>
      </c>
      <c r="DT288" s="140">
        <f t="shared" si="877"/>
        <v>0</v>
      </c>
      <c r="DU288" s="140">
        <f t="shared" si="877"/>
        <v>0</v>
      </c>
      <c r="DV288" s="97"/>
      <c r="DW288" s="97"/>
      <c r="DX288" s="137"/>
      <c r="DY288" s="959"/>
      <c r="DZ288" s="853"/>
      <c r="EA288" s="853"/>
      <c r="EE288" s="934"/>
      <c r="EF288" s="655"/>
      <c r="EG288" s="655"/>
      <c r="EH288" s="655"/>
      <c r="EI288" s="655"/>
      <c r="EJ288" s="655"/>
      <c r="EK288" s="655"/>
      <c r="EL288" s="655"/>
      <c r="EM288" s="655"/>
      <c r="EN288" s="952"/>
      <c r="EO288" s="655"/>
      <c r="EP288" s="655"/>
      <c r="EQ288" s="655"/>
      <c r="ER288" s="655"/>
      <c r="ES288" s="655"/>
      <c r="ET288" s="655"/>
      <c r="EU288" s="655"/>
      <c r="EV288" s="655"/>
      <c r="EX288" s="930"/>
      <c r="EY288" s="655"/>
      <c r="EZ288" s="655"/>
      <c r="FA288" s="655"/>
      <c r="FB288" s="655"/>
      <c r="FC288" s="655"/>
      <c r="FD288" s="655"/>
      <c r="FE288" s="655"/>
      <c r="FF288" s="655"/>
      <c r="FG288" s="655"/>
      <c r="FH288" s="655"/>
      <c r="FI288" s="655"/>
      <c r="FJ288" s="655"/>
      <c r="FK288" s="655"/>
      <c r="FL288" s="655"/>
      <c r="FM288" s="655"/>
      <c r="FN288" s="655"/>
      <c r="FO288" s="655"/>
      <c r="FP288" s="655"/>
      <c r="FQ288" s="655"/>
      <c r="FR288" s="655"/>
      <c r="FS288" s="655"/>
      <c r="FT288" s="655"/>
      <c r="FU288" s="655"/>
      <c r="FV288" s="655"/>
      <c r="FW288" s="655"/>
      <c r="FX288" s="655"/>
      <c r="FY288" s="655"/>
      <c r="FZ288" s="655"/>
      <c r="GA288" s="655"/>
      <c r="GB288" s="655"/>
      <c r="GC288" s="655"/>
      <c r="GD288" s="655"/>
      <c r="GE288" s="655"/>
      <c r="GF288" s="655"/>
      <c r="GG288" s="655"/>
      <c r="GH288" s="655"/>
      <c r="GI288" s="655"/>
      <c r="GJ288" s="655"/>
      <c r="GK288" s="655"/>
      <c r="GL288" s="655"/>
      <c r="GM288" s="655"/>
      <c r="GN288" s="655"/>
      <c r="GO288" s="655"/>
      <c r="GP288" s="655"/>
      <c r="GQ288" s="655"/>
      <c r="GR288" s="655"/>
      <c r="GS288" s="655"/>
      <c r="GT288" s="655"/>
      <c r="GU288" s="655"/>
      <c r="GV288" s="655"/>
      <c r="GW288" s="655"/>
      <c r="GX288" s="655"/>
      <c r="GY288" s="655"/>
      <c r="GZ288" s="655"/>
      <c r="HA288" s="655"/>
      <c r="HB288" s="655"/>
      <c r="HC288" s="655"/>
      <c r="HD288" s="655"/>
      <c r="HE288" s="655"/>
      <c r="HF288" s="655"/>
      <c r="HG288" s="655"/>
      <c r="HH288" s="655"/>
      <c r="HI288" s="655"/>
      <c r="HJ288" s="655"/>
      <c r="HK288" s="655"/>
      <c r="HL288" s="655"/>
      <c r="HM288" s="655"/>
      <c r="HN288" s="655"/>
      <c r="HO288" s="655"/>
      <c r="HP288" s="655"/>
      <c r="HQ288" s="655"/>
      <c r="HR288" s="655"/>
      <c r="HS288" s="655"/>
      <c r="HT288" s="655"/>
      <c r="HU288" s="655"/>
      <c r="HV288" s="655"/>
      <c r="HW288" s="655"/>
      <c r="HX288" s="655"/>
      <c r="HY288" s="655"/>
      <c r="HZ288" s="655"/>
      <c r="IA288" s="655"/>
      <c r="IB288" s="655"/>
      <c r="IC288" s="655"/>
    </row>
    <row r="289" spans="1:237" s="717" customFormat="1" ht="17.25" customHeight="1" x14ac:dyDescent="0.35">
      <c r="A289" s="745"/>
      <c r="B289" s="646" t="s">
        <v>731</v>
      </c>
      <c r="C289" s="665" t="s">
        <v>499</v>
      </c>
      <c r="D289" s="646"/>
      <c r="E289" s="646"/>
      <c r="F289" s="646"/>
      <c r="G289" s="646"/>
      <c r="H289" s="646"/>
      <c r="I289" s="646"/>
      <c r="J289" s="580" t="s">
        <v>201</v>
      </c>
      <c r="K289" s="828"/>
      <c r="L289" s="604"/>
      <c r="M289" s="829">
        <v>451</v>
      </c>
      <c r="N289" s="829" t="s">
        <v>502</v>
      </c>
      <c r="O289" s="499"/>
      <c r="P289" s="745"/>
      <c r="Q289" s="745"/>
      <c r="R289" s="745"/>
      <c r="S289" s="745"/>
      <c r="T289" s="745"/>
      <c r="U289" s="745"/>
      <c r="V289" s="745"/>
      <c r="W289" s="745"/>
      <c r="X289" s="745"/>
      <c r="Y289" s="745"/>
      <c r="Z289" s="745"/>
      <c r="AA289" s="745"/>
      <c r="AB289" s="745"/>
      <c r="AC289" s="745"/>
      <c r="AD289" s="745"/>
      <c r="AE289" s="745"/>
      <c r="AF289" s="745"/>
      <c r="AG289" s="745"/>
      <c r="AH289" s="745"/>
      <c r="AI289" s="745"/>
      <c r="AJ289" s="745"/>
      <c r="AK289" s="745"/>
      <c r="AL289" s="745"/>
      <c r="AM289" s="745"/>
      <c r="AN289" s="745"/>
      <c r="AO289" s="745"/>
      <c r="AP289" s="745"/>
      <c r="AQ289" s="745"/>
      <c r="AR289" s="745"/>
      <c r="AS289" s="745"/>
      <c r="AT289" s="745"/>
      <c r="AU289" s="745"/>
      <c r="AV289" s="745"/>
      <c r="AW289" s="745"/>
      <c r="AX289" s="745"/>
      <c r="AY289" s="745"/>
      <c r="AZ289" s="745"/>
      <c r="BA289" s="745"/>
      <c r="BB289" s="745"/>
      <c r="BC289" s="745"/>
      <c r="BD289" s="745"/>
      <c r="BE289" s="745"/>
      <c r="BF289" s="745"/>
      <c r="BG289" s="745"/>
      <c r="BH289" s="745"/>
      <c r="BI289" s="745"/>
      <c r="BJ289" s="745"/>
      <c r="BK289" s="745"/>
      <c r="BL289" s="745"/>
      <c r="BM289" s="745"/>
      <c r="BN289" s="745"/>
      <c r="BO289" s="745"/>
      <c r="BP289" s="745"/>
      <c r="BQ289" s="745"/>
      <c r="BR289" s="745"/>
      <c r="BS289" s="745"/>
      <c r="BT289" s="745"/>
      <c r="BU289" s="745"/>
      <c r="BV289" s="745"/>
      <c r="BW289" s="745"/>
      <c r="BX289" s="745"/>
      <c r="BY289" s="745"/>
      <c r="BZ289" s="107">
        <f t="shared" si="868"/>
        <v>0</v>
      </c>
      <c r="CA289" s="107">
        <f t="shared" si="868"/>
        <v>0</v>
      </c>
      <c r="CB289" s="107">
        <f t="shared" si="868"/>
        <v>0</v>
      </c>
      <c r="CC289" s="107">
        <f t="shared" si="868"/>
        <v>0</v>
      </c>
      <c r="CD289" s="107">
        <f t="shared" si="868"/>
        <v>0</v>
      </c>
      <c r="CE289" s="107">
        <f t="shared" si="868"/>
        <v>0</v>
      </c>
      <c r="CF289" s="107">
        <f t="shared" si="868"/>
        <v>0</v>
      </c>
      <c r="CG289" s="107">
        <f t="shared" si="868"/>
        <v>0</v>
      </c>
      <c r="CH289" s="107">
        <f t="shared" si="868"/>
        <v>0</v>
      </c>
      <c r="CI289" s="107">
        <f t="shared" si="868"/>
        <v>0</v>
      </c>
      <c r="CJ289" s="107">
        <f t="shared" si="868"/>
        <v>0</v>
      </c>
      <c r="CK289" s="107">
        <f t="shared" si="868"/>
        <v>0</v>
      </c>
      <c r="CL289" s="107">
        <f t="shared" si="868"/>
        <v>0</v>
      </c>
      <c r="CM289" s="107">
        <f t="shared" si="868"/>
        <v>0</v>
      </c>
      <c r="CN289" s="107">
        <f t="shared" si="868"/>
        <v>0</v>
      </c>
      <c r="CO289" s="107">
        <f t="shared" si="868"/>
        <v>0</v>
      </c>
      <c r="CP289" s="107">
        <f t="shared" si="868"/>
        <v>0</v>
      </c>
      <c r="CQ289" s="107">
        <f t="shared" si="868"/>
        <v>0</v>
      </c>
      <c r="CR289" s="107">
        <f t="shared" si="868"/>
        <v>0</v>
      </c>
      <c r="CS289" s="107">
        <f t="shared" ref="CS289" si="878">IFERROR(CR289/CQ289*100,)</f>
        <v>0</v>
      </c>
      <c r="CT289" s="107">
        <f t="shared" si="869"/>
        <v>0</v>
      </c>
      <c r="CU289" s="107">
        <f t="shared" si="869"/>
        <v>0</v>
      </c>
      <c r="CV289" s="107">
        <f t="shared" si="869"/>
        <v>0</v>
      </c>
      <c r="CW289" s="107">
        <f t="shared" ref="CW289:CW290" si="879">IFERROR(CV289/CU289*100,)</f>
        <v>0</v>
      </c>
      <c r="CX289" s="107">
        <f t="shared" si="870"/>
        <v>20000</v>
      </c>
      <c r="CY289" s="107">
        <f t="shared" si="870"/>
        <v>20000</v>
      </c>
      <c r="CZ289" s="140">
        <f t="shared" si="870"/>
        <v>0</v>
      </c>
      <c r="DA289" s="140">
        <f t="shared" si="870"/>
        <v>0</v>
      </c>
      <c r="DB289" s="107">
        <f t="shared" si="871"/>
        <v>0</v>
      </c>
      <c r="DC289" s="140">
        <f>DC290</f>
        <v>0</v>
      </c>
      <c r="DD289" s="107">
        <f t="shared" si="837"/>
        <v>0</v>
      </c>
      <c r="DE289" s="107">
        <f t="shared" si="838"/>
        <v>0</v>
      </c>
      <c r="DF289" s="107">
        <f t="shared" si="871"/>
        <v>0</v>
      </c>
      <c r="DG289" s="107">
        <f t="shared" si="871"/>
        <v>0</v>
      </c>
      <c r="DH289" s="107">
        <f t="shared" si="839"/>
        <v>0</v>
      </c>
      <c r="DI289" s="107">
        <f t="shared" si="872"/>
        <v>0</v>
      </c>
      <c r="DJ289" s="140">
        <f>DJ290</f>
        <v>0</v>
      </c>
      <c r="DK289" s="107">
        <f t="shared" si="873"/>
        <v>0</v>
      </c>
      <c r="DL289" s="107">
        <f t="shared" si="841"/>
        <v>0</v>
      </c>
      <c r="DM289" s="107">
        <f t="shared" si="874"/>
        <v>0</v>
      </c>
      <c r="DN289" s="140">
        <f>DN290</f>
        <v>0</v>
      </c>
      <c r="DO289" s="107">
        <f t="shared" si="875"/>
        <v>0</v>
      </c>
      <c r="DP289" s="107">
        <f t="shared" si="843"/>
        <v>0</v>
      </c>
      <c r="DQ289" s="107">
        <f t="shared" si="876"/>
        <v>0</v>
      </c>
      <c r="DR289" s="140">
        <f>DR290</f>
        <v>0</v>
      </c>
      <c r="DS289" s="140">
        <f t="shared" si="877"/>
        <v>0</v>
      </c>
      <c r="DT289" s="140">
        <f t="shared" si="877"/>
        <v>0</v>
      </c>
      <c r="DU289" s="140">
        <f t="shared" si="877"/>
        <v>0</v>
      </c>
      <c r="DV289" s="97"/>
      <c r="DW289" s="97"/>
      <c r="DX289" s="137"/>
      <c r="DY289" s="959"/>
      <c r="DZ289" s="853"/>
      <c r="EA289" s="853"/>
      <c r="EE289" s="934"/>
      <c r="EF289" s="655"/>
      <c r="EG289" s="655"/>
      <c r="EH289" s="655"/>
      <c r="EI289" s="655"/>
      <c r="EJ289" s="655"/>
      <c r="EK289" s="655"/>
      <c r="EL289" s="655"/>
      <c r="EM289" s="655"/>
      <c r="EN289" s="952"/>
      <c r="EO289" s="655"/>
      <c r="EP289" s="655"/>
      <c r="EQ289" s="655"/>
      <c r="ER289" s="655"/>
      <c r="ES289" s="655"/>
      <c r="ET289" s="655"/>
      <c r="EU289" s="655"/>
      <c r="EV289" s="655"/>
      <c r="EX289" s="930"/>
      <c r="EY289" s="655"/>
      <c r="EZ289" s="655"/>
      <c r="FA289" s="655"/>
      <c r="FB289" s="655"/>
      <c r="FC289" s="655"/>
      <c r="FD289" s="655"/>
      <c r="FE289" s="655"/>
      <c r="FF289" s="655"/>
      <c r="FG289" s="655"/>
      <c r="FH289" s="655"/>
      <c r="FI289" s="655"/>
      <c r="FJ289" s="655"/>
      <c r="FK289" s="655"/>
      <c r="FL289" s="655"/>
      <c r="FM289" s="655"/>
      <c r="FN289" s="655"/>
      <c r="FO289" s="655"/>
      <c r="FP289" s="655"/>
      <c r="FQ289" s="655"/>
      <c r="FR289" s="655"/>
      <c r="FS289" s="655"/>
      <c r="FT289" s="655"/>
      <c r="FU289" s="655"/>
      <c r="FV289" s="655"/>
      <c r="FW289" s="655"/>
      <c r="FX289" s="655"/>
      <c r="FY289" s="655"/>
      <c r="FZ289" s="655"/>
      <c r="GA289" s="655"/>
      <c r="GB289" s="655"/>
      <c r="GC289" s="655"/>
      <c r="GD289" s="655"/>
      <c r="GE289" s="655"/>
      <c r="GF289" s="655"/>
      <c r="GG289" s="655"/>
      <c r="GH289" s="655"/>
      <c r="GI289" s="655"/>
      <c r="GJ289" s="655"/>
      <c r="GK289" s="655"/>
      <c r="GL289" s="655"/>
      <c r="GM289" s="655"/>
      <c r="GN289" s="655"/>
      <c r="GO289" s="655"/>
      <c r="GP289" s="655"/>
      <c r="GQ289" s="655"/>
      <c r="GR289" s="655"/>
      <c r="GS289" s="655"/>
      <c r="GT289" s="655"/>
      <c r="GU289" s="655"/>
      <c r="GV289" s="655"/>
      <c r="GW289" s="655"/>
      <c r="GX289" s="655"/>
      <c r="GY289" s="655"/>
      <c r="GZ289" s="655"/>
      <c r="HA289" s="655"/>
      <c r="HB289" s="655"/>
      <c r="HC289" s="655"/>
      <c r="HD289" s="655"/>
      <c r="HE289" s="655"/>
      <c r="HF289" s="655"/>
      <c r="HG289" s="655"/>
      <c r="HH289" s="655"/>
      <c r="HI289" s="655"/>
      <c r="HJ289" s="655"/>
      <c r="HK289" s="655"/>
      <c r="HL289" s="655"/>
      <c r="HM289" s="655"/>
      <c r="HN289" s="655"/>
      <c r="HO289" s="655"/>
      <c r="HP289" s="655"/>
      <c r="HQ289" s="655"/>
      <c r="HR289" s="655"/>
      <c r="HS289" s="655"/>
      <c r="HT289" s="655"/>
      <c r="HU289" s="655"/>
      <c r="HV289" s="655"/>
      <c r="HW289" s="655"/>
      <c r="HX289" s="655"/>
      <c r="HY289" s="655"/>
      <c r="HZ289" s="655"/>
      <c r="IA289" s="655"/>
      <c r="IB289" s="655"/>
      <c r="IC289" s="655"/>
    </row>
    <row r="290" spans="1:237" s="717" customFormat="1" ht="17.25" customHeight="1" x14ac:dyDescent="0.35">
      <c r="A290" s="745"/>
      <c r="B290" s="659"/>
      <c r="C290" s="665"/>
      <c r="D290" s="646"/>
      <c r="E290" s="646"/>
      <c r="F290" s="646"/>
      <c r="G290" s="646"/>
      <c r="H290" s="646"/>
      <c r="I290" s="646"/>
      <c r="J290" s="580" t="s">
        <v>201</v>
      </c>
      <c r="K290" s="828"/>
      <c r="L290" s="604"/>
      <c r="M290" s="569"/>
      <c r="N290" s="602">
        <v>4511</v>
      </c>
      <c r="O290" s="585" t="s">
        <v>198</v>
      </c>
      <c r="P290" s="745"/>
      <c r="Q290" s="745"/>
      <c r="R290" s="745"/>
      <c r="S290" s="745"/>
      <c r="T290" s="745"/>
      <c r="U290" s="745"/>
      <c r="V290" s="745"/>
      <c r="W290" s="745"/>
      <c r="X290" s="745"/>
      <c r="Y290" s="745"/>
      <c r="Z290" s="745"/>
      <c r="AA290" s="745"/>
      <c r="AB290" s="745"/>
      <c r="AC290" s="745"/>
      <c r="AD290" s="745"/>
      <c r="AE290" s="745"/>
      <c r="AF290" s="745"/>
      <c r="AG290" s="745"/>
      <c r="AH290" s="745"/>
      <c r="AI290" s="745"/>
      <c r="AJ290" s="745"/>
      <c r="AK290" s="745"/>
      <c r="AL290" s="745"/>
      <c r="AM290" s="745"/>
      <c r="AN290" s="745"/>
      <c r="AO290" s="745"/>
      <c r="AP290" s="745"/>
      <c r="AQ290" s="745"/>
      <c r="AR290" s="745"/>
      <c r="AS290" s="745"/>
      <c r="AT290" s="745"/>
      <c r="AU290" s="745"/>
      <c r="AV290" s="745"/>
      <c r="AW290" s="745"/>
      <c r="AX290" s="745"/>
      <c r="AY290" s="745"/>
      <c r="AZ290" s="745"/>
      <c r="BA290" s="745"/>
      <c r="BB290" s="745"/>
      <c r="BC290" s="745"/>
      <c r="BD290" s="745"/>
      <c r="BE290" s="745"/>
      <c r="BF290" s="745"/>
      <c r="BG290" s="745"/>
      <c r="BH290" s="745"/>
      <c r="BI290" s="745"/>
      <c r="BJ290" s="745"/>
      <c r="BK290" s="745"/>
      <c r="BL290" s="745"/>
      <c r="BM290" s="745"/>
      <c r="BN290" s="745"/>
      <c r="BO290" s="745"/>
      <c r="BP290" s="745"/>
      <c r="BQ290" s="745"/>
      <c r="BR290" s="745"/>
      <c r="BS290" s="745"/>
      <c r="BT290" s="745"/>
      <c r="BU290" s="745"/>
      <c r="BV290" s="745"/>
      <c r="BW290" s="745"/>
      <c r="BX290" s="745"/>
      <c r="BY290" s="745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49"/>
      <c r="CT290" s="49"/>
      <c r="CU290" s="102"/>
      <c r="CV290" s="102"/>
      <c r="CW290" s="49">
        <f t="shared" si="879"/>
        <v>0</v>
      </c>
      <c r="CX290" s="49">
        <f>CY290-CU290</f>
        <v>20000</v>
      </c>
      <c r="CY290" s="102">
        <v>20000</v>
      </c>
      <c r="CZ290" s="859"/>
      <c r="DA290" s="859"/>
      <c r="DB290" s="102">
        <v>0</v>
      </c>
      <c r="DC290" s="859">
        <v>0</v>
      </c>
      <c r="DD290" s="102">
        <f t="shared" si="837"/>
        <v>0</v>
      </c>
      <c r="DE290" s="102">
        <f t="shared" si="838"/>
        <v>0</v>
      </c>
      <c r="DF290" s="102"/>
      <c r="DG290" s="102"/>
      <c r="DH290" s="102">
        <f t="shared" si="839"/>
        <v>0</v>
      </c>
      <c r="DI290" s="49">
        <f>DJ290-DF290</f>
        <v>0</v>
      </c>
      <c r="DJ290" s="859"/>
      <c r="DK290" s="102"/>
      <c r="DL290" s="102">
        <f t="shared" si="841"/>
        <v>0</v>
      </c>
      <c r="DM290" s="49">
        <f>DN290-DJ290</f>
        <v>0</v>
      </c>
      <c r="DN290" s="859"/>
      <c r="DO290" s="102"/>
      <c r="DP290" s="102">
        <f t="shared" si="843"/>
        <v>0</v>
      </c>
      <c r="DQ290" s="49">
        <f>DR290-DN290</f>
        <v>0</v>
      </c>
      <c r="DR290" s="859">
        <v>0</v>
      </c>
      <c r="DS290" s="859">
        <v>0</v>
      </c>
      <c r="DT290" s="859"/>
      <c r="DU290" s="859"/>
      <c r="DV290" s="102"/>
      <c r="DW290" s="102"/>
      <c r="DX290" s="137"/>
      <c r="DY290" s="859"/>
      <c r="DZ290" s="853"/>
      <c r="EA290" s="853"/>
      <c r="EE290" s="934"/>
      <c r="EF290" s="655"/>
      <c r="EG290" s="655"/>
      <c r="EH290" s="655"/>
      <c r="EI290" s="655"/>
      <c r="EJ290" s="655"/>
      <c r="EK290" s="655"/>
      <c r="EL290" s="655"/>
      <c r="EM290" s="655"/>
      <c r="EN290" s="952"/>
      <c r="EO290" s="655"/>
      <c r="EP290" s="655"/>
      <c r="EQ290" s="655"/>
      <c r="ER290" s="655"/>
      <c r="ES290" s="655"/>
      <c r="ET290" s="655"/>
      <c r="EU290" s="655"/>
      <c r="EV290" s="655"/>
      <c r="EX290" s="930"/>
      <c r="EY290" s="655"/>
      <c r="EZ290" s="655"/>
      <c r="FA290" s="655"/>
      <c r="FB290" s="655"/>
      <c r="FC290" s="655"/>
      <c r="FD290" s="655"/>
      <c r="FE290" s="655"/>
      <c r="FF290" s="655"/>
      <c r="FG290" s="655"/>
      <c r="FH290" s="655"/>
      <c r="FI290" s="655"/>
      <c r="FJ290" s="655"/>
      <c r="FK290" s="655"/>
      <c r="FL290" s="655"/>
      <c r="FM290" s="655"/>
      <c r="FN290" s="655"/>
      <c r="FO290" s="655"/>
      <c r="FP290" s="655"/>
      <c r="FQ290" s="655"/>
      <c r="FR290" s="655"/>
      <c r="FS290" s="655"/>
      <c r="FT290" s="655"/>
      <c r="FU290" s="655"/>
      <c r="FV290" s="655"/>
      <c r="FW290" s="655"/>
      <c r="FX290" s="655"/>
      <c r="FY290" s="655"/>
      <c r="FZ290" s="655"/>
      <c r="GA290" s="655"/>
      <c r="GB290" s="655"/>
      <c r="GC290" s="655"/>
      <c r="GD290" s="655"/>
      <c r="GE290" s="655"/>
      <c r="GF290" s="655"/>
      <c r="GG290" s="655"/>
      <c r="GH290" s="655"/>
      <c r="GI290" s="655"/>
      <c r="GJ290" s="655"/>
      <c r="GK290" s="655"/>
      <c r="GL290" s="655"/>
      <c r="GM290" s="655"/>
      <c r="GN290" s="655"/>
      <c r="GO290" s="655"/>
      <c r="GP290" s="655"/>
      <c r="GQ290" s="655"/>
      <c r="GR290" s="655"/>
      <c r="GS290" s="655"/>
      <c r="GT290" s="655"/>
      <c r="GU290" s="655"/>
      <c r="GV290" s="655"/>
      <c r="GW290" s="655"/>
      <c r="GX290" s="655"/>
      <c r="GY290" s="655"/>
      <c r="GZ290" s="655"/>
      <c r="HA290" s="655"/>
      <c r="HB290" s="655"/>
      <c r="HC290" s="655"/>
      <c r="HD290" s="655"/>
      <c r="HE290" s="655"/>
      <c r="HF290" s="655"/>
      <c r="HG290" s="655"/>
      <c r="HH290" s="655"/>
      <c r="HI290" s="655"/>
      <c r="HJ290" s="655"/>
      <c r="HK290" s="655"/>
      <c r="HL290" s="655"/>
      <c r="HM290" s="655"/>
      <c r="HN290" s="655"/>
      <c r="HO290" s="655"/>
      <c r="HP290" s="655"/>
      <c r="HQ290" s="655"/>
      <c r="HR290" s="655"/>
      <c r="HS290" s="655"/>
      <c r="HT290" s="655"/>
      <c r="HU290" s="655"/>
      <c r="HV290" s="655"/>
      <c r="HW290" s="655"/>
      <c r="HX290" s="655"/>
      <c r="HY290" s="655"/>
      <c r="HZ290" s="655"/>
      <c r="IA290" s="655"/>
      <c r="IB290" s="655"/>
      <c r="IC290" s="655"/>
    </row>
    <row r="291" spans="1:237" s="654" customFormat="1" ht="20.100000000000001" customHeight="1" x14ac:dyDescent="0.35">
      <c r="A291" s="646"/>
      <c r="B291" s="657" t="s">
        <v>514</v>
      </c>
      <c r="C291" s="683"/>
      <c r="D291" s="683"/>
      <c r="E291" s="683"/>
      <c r="F291" s="751"/>
      <c r="G291" s="751"/>
      <c r="H291" s="751"/>
      <c r="I291" s="751"/>
      <c r="J291" s="751"/>
      <c r="K291" s="675"/>
      <c r="L291" s="508" t="s">
        <v>511</v>
      </c>
      <c r="M291" s="508"/>
      <c r="N291" s="508"/>
      <c r="O291" s="751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  <c r="AA291" s="407"/>
      <c r="AB291" s="407"/>
      <c r="AC291" s="407"/>
      <c r="AD291" s="407"/>
      <c r="AE291" s="407"/>
      <c r="AF291" s="407"/>
      <c r="AG291" s="407"/>
      <c r="AH291" s="407"/>
      <c r="AI291" s="588"/>
      <c r="AJ291" s="407"/>
      <c r="AK291" s="407"/>
      <c r="AL291" s="407"/>
      <c r="AM291" s="407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407"/>
      <c r="BA291" s="407"/>
      <c r="BB291" s="53"/>
      <c r="BC291" s="53"/>
      <c r="BD291" s="53"/>
      <c r="BE291" s="53"/>
      <c r="BF291" s="53"/>
      <c r="BG291" s="501">
        <f>SUM(BG293)</f>
        <v>0</v>
      </c>
      <c r="BH291" s="501">
        <f>SUM(BH293)</f>
        <v>0</v>
      </c>
      <c r="BI291" s="501">
        <f>SUM(BI293)</f>
        <v>6760</v>
      </c>
      <c r="BJ291" s="501">
        <f>SUM(BJ293)</f>
        <v>6760</v>
      </c>
      <c r="BK291" s="501">
        <f>SUM(BK293)</f>
        <v>0</v>
      </c>
      <c r="BL291" s="501">
        <f t="shared" si="608"/>
        <v>0</v>
      </c>
      <c r="BM291" s="501"/>
      <c r="BN291" s="501"/>
      <c r="BO291" s="501">
        <f>SUM(BO293)</f>
        <v>6760</v>
      </c>
      <c r="BP291" s="501"/>
      <c r="BQ291" s="501"/>
      <c r="BR291" s="501">
        <f t="shared" ref="BR291:BY291" si="880">SUM(BR293)</f>
        <v>240</v>
      </c>
      <c r="BS291" s="501">
        <f t="shared" si="880"/>
        <v>7000</v>
      </c>
      <c r="BT291" s="501">
        <f>SUM(BT293)</f>
        <v>7384.66</v>
      </c>
      <c r="BU291" s="501">
        <f t="shared" si="880"/>
        <v>0</v>
      </c>
      <c r="BV291" s="501">
        <f t="shared" si="880"/>
        <v>7000</v>
      </c>
      <c r="BW291" s="501"/>
      <c r="BX291" s="501"/>
      <c r="BY291" s="501">
        <f t="shared" si="880"/>
        <v>6760</v>
      </c>
      <c r="BZ291" s="501">
        <f>SUM(BZ293)</f>
        <v>6751.08</v>
      </c>
      <c r="CA291" s="501">
        <f t="shared" si="640"/>
        <v>0</v>
      </c>
      <c r="CB291" s="501">
        <f t="shared" si="641"/>
        <v>99.868047337278114</v>
      </c>
      <c r="CC291" s="501">
        <f>SUM(CC293)</f>
        <v>7000</v>
      </c>
      <c r="CD291" s="501">
        <f>SUM(CD293)</f>
        <v>7000</v>
      </c>
      <c r="CE291" s="501">
        <f>SUM(CE293)</f>
        <v>7000</v>
      </c>
      <c r="CF291" s="501">
        <f>SUM(CF293)</f>
        <v>0</v>
      </c>
      <c r="CG291" s="501">
        <f t="shared" si="707"/>
        <v>0</v>
      </c>
      <c r="CH291" s="501">
        <f>SUM(CH293)</f>
        <v>0</v>
      </c>
      <c r="CI291" s="501">
        <f>SUM(CI293)</f>
        <v>7000</v>
      </c>
      <c r="CJ291" s="501"/>
      <c r="CK291" s="501">
        <f t="shared" ref="CK291:CK368" si="881">IFERROR(CJ291/CI291*100,)</f>
        <v>0</v>
      </c>
      <c r="CL291" s="501">
        <f>SUM(CL293)</f>
        <v>0</v>
      </c>
      <c r="CM291" s="501">
        <f>SUM(CM293)</f>
        <v>7000</v>
      </c>
      <c r="CN291" s="501"/>
      <c r="CO291" s="501">
        <f t="shared" ref="CO291:CO368" si="882">IFERROR(CN291/CM291*100,)</f>
        <v>0</v>
      </c>
      <c r="CP291" s="501">
        <f>SUM(CP293)</f>
        <v>0</v>
      </c>
      <c r="CQ291" s="501">
        <f>SUM(CQ293)</f>
        <v>7000</v>
      </c>
      <c r="CR291" s="501">
        <f>SUM(CR293)</f>
        <v>2320.13</v>
      </c>
      <c r="CS291" s="501">
        <f t="shared" si="832"/>
        <v>33.144714285714286</v>
      </c>
      <c r="CT291" s="501">
        <f>SUM(CT293)</f>
        <v>-2500</v>
      </c>
      <c r="CU291" s="501">
        <f>SUM(CU293)</f>
        <v>4500</v>
      </c>
      <c r="CV291" s="501">
        <f>SUM(CV293)</f>
        <v>2320.13</v>
      </c>
      <c r="CW291" s="501">
        <f t="shared" si="833"/>
        <v>51.558444444444454</v>
      </c>
      <c r="CX291" s="501">
        <f t="shared" ref="CX291:DG291" si="883">SUM(CX293)</f>
        <v>2700</v>
      </c>
      <c r="CY291" s="501">
        <f t="shared" si="883"/>
        <v>7200</v>
      </c>
      <c r="CZ291" s="501">
        <f t="shared" si="883"/>
        <v>0</v>
      </c>
      <c r="DA291" s="501">
        <f t="shared" si="883"/>
        <v>0</v>
      </c>
      <c r="DB291" s="501">
        <f t="shared" ref="DB291" si="884">SUM(DB293)</f>
        <v>491.55</v>
      </c>
      <c r="DC291" s="501">
        <f t="shared" ref="DC291" si="885">SUM(DC293)</f>
        <v>3000</v>
      </c>
      <c r="DD291" s="501">
        <f t="shared" si="837"/>
        <v>610.31431187061332</v>
      </c>
      <c r="DE291" s="501">
        <f t="shared" si="838"/>
        <v>100</v>
      </c>
      <c r="DF291" s="501">
        <f t="shared" si="883"/>
        <v>4000</v>
      </c>
      <c r="DG291" s="501">
        <f t="shared" si="883"/>
        <v>1683.36</v>
      </c>
      <c r="DH291" s="501">
        <f t="shared" si="839"/>
        <v>42.083999999999996</v>
      </c>
      <c r="DI291" s="501">
        <f>SUM(DI293)</f>
        <v>-1000</v>
      </c>
      <c r="DJ291" s="501">
        <f>SUM(DJ293)</f>
        <v>3000</v>
      </c>
      <c r="DK291" s="501">
        <f t="shared" ref="DK291" si="886">SUM(DK293)</f>
        <v>0</v>
      </c>
      <c r="DL291" s="501">
        <f t="shared" si="841"/>
        <v>0</v>
      </c>
      <c r="DM291" s="501">
        <f>SUM(DM293)</f>
        <v>0</v>
      </c>
      <c r="DN291" s="501">
        <f>SUM(DN293)</f>
        <v>3000</v>
      </c>
      <c r="DO291" s="501">
        <f t="shared" ref="DO291" si="887">SUM(DO293)</f>
        <v>0</v>
      </c>
      <c r="DP291" s="501">
        <f t="shared" si="843"/>
        <v>0</v>
      </c>
      <c r="DQ291" s="501">
        <f>SUM(DQ293)</f>
        <v>0</v>
      </c>
      <c r="DR291" s="501">
        <f>SUM(DR293)</f>
        <v>3000</v>
      </c>
      <c r="DS291" s="501">
        <f t="shared" ref="DS291:DU291" si="888">SUM(DS293)</f>
        <v>0</v>
      </c>
      <c r="DT291" s="501">
        <f t="shared" si="888"/>
        <v>0</v>
      </c>
      <c r="DU291" s="501">
        <f t="shared" si="888"/>
        <v>0</v>
      </c>
      <c r="DV291" s="962"/>
      <c r="DW291" s="962"/>
      <c r="DX291" s="137"/>
      <c r="DY291" s="962"/>
      <c r="DZ291" s="852"/>
      <c r="EA291" s="852"/>
      <c r="EE291" s="686"/>
      <c r="EF291" s="655"/>
      <c r="EG291" s="655"/>
      <c r="EH291" s="655"/>
      <c r="EI291" s="655"/>
      <c r="EJ291" s="655"/>
      <c r="EK291" s="655"/>
      <c r="EL291" s="655"/>
      <c r="EM291" s="655"/>
      <c r="EN291" s="952"/>
      <c r="EO291" s="655"/>
      <c r="EP291" s="655"/>
      <c r="EQ291" s="655"/>
      <c r="ER291" s="655"/>
      <c r="ES291" s="655"/>
      <c r="ET291" s="655"/>
      <c r="EU291" s="655"/>
      <c r="EV291" s="655"/>
      <c r="EX291" s="820"/>
      <c r="EY291" s="655"/>
      <c r="EZ291" s="655"/>
      <c r="FA291" s="655"/>
      <c r="FB291" s="655"/>
      <c r="FC291" s="655"/>
      <c r="FD291" s="655"/>
      <c r="FE291" s="655"/>
      <c r="FF291" s="655"/>
      <c r="FG291" s="655"/>
      <c r="FH291" s="655"/>
      <c r="FI291" s="655"/>
      <c r="FJ291" s="655"/>
      <c r="FK291" s="655"/>
      <c r="FL291" s="655"/>
      <c r="FM291" s="655"/>
      <c r="FN291" s="655"/>
      <c r="FO291" s="655"/>
      <c r="FP291" s="655"/>
      <c r="FQ291" s="655"/>
      <c r="FR291" s="655"/>
      <c r="FS291" s="655"/>
      <c r="FT291" s="655"/>
      <c r="FU291" s="655"/>
      <c r="FV291" s="655"/>
      <c r="FW291" s="655"/>
      <c r="FX291" s="655"/>
      <c r="FY291" s="655"/>
      <c r="FZ291" s="655"/>
      <c r="GA291" s="655"/>
      <c r="GB291" s="655"/>
      <c r="GC291" s="655"/>
      <c r="GD291" s="655"/>
      <c r="GE291" s="655"/>
      <c r="GF291" s="655"/>
      <c r="GG291" s="655"/>
      <c r="GH291" s="655"/>
      <c r="GI291" s="655"/>
      <c r="GJ291" s="655"/>
      <c r="GK291" s="655"/>
      <c r="GL291" s="655"/>
      <c r="GM291" s="655"/>
      <c r="GN291" s="655"/>
      <c r="GO291" s="655"/>
      <c r="GP291" s="655"/>
      <c r="GQ291" s="655"/>
      <c r="GR291" s="655"/>
      <c r="GS291" s="655"/>
      <c r="GT291" s="655"/>
      <c r="GU291" s="655"/>
      <c r="GV291" s="655"/>
      <c r="GW291" s="655"/>
      <c r="GX291" s="655"/>
      <c r="GY291" s="655"/>
      <c r="GZ291" s="655"/>
      <c r="HA291" s="655"/>
      <c r="HB291" s="655"/>
      <c r="HC291" s="655"/>
      <c r="HD291" s="655"/>
      <c r="HE291" s="655"/>
      <c r="HF291" s="655"/>
      <c r="HG291" s="655"/>
      <c r="HH291" s="655"/>
      <c r="HI291" s="655"/>
      <c r="HJ291" s="655"/>
      <c r="HK291" s="655"/>
      <c r="HL291" s="655"/>
      <c r="HM291" s="655"/>
      <c r="HN291" s="655"/>
      <c r="HO291" s="655"/>
      <c r="HP291" s="655"/>
      <c r="HQ291" s="655"/>
      <c r="HR291" s="655"/>
      <c r="HS291" s="655"/>
      <c r="HT291" s="655"/>
      <c r="HU291" s="655"/>
      <c r="HV291" s="655"/>
      <c r="HW291" s="655"/>
      <c r="HX291" s="655"/>
      <c r="HY291" s="655"/>
      <c r="HZ291" s="655"/>
      <c r="IA291" s="655"/>
      <c r="IB291" s="655"/>
      <c r="IC291" s="655"/>
    </row>
    <row r="292" spans="1:237" s="654" customFormat="1" ht="20.100000000000001" customHeight="1" x14ac:dyDescent="0.35">
      <c r="A292" s="646"/>
      <c r="B292" s="661"/>
      <c r="C292" s="667"/>
      <c r="D292" s="661"/>
      <c r="E292" s="661"/>
      <c r="F292" s="661"/>
      <c r="G292" s="661"/>
      <c r="H292" s="661"/>
      <c r="I292" s="661"/>
      <c r="J292" s="661"/>
      <c r="K292" s="677" t="s">
        <v>512</v>
      </c>
      <c r="L292" s="563" t="s">
        <v>513</v>
      </c>
      <c r="M292" s="563"/>
      <c r="N292" s="563"/>
      <c r="O292" s="774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614"/>
      <c r="AJ292" s="30"/>
      <c r="AK292" s="30"/>
      <c r="AL292" s="30"/>
      <c r="AM292" s="30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30"/>
      <c r="BA292" s="30"/>
      <c r="BB292" s="49"/>
      <c r="BC292" s="49"/>
      <c r="BD292" s="49"/>
      <c r="BE292" s="49"/>
      <c r="BF292" s="49"/>
      <c r="BG292" s="417">
        <f>(BG293)</f>
        <v>0</v>
      </c>
      <c r="BH292" s="417">
        <f>(BH293)</f>
        <v>0</v>
      </c>
      <c r="BI292" s="417">
        <f>(BI293)</f>
        <v>6760</v>
      </c>
      <c r="BJ292" s="417">
        <f>(BJ293)</f>
        <v>6760</v>
      </c>
      <c r="BK292" s="417">
        <f>(BK293)</f>
        <v>0</v>
      </c>
      <c r="BL292" s="417">
        <f t="shared" si="608"/>
        <v>0</v>
      </c>
      <c r="BM292" s="417"/>
      <c r="BN292" s="417"/>
      <c r="BO292" s="417">
        <f>(BO293)</f>
        <v>6760</v>
      </c>
      <c r="BP292" s="417"/>
      <c r="BQ292" s="417"/>
      <c r="BR292" s="417">
        <f>(BR293)</f>
        <v>240</v>
      </c>
      <c r="BS292" s="417">
        <f>(BS293)</f>
        <v>7000</v>
      </c>
      <c r="BT292" s="417">
        <f>(BT293)</f>
        <v>7384.66</v>
      </c>
      <c r="BU292" s="417">
        <f>(BU293)</f>
        <v>0</v>
      </c>
      <c r="BV292" s="417">
        <f>(BV293)</f>
        <v>7000</v>
      </c>
      <c r="BW292" s="417"/>
      <c r="BX292" s="417"/>
      <c r="BY292" s="417">
        <f>(BY293)</f>
        <v>6760</v>
      </c>
      <c r="BZ292" s="417">
        <f>(BZ293)</f>
        <v>6751.08</v>
      </c>
      <c r="CA292" s="417">
        <f t="shared" si="640"/>
        <v>0</v>
      </c>
      <c r="CB292" s="417">
        <f t="shared" si="641"/>
        <v>99.868047337278114</v>
      </c>
      <c r="CC292" s="417">
        <f>(CC293)</f>
        <v>7000</v>
      </c>
      <c r="CD292" s="417">
        <f>(CD293)</f>
        <v>7000</v>
      </c>
      <c r="CE292" s="417">
        <f>(CE293)</f>
        <v>7000</v>
      </c>
      <c r="CF292" s="417">
        <f>(CF293)</f>
        <v>0</v>
      </c>
      <c r="CG292" s="417">
        <f t="shared" si="707"/>
        <v>0</v>
      </c>
      <c r="CH292" s="417">
        <f>(CH293)</f>
        <v>0</v>
      </c>
      <c r="CI292" s="417">
        <f>(CI293)</f>
        <v>7000</v>
      </c>
      <c r="CJ292" s="417"/>
      <c r="CK292" s="417">
        <f t="shared" si="881"/>
        <v>0</v>
      </c>
      <c r="CL292" s="417">
        <f>(CL293)</f>
        <v>0</v>
      </c>
      <c r="CM292" s="417">
        <f>(CM293)</f>
        <v>7000</v>
      </c>
      <c r="CN292" s="417"/>
      <c r="CO292" s="417">
        <f t="shared" si="882"/>
        <v>0</v>
      </c>
      <c r="CP292" s="417">
        <f>(CP293)</f>
        <v>0</v>
      </c>
      <c r="CQ292" s="417">
        <f>(CQ293)</f>
        <v>7000</v>
      </c>
      <c r="CR292" s="417">
        <f>(CR293)</f>
        <v>2320.13</v>
      </c>
      <c r="CS292" s="417">
        <f t="shared" si="832"/>
        <v>33.144714285714286</v>
      </c>
      <c r="CT292" s="417">
        <f>(CT293)</f>
        <v>-2500</v>
      </c>
      <c r="CU292" s="417">
        <f>(CU293)</f>
        <v>4500</v>
      </c>
      <c r="CV292" s="417">
        <f>(CV293)</f>
        <v>2320.13</v>
      </c>
      <c r="CW292" s="417">
        <f t="shared" si="833"/>
        <v>51.558444444444454</v>
      </c>
      <c r="CX292" s="417">
        <f t="shared" ref="CX292:DG292" si="889">(CX293)</f>
        <v>2700</v>
      </c>
      <c r="CY292" s="417">
        <f t="shared" si="889"/>
        <v>7200</v>
      </c>
      <c r="CZ292" s="417">
        <f t="shared" si="889"/>
        <v>0</v>
      </c>
      <c r="DA292" s="417">
        <f t="shared" si="889"/>
        <v>0</v>
      </c>
      <c r="DB292" s="417">
        <f t="shared" si="889"/>
        <v>491.55</v>
      </c>
      <c r="DC292" s="417">
        <f t="shared" ref="DC292" si="890">(DC293)</f>
        <v>3000</v>
      </c>
      <c r="DD292" s="417">
        <f t="shared" si="837"/>
        <v>610.31431187061332</v>
      </c>
      <c r="DE292" s="417">
        <f t="shared" si="838"/>
        <v>100</v>
      </c>
      <c r="DF292" s="417">
        <f t="shared" si="889"/>
        <v>4000</v>
      </c>
      <c r="DG292" s="417">
        <f t="shared" si="889"/>
        <v>1683.36</v>
      </c>
      <c r="DH292" s="417">
        <f t="shared" si="839"/>
        <v>42.083999999999996</v>
      </c>
      <c r="DI292" s="417">
        <f>(DI293)</f>
        <v>-1000</v>
      </c>
      <c r="DJ292" s="417">
        <f>(DJ293)</f>
        <v>3000</v>
      </c>
      <c r="DK292" s="417">
        <f t="shared" ref="DK292" si="891">(DK293)</f>
        <v>0</v>
      </c>
      <c r="DL292" s="417">
        <f t="shared" si="841"/>
        <v>0</v>
      </c>
      <c r="DM292" s="417">
        <f>(DM293)</f>
        <v>0</v>
      </c>
      <c r="DN292" s="417">
        <f>(DN293)</f>
        <v>3000</v>
      </c>
      <c r="DO292" s="417">
        <f t="shared" ref="DO292" si="892">(DO293)</f>
        <v>0</v>
      </c>
      <c r="DP292" s="417">
        <f t="shared" si="843"/>
        <v>0</v>
      </c>
      <c r="DQ292" s="417">
        <f>(DQ293)</f>
        <v>0</v>
      </c>
      <c r="DR292" s="417">
        <f>(DR293)</f>
        <v>3000</v>
      </c>
      <c r="DS292" s="417">
        <f t="shared" ref="DS292:DU292" si="893">(DS293)</f>
        <v>0</v>
      </c>
      <c r="DT292" s="417">
        <f t="shared" si="893"/>
        <v>0</v>
      </c>
      <c r="DU292" s="417">
        <f t="shared" si="893"/>
        <v>0</v>
      </c>
      <c r="DV292" s="963"/>
      <c r="DW292" s="963"/>
      <c r="DX292" s="137"/>
      <c r="DY292" s="963"/>
      <c r="DZ292" s="852"/>
      <c r="EA292" s="852"/>
      <c r="EE292" s="686"/>
      <c r="EF292" s="655"/>
      <c r="EG292" s="655"/>
      <c r="EH292" s="655"/>
      <c r="EI292" s="655"/>
      <c r="EJ292" s="655"/>
      <c r="EK292" s="655"/>
      <c r="EL292" s="655"/>
      <c r="EM292" s="655"/>
      <c r="EN292" s="952"/>
      <c r="EO292" s="655"/>
      <c r="EP292" s="655"/>
      <c r="EQ292" s="655"/>
      <c r="ER292" s="655"/>
      <c r="ES292" s="655"/>
      <c r="ET292" s="655"/>
      <c r="EU292" s="655"/>
      <c r="EV292" s="655"/>
      <c r="EX292" s="820"/>
      <c r="EY292" s="655"/>
      <c r="EZ292" s="655"/>
      <c r="FA292" s="655"/>
      <c r="FB292" s="655"/>
      <c r="FC292" s="655"/>
      <c r="FD292" s="655"/>
      <c r="FE292" s="655"/>
      <c r="FF292" s="655"/>
      <c r="FG292" s="655"/>
      <c r="FH292" s="655"/>
      <c r="FI292" s="655"/>
      <c r="FJ292" s="655"/>
      <c r="FK292" s="655"/>
      <c r="FL292" s="655"/>
      <c r="FM292" s="655"/>
      <c r="FN292" s="655"/>
      <c r="FO292" s="655"/>
      <c r="FP292" s="655"/>
      <c r="FQ292" s="655"/>
      <c r="FR292" s="655"/>
      <c r="FS292" s="655"/>
      <c r="FT292" s="655"/>
      <c r="FU292" s="655"/>
      <c r="FV292" s="655"/>
      <c r="FW292" s="655"/>
      <c r="FX292" s="655"/>
      <c r="FY292" s="655"/>
      <c r="FZ292" s="655"/>
      <c r="GA292" s="655"/>
      <c r="GB292" s="655"/>
      <c r="GC292" s="655"/>
      <c r="GD292" s="655"/>
      <c r="GE292" s="655"/>
      <c r="GF292" s="655"/>
      <c r="GG292" s="655"/>
      <c r="GH292" s="655"/>
      <c r="GI292" s="655"/>
      <c r="GJ292" s="655"/>
      <c r="GK292" s="655"/>
      <c r="GL292" s="655"/>
      <c r="GM292" s="655"/>
      <c r="GN292" s="655"/>
      <c r="GO292" s="655"/>
      <c r="GP292" s="655"/>
      <c r="GQ292" s="655"/>
      <c r="GR292" s="655"/>
      <c r="GS292" s="655"/>
      <c r="GT292" s="655"/>
      <c r="GU292" s="655"/>
      <c r="GV292" s="655"/>
      <c r="GW292" s="655"/>
      <c r="GX292" s="655"/>
      <c r="GY292" s="655"/>
      <c r="GZ292" s="655"/>
      <c r="HA292" s="655"/>
      <c r="HB292" s="655"/>
      <c r="HC292" s="655"/>
      <c r="HD292" s="655"/>
      <c r="HE292" s="655"/>
      <c r="HF292" s="655"/>
      <c r="HG292" s="655"/>
      <c r="HH292" s="655"/>
      <c r="HI292" s="655"/>
      <c r="HJ292" s="655"/>
      <c r="HK292" s="655"/>
      <c r="HL292" s="655"/>
      <c r="HM292" s="655"/>
      <c r="HN292" s="655"/>
      <c r="HO292" s="655"/>
      <c r="HP292" s="655"/>
      <c r="HQ292" s="655"/>
      <c r="HR292" s="655"/>
      <c r="HS292" s="655"/>
      <c r="HT292" s="655"/>
      <c r="HU292" s="655"/>
      <c r="HV292" s="655"/>
      <c r="HW292" s="655"/>
      <c r="HX292" s="655"/>
      <c r="HY292" s="655"/>
      <c r="HZ292" s="655"/>
      <c r="IA292" s="655"/>
      <c r="IB292" s="655"/>
      <c r="IC292" s="655"/>
    </row>
    <row r="293" spans="1:237" s="654" customFormat="1" ht="20.100000000000001" customHeight="1" x14ac:dyDescent="0.35">
      <c r="A293" s="646"/>
      <c r="B293" s="664"/>
      <c r="C293" s="665"/>
      <c r="D293" s="646"/>
      <c r="E293" s="646"/>
      <c r="F293" s="646"/>
      <c r="G293" s="646"/>
      <c r="H293" s="646"/>
      <c r="I293" s="646"/>
      <c r="J293" s="646" t="s">
        <v>201</v>
      </c>
      <c r="K293" s="758">
        <v>3</v>
      </c>
      <c r="L293" s="769" t="s">
        <v>174</v>
      </c>
      <c r="M293" s="769"/>
      <c r="N293" s="769"/>
      <c r="O293" s="753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614"/>
      <c r="AJ293" s="30"/>
      <c r="AK293" s="30"/>
      <c r="AL293" s="30"/>
      <c r="AM293" s="30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98"/>
      <c r="AZ293" s="30"/>
      <c r="BA293" s="30"/>
      <c r="BB293" s="49"/>
      <c r="BC293" s="49"/>
      <c r="BD293" s="49"/>
      <c r="BE293" s="49"/>
      <c r="BF293" s="49"/>
      <c r="BG293" s="606">
        <f t="shared" ref="BG293:BK295" si="894">SUM(BG294)</f>
        <v>0</v>
      </c>
      <c r="BH293" s="606">
        <f t="shared" si="894"/>
        <v>0</v>
      </c>
      <c r="BI293" s="606">
        <f t="shared" si="894"/>
        <v>6760</v>
      </c>
      <c r="BJ293" s="606">
        <f t="shared" si="894"/>
        <v>6760</v>
      </c>
      <c r="BK293" s="606">
        <f t="shared" si="894"/>
        <v>0</v>
      </c>
      <c r="BL293" s="606">
        <f t="shared" si="608"/>
        <v>0</v>
      </c>
      <c r="BM293" s="606"/>
      <c r="BN293" s="606"/>
      <c r="BO293" s="606">
        <f>SUM(BO294)</f>
        <v>6760</v>
      </c>
      <c r="BP293" s="606"/>
      <c r="BQ293" s="606"/>
      <c r="BR293" s="606">
        <f t="shared" ref="BR293:BS295" si="895">SUM(BR294)</f>
        <v>240</v>
      </c>
      <c r="BS293" s="606">
        <f t="shared" si="895"/>
        <v>7000</v>
      </c>
      <c r="BT293" s="606">
        <f t="shared" ref="BT293:BU295" si="896">SUM(BT294)</f>
        <v>7384.66</v>
      </c>
      <c r="BU293" s="606">
        <f t="shared" si="896"/>
        <v>0</v>
      </c>
      <c r="BV293" s="606">
        <f>SUM(BV294)</f>
        <v>7000</v>
      </c>
      <c r="BW293" s="606"/>
      <c r="BX293" s="606"/>
      <c r="BY293" s="606">
        <f t="shared" ref="BY293:BZ295" si="897">SUM(BY294)</f>
        <v>6760</v>
      </c>
      <c r="BZ293" s="606">
        <f t="shared" si="897"/>
        <v>6751.08</v>
      </c>
      <c r="CA293" s="606">
        <f t="shared" si="640"/>
        <v>0</v>
      </c>
      <c r="CB293" s="606">
        <f t="shared" si="641"/>
        <v>99.868047337278114</v>
      </c>
      <c r="CC293" s="606">
        <f>SUM(CC294)</f>
        <v>7000</v>
      </c>
      <c r="CD293" s="606">
        <f>SUM(CD294)</f>
        <v>7000</v>
      </c>
      <c r="CE293" s="606">
        <f>SUM(CE294)</f>
        <v>7000</v>
      </c>
      <c r="CF293" s="606">
        <f>SUM(CF294)</f>
        <v>0</v>
      </c>
      <c r="CG293" s="606">
        <f t="shared" si="707"/>
        <v>0</v>
      </c>
      <c r="CH293" s="606">
        <f t="shared" ref="CH293:CI295" si="898">SUM(CH294)</f>
        <v>0</v>
      </c>
      <c r="CI293" s="606">
        <f t="shared" si="898"/>
        <v>7000</v>
      </c>
      <c r="CJ293" s="606"/>
      <c r="CK293" s="606">
        <f t="shared" si="881"/>
        <v>0</v>
      </c>
      <c r="CL293" s="606">
        <f t="shared" ref="CL293:DA295" si="899">SUM(CL294)</f>
        <v>0</v>
      </c>
      <c r="CM293" s="606">
        <f t="shared" si="899"/>
        <v>7000</v>
      </c>
      <c r="CN293" s="606"/>
      <c r="CO293" s="606">
        <f t="shared" si="882"/>
        <v>0</v>
      </c>
      <c r="CP293" s="606">
        <f t="shared" si="899"/>
        <v>0</v>
      </c>
      <c r="CQ293" s="606">
        <f t="shared" si="899"/>
        <v>7000</v>
      </c>
      <c r="CR293" s="606">
        <f>SUM(CR294)</f>
        <v>2320.13</v>
      </c>
      <c r="CS293" s="606">
        <f t="shared" si="832"/>
        <v>33.144714285714286</v>
      </c>
      <c r="CT293" s="606">
        <f t="shared" si="899"/>
        <v>-2500</v>
      </c>
      <c r="CU293" s="606">
        <f t="shared" si="899"/>
        <v>4500</v>
      </c>
      <c r="CV293" s="794">
        <f>SUM(CV294)</f>
        <v>2320.13</v>
      </c>
      <c r="CW293" s="794">
        <f t="shared" si="833"/>
        <v>51.558444444444454</v>
      </c>
      <c r="CX293" s="794">
        <f t="shared" si="899"/>
        <v>2700</v>
      </c>
      <c r="CY293" s="794">
        <f t="shared" si="899"/>
        <v>7200</v>
      </c>
      <c r="CZ293" s="868">
        <f t="shared" si="899"/>
        <v>0</v>
      </c>
      <c r="DA293" s="868">
        <f t="shared" si="899"/>
        <v>0</v>
      </c>
      <c r="DB293" s="794">
        <f t="shared" ref="DB293:DG295" si="900">SUM(DB294)</f>
        <v>491.55</v>
      </c>
      <c r="DC293" s="868">
        <f t="shared" ref="DC293:DC295" si="901">SUM(DC294)</f>
        <v>3000</v>
      </c>
      <c r="DD293" s="794">
        <f t="shared" si="837"/>
        <v>610.31431187061332</v>
      </c>
      <c r="DE293" s="794">
        <f t="shared" si="838"/>
        <v>100</v>
      </c>
      <c r="DF293" s="606">
        <f t="shared" si="900"/>
        <v>4000</v>
      </c>
      <c r="DG293" s="794">
        <f t="shared" si="900"/>
        <v>1683.36</v>
      </c>
      <c r="DH293" s="794">
        <f t="shared" si="839"/>
        <v>42.083999999999996</v>
      </c>
      <c r="DI293" s="794">
        <f t="shared" ref="DI293:DI295" si="902">SUM(DI294)</f>
        <v>-1000</v>
      </c>
      <c r="DJ293" s="868">
        <f>SUM(DJ294)</f>
        <v>3000</v>
      </c>
      <c r="DK293" s="794">
        <f t="shared" ref="DK293:DK295" si="903">SUM(DK294)</f>
        <v>0</v>
      </c>
      <c r="DL293" s="794">
        <f t="shared" si="841"/>
        <v>0</v>
      </c>
      <c r="DM293" s="794">
        <f t="shared" ref="DM293:DM295" si="904">SUM(DM294)</f>
        <v>0</v>
      </c>
      <c r="DN293" s="868">
        <f>SUM(DN294)</f>
        <v>3000</v>
      </c>
      <c r="DO293" s="794">
        <f t="shared" ref="DO293:DO295" si="905">SUM(DO294)</f>
        <v>0</v>
      </c>
      <c r="DP293" s="794">
        <f t="shared" si="843"/>
        <v>0</v>
      </c>
      <c r="DQ293" s="794">
        <f t="shared" ref="DQ293:DQ295" si="906">SUM(DQ294)</f>
        <v>0</v>
      </c>
      <c r="DR293" s="868">
        <f>SUM(DR294)</f>
        <v>3000</v>
      </c>
      <c r="DS293" s="868">
        <f t="shared" ref="DS293:DU295" si="907">SUM(DS294)</f>
        <v>0</v>
      </c>
      <c r="DT293" s="868">
        <f t="shared" si="907"/>
        <v>0</v>
      </c>
      <c r="DU293" s="868">
        <f t="shared" si="907"/>
        <v>0</v>
      </c>
      <c r="DV293" s="607"/>
      <c r="DW293" s="607"/>
      <c r="DX293" s="137"/>
      <c r="DY293" s="964"/>
      <c r="DZ293" s="852"/>
      <c r="EA293" s="852"/>
      <c r="EE293" s="686"/>
      <c r="EF293" s="655"/>
      <c r="EG293" s="655"/>
      <c r="EH293" s="655"/>
      <c r="EI293" s="655"/>
      <c r="EJ293" s="655"/>
      <c r="EK293" s="655"/>
      <c r="EL293" s="655"/>
      <c r="EM293" s="655"/>
      <c r="EN293" s="952"/>
      <c r="EO293" s="655"/>
      <c r="EP293" s="655"/>
      <c r="EQ293" s="655"/>
      <c r="ER293" s="655"/>
      <c r="ES293" s="655"/>
      <c r="ET293" s="655"/>
      <c r="EU293" s="655"/>
      <c r="EV293" s="655"/>
      <c r="EX293" s="820"/>
      <c r="EY293" s="655"/>
      <c r="EZ293" s="655"/>
      <c r="FA293" s="655"/>
      <c r="FB293" s="655"/>
      <c r="FC293" s="655"/>
      <c r="FD293" s="655"/>
      <c r="FE293" s="655"/>
      <c r="FF293" s="655"/>
      <c r="FG293" s="655"/>
      <c r="FH293" s="655"/>
      <c r="FI293" s="655"/>
      <c r="FJ293" s="655"/>
      <c r="FK293" s="655"/>
      <c r="FL293" s="655"/>
      <c r="FM293" s="655"/>
      <c r="FN293" s="655"/>
      <c r="FO293" s="655"/>
      <c r="FP293" s="655"/>
      <c r="FQ293" s="655"/>
      <c r="FR293" s="655"/>
      <c r="FS293" s="655"/>
      <c r="FT293" s="655"/>
      <c r="FU293" s="655"/>
      <c r="FV293" s="655"/>
      <c r="FW293" s="655"/>
      <c r="FX293" s="655"/>
      <c r="FY293" s="655"/>
      <c r="FZ293" s="655"/>
      <c r="GA293" s="655"/>
      <c r="GB293" s="655"/>
      <c r="GC293" s="655"/>
      <c r="GD293" s="655"/>
      <c r="GE293" s="655"/>
      <c r="GF293" s="655"/>
      <c r="GG293" s="655"/>
      <c r="GH293" s="655"/>
      <c r="GI293" s="655"/>
      <c r="GJ293" s="655"/>
      <c r="GK293" s="655"/>
      <c r="GL293" s="655"/>
      <c r="GM293" s="655"/>
      <c r="GN293" s="655"/>
      <c r="GO293" s="655"/>
      <c r="GP293" s="655"/>
      <c r="GQ293" s="655"/>
      <c r="GR293" s="655"/>
      <c r="GS293" s="655"/>
      <c r="GT293" s="655"/>
      <c r="GU293" s="655"/>
      <c r="GV293" s="655"/>
      <c r="GW293" s="655"/>
      <c r="GX293" s="655"/>
      <c r="GY293" s="655"/>
      <c r="GZ293" s="655"/>
      <c r="HA293" s="655"/>
      <c r="HB293" s="655"/>
      <c r="HC293" s="655"/>
      <c r="HD293" s="655"/>
      <c r="HE293" s="655"/>
      <c r="HF293" s="655"/>
      <c r="HG293" s="655"/>
      <c r="HH293" s="655"/>
      <c r="HI293" s="655"/>
      <c r="HJ293" s="655"/>
      <c r="HK293" s="655"/>
      <c r="HL293" s="655"/>
      <c r="HM293" s="655"/>
      <c r="HN293" s="655"/>
      <c r="HO293" s="655"/>
      <c r="HP293" s="655"/>
      <c r="HQ293" s="655"/>
      <c r="HR293" s="655"/>
      <c r="HS293" s="655"/>
      <c r="HT293" s="655"/>
      <c r="HU293" s="655"/>
      <c r="HV293" s="655"/>
      <c r="HW293" s="655"/>
      <c r="HX293" s="655"/>
      <c r="HY293" s="655"/>
      <c r="HZ293" s="655"/>
      <c r="IA293" s="655"/>
      <c r="IB293" s="655"/>
      <c r="IC293" s="655"/>
    </row>
    <row r="294" spans="1:237" s="654" customFormat="1" ht="20.100000000000001" customHeight="1" x14ac:dyDescent="0.35">
      <c r="A294" s="646"/>
      <c r="B294" s="664"/>
      <c r="C294" s="665"/>
      <c r="D294" s="646"/>
      <c r="E294" s="646"/>
      <c r="F294" s="646"/>
      <c r="G294" s="646"/>
      <c r="H294" s="646"/>
      <c r="I294" s="646"/>
      <c r="J294" s="646" t="s">
        <v>201</v>
      </c>
      <c r="K294" s="757"/>
      <c r="L294" s="775">
        <v>32</v>
      </c>
      <c r="M294" s="775" t="s">
        <v>202</v>
      </c>
      <c r="N294" s="775"/>
      <c r="O294" s="752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614"/>
      <c r="AJ294" s="30"/>
      <c r="AK294" s="30"/>
      <c r="AL294" s="30"/>
      <c r="AM294" s="30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98"/>
      <c r="AZ294" s="30"/>
      <c r="BA294" s="30"/>
      <c r="BB294" s="49"/>
      <c r="BC294" s="49"/>
      <c r="BD294" s="49"/>
      <c r="BE294" s="49"/>
      <c r="BF294" s="49"/>
      <c r="BG294" s="639">
        <f t="shared" si="894"/>
        <v>0</v>
      </c>
      <c r="BH294" s="639">
        <f t="shared" si="894"/>
        <v>0</v>
      </c>
      <c r="BI294" s="639">
        <f t="shared" si="894"/>
        <v>6760</v>
      </c>
      <c r="BJ294" s="639">
        <f t="shared" si="894"/>
        <v>6760</v>
      </c>
      <c r="BK294" s="639">
        <f t="shared" si="894"/>
        <v>0</v>
      </c>
      <c r="BL294" s="639">
        <f t="shared" si="608"/>
        <v>0</v>
      </c>
      <c r="BM294" s="639"/>
      <c r="BN294" s="639"/>
      <c r="BO294" s="639">
        <f>SUM(BO295)</f>
        <v>6760</v>
      </c>
      <c r="BP294" s="639"/>
      <c r="BQ294" s="639"/>
      <c r="BR294" s="639">
        <f t="shared" si="895"/>
        <v>240</v>
      </c>
      <c r="BS294" s="639">
        <f t="shared" si="895"/>
        <v>7000</v>
      </c>
      <c r="BT294" s="639">
        <f t="shared" si="896"/>
        <v>7384.66</v>
      </c>
      <c r="BU294" s="639">
        <f t="shared" si="896"/>
        <v>0</v>
      </c>
      <c r="BV294" s="639">
        <f>SUM(BV295)</f>
        <v>7000</v>
      </c>
      <c r="BW294" s="639"/>
      <c r="BX294" s="639"/>
      <c r="BY294" s="639">
        <f t="shared" si="897"/>
        <v>6760</v>
      </c>
      <c r="BZ294" s="639">
        <f t="shared" si="897"/>
        <v>6751.08</v>
      </c>
      <c r="CA294" s="639">
        <f t="shared" si="640"/>
        <v>0</v>
      </c>
      <c r="CB294" s="639">
        <f t="shared" si="641"/>
        <v>99.868047337278114</v>
      </c>
      <c r="CC294" s="639">
        <v>7000</v>
      </c>
      <c r="CD294" s="639">
        <v>7000</v>
      </c>
      <c r="CE294" s="639">
        <f>SUM(CE295)</f>
        <v>7000</v>
      </c>
      <c r="CF294" s="639">
        <f>SUM(CF295)</f>
        <v>0</v>
      </c>
      <c r="CG294" s="639">
        <f t="shared" si="707"/>
        <v>0</v>
      </c>
      <c r="CH294" s="639">
        <f t="shared" si="898"/>
        <v>0</v>
      </c>
      <c r="CI294" s="639">
        <f t="shared" si="898"/>
        <v>7000</v>
      </c>
      <c r="CJ294" s="639"/>
      <c r="CK294" s="639">
        <f t="shared" si="881"/>
        <v>0</v>
      </c>
      <c r="CL294" s="639">
        <f t="shared" si="899"/>
        <v>0</v>
      </c>
      <c r="CM294" s="639">
        <f t="shared" si="899"/>
        <v>7000</v>
      </c>
      <c r="CN294" s="639"/>
      <c r="CO294" s="639">
        <f t="shared" si="882"/>
        <v>0</v>
      </c>
      <c r="CP294" s="639">
        <f t="shared" si="899"/>
        <v>0</v>
      </c>
      <c r="CQ294" s="639">
        <f t="shared" si="899"/>
        <v>7000</v>
      </c>
      <c r="CR294" s="639">
        <f>SUM(CR295)</f>
        <v>2320.13</v>
      </c>
      <c r="CS294" s="639">
        <f>IFERROR(CR294/CQ294*100,)</f>
        <v>33.144714285714286</v>
      </c>
      <c r="CT294" s="639">
        <f t="shared" si="899"/>
        <v>-2500</v>
      </c>
      <c r="CU294" s="639">
        <f t="shared" si="899"/>
        <v>4500</v>
      </c>
      <c r="CV294" s="797">
        <f>SUM(CV295)</f>
        <v>2320.13</v>
      </c>
      <c r="CW294" s="797">
        <f t="shared" si="833"/>
        <v>51.558444444444454</v>
      </c>
      <c r="CX294" s="797">
        <f t="shared" si="899"/>
        <v>2700</v>
      </c>
      <c r="CY294" s="797">
        <f t="shared" si="899"/>
        <v>7200</v>
      </c>
      <c r="CZ294" s="869">
        <f t="shared" si="899"/>
        <v>0</v>
      </c>
      <c r="DA294" s="869">
        <f t="shared" si="899"/>
        <v>0</v>
      </c>
      <c r="DB294" s="797">
        <f t="shared" si="900"/>
        <v>491.55</v>
      </c>
      <c r="DC294" s="869">
        <f t="shared" si="901"/>
        <v>3000</v>
      </c>
      <c r="DD294" s="797">
        <f t="shared" si="837"/>
        <v>610.31431187061332</v>
      </c>
      <c r="DE294" s="797">
        <f t="shared" si="838"/>
        <v>100</v>
      </c>
      <c r="DF294" s="639">
        <f t="shared" si="900"/>
        <v>4000</v>
      </c>
      <c r="DG294" s="797">
        <f t="shared" si="900"/>
        <v>1683.36</v>
      </c>
      <c r="DH294" s="797">
        <f t="shared" si="839"/>
        <v>42.083999999999996</v>
      </c>
      <c r="DI294" s="797">
        <f t="shared" si="902"/>
        <v>-1000</v>
      </c>
      <c r="DJ294" s="869">
        <f>SUM(DJ295)</f>
        <v>3000</v>
      </c>
      <c r="DK294" s="797">
        <f t="shared" si="903"/>
        <v>0</v>
      </c>
      <c r="DL294" s="797">
        <f t="shared" si="841"/>
        <v>0</v>
      </c>
      <c r="DM294" s="797">
        <f t="shared" si="904"/>
        <v>0</v>
      </c>
      <c r="DN294" s="869">
        <f>SUM(DN295)</f>
        <v>3000</v>
      </c>
      <c r="DO294" s="797">
        <f t="shared" si="905"/>
        <v>0</v>
      </c>
      <c r="DP294" s="797">
        <f t="shared" si="843"/>
        <v>0</v>
      </c>
      <c r="DQ294" s="797">
        <f t="shared" si="906"/>
        <v>0</v>
      </c>
      <c r="DR294" s="869">
        <f>SUM(DR295)</f>
        <v>3000</v>
      </c>
      <c r="DS294" s="869">
        <f t="shared" si="907"/>
        <v>0</v>
      </c>
      <c r="DT294" s="869">
        <f t="shared" si="907"/>
        <v>0</v>
      </c>
      <c r="DU294" s="869">
        <f t="shared" si="907"/>
        <v>0</v>
      </c>
      <c r="DV294" s="607"/>
      <c r="DW294" s="607"/>
      <c r="DX294" s="137"/>
      <c r="DY294" s="964"/>
      <c r="DZ294" s="852"/>
      <c r="EA294" s="852"/>
      <c r="EE294" s="686"/>
      <c r="EF294" s="655"/>
      <c r="EG294" s="655"/>
      <c r="EH294" s="655"/>
      <c r="EI294" s="655"/>
      <c r="EJ294" s="655"/>
      <c r="EK294" s="655"/>
      <c r="EL294" s="655"/>
      <c r="EM294" s="655"/>
      <c r="EN294" s="952"/>
      <c r="EO294" s="655"/>
      <c r="EP294" s="655"/>
      <c r="EQ294" s="655"/>
      <c r="ER294" s="655"/>
      <c r="ES294" s="655"/>
      <c r="ET294" s="655"/>
      <c r="EU294" s="655"/>
      <c r="EV294" s="655"/>
      <c r="EX294" s="820"/>
      <c r="EY294" s="655"/>
      <c r="EZ294" s="655"/>
      <c r="FA294" s="655"/>
      <c r="FB294" s="655"/>
      <c r="FC294" s="655"/>
      <c r="FD294" s="655"/>
      <c r="FE294" s="655"/>
      <c r="FF294" s="655"/>
      <c r="FG294" s="655"/>
      <c r="FH294" s="655"/>
      <c r="FI294" s="655"/>
      <c r="FJ294" s="655"/>
      <c r="FK294" s="655"/>
      <c r="FL294" s="655"/>
      <c r="FM294" s="655"/>
      <c r="FN294" s="655"/>
      <c r="FO294" s="655"/>
      <c r="FP294" s="655"/>
      <c r="FQ294" s="655"/>
      <c r="FR294" s="655"/>
      <c r="FS294" s="655"/>
      <c r="FT294" s="655"/>
      <c r="FU294" s="655"/>
      <c r="FV294" s="655"/>
      <c r="FW294" s="655"/>
      <c r="FX294" s="655"/>
      <c r="FY294" s="655"/>
      <c r="FZ294" s="655"/>
      <c r="GA294" s="655"/>
      <c r="GB294" s="655"/>
      <c r="GC294" s="655"/>
      <c r="GD294" s="655"/>
      <c r="GE294" s="655"/>
      <c r="GF294" s="655"/>
      <c r="GG294" s="655"/>
      <c r="GH294" s="655"/>
      <c r="GI294" s="655"/>
      <c r="GJ294" s="655"/>
      <c r="GK294" s="655"/>
      <c r="GL294" s="655"/>
      <c r="GM294" s="655"/>
      <c r="GN294" s="655"/>
      <c r="GO294" s="655"/>
      <c r="GP294" s="655"/>
      <c r="GQ294" s="655"/>
      <c r="GR294" s="655"/>
      <c r="GS294" s="655"/>
      <c r="GT294" s="655"/>
      <c r="GU294" s="655"/>
      <c r="GV294" s="655"/>
      <c r="GW294" s="655"/>
      <c r="GX294" s="655"/>
      <c r="GY294" s="655"/>
      <c r="GZ294" s="655"/>
      <c r="HA294" s="655"/>
      <c r="HB294" s="655"/>
      <c r="HC294" s="655"/>
      <c r="HD294" s="655"/>
      <c r="HE294" s="655"/>
      <c r="HF294" s="655"/>
      <c r="HG294" s="655"/>
      <c r="HH294" s="655"/>
      <c r="HI294" s="655"/>
      <c r="HJ294" s="655"/>
      <c r="HK294" s="655"/>
      <c r="HL294" s="655"/>
      <c r="HM294" s="655"/>
      <c r="HN294" s="655"/>
      <c r="HO294" s="655"/>
      <c r="HP294" s="655"/>
      <c r="HQ294" s="655"/>
      <c r="HR294" s="655"/>
      <c r="HS294" s="655"/>
      <c r="HT294" s="655"/>
      <c r="HU294" s="655"/>
      <c r="HV294" s="655"/>
      <c r="HW294" s="655"/>
      <c r="HX294" s="655"/>
      <c r="HY294" s="655"/>
      <c r="HZ294" s="655"/>
      <c r="IA294" s="655"/>
      <c r="IB294" s="655"/>
      <c r="IC294" s="655"/>
    </row>
    <row r="295" spans="1:237" s="654" customFormat="1" ht="20.100000000000001" customHeight="1" x14ac:dyDescent="0.35">
      <c r="A295" s="646"/>
      <c r="B295" s="646" t="s">
        <v>621</v>
      </c>
      <c r="C295" s="665" t="s">
        <v>512</v>
      </c>
      <c r="D295" s="646"/>
      <c r="E295" s="646"/>
      <c r="F295" s="646"/>
      <c r="G295" s="646"/>
      <c r="H295" s="646"/>
      <c r="I295" s="646"/>
      <c r="J295" s="646" t="s">
        <v>201</v>
      </c>
      <c r="K295" s="757"/>
      <c r="L295" s="610"/>
      <c r="M295" s="767">
        <v>324</v>
      </c>
      <c r="N295" s="767" t="s">
        <v>247</v>
      </c>
      <c r="O295" s="749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614"/>
      <c r="AJ295" s="30"/>
      <c r="AK295" s="30"/>
      <c r="AL295" s="30"/>
      <c r="AM295" s="30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98"/>
      <c r="AZ295" s="30"/>
      <c r="BA295" s="30"/>
      <c r="BB295" s="49"/>
      <c r="BC295" s="49"/>
      <c r="BD295" s="49"/>
      <c r="BE295" s="49"/>
      <c r="BF295" s="49"/>
      <c r="BG295" s="613">
        <f t="shared" si="894"/>
        <v>0</v>
      </c>
      <c r="BH295" s="613">
        <f t="shared" si="894"/>
        <v>0</v>
      </c>
      <c r="BI295" s="613">
        <f t="shared" si="894"/>
        <v>6760</v>
      </c>
      <c r="BJ295" s="613">
        <f t="shared" si="894"/>
        <v>6760</v>
      </c>
      <c r="BK295" s="613">
        <f t="shared" si="894"/>
        <v>0</v>
      </c>
      <c r="BL295" s="613">
        <f t="shared" si="608"/>
        <v>0</v>
      </c>
      <c r="BM295" s="613"/>
      <c r="BN295" s="613"/>
      <c r="BO295" s="613">
        <f>SUM(BO296)</f>
        <v>6760</v>
      </c>
      <c r="BP295" s="613"/>
      <c r="BQ295" s="613"/>
      <c r="BR295" s="613">
        <f t="shared" si="895"/>
        <v>240</v>
      </c>
      <c r="BS295" s="613">
        <f t="shared" si="895"/>
        <v>7000</v>
      </c>
      <c r="BT295" s="613">
        <f t="shared" si="896"/>
        <v>7384.66</v>
      </c>
      <c r="BU295" s="613">
        <f t="shared" si="896"/>
        <v>0</v>
      </c>
      <c r="BV295" s="613">
        <f>SUM(BV296)</f>
        <v>7000</v>
      </c>
      <c r="BW295" s="613"/>
      <c r="BX295" s="613"/>
      <c r="BY295" s="613">
        <f t="shared" si="897"/>
        <v>6760</v>
      </c>
      <c r="BZ295" s="613">
        <f t="shared" si="897"/>
        <v>6751.08</v>
      </c>
      <c r="CA295" s="613">
        <f t="shared" si="640"/>
        <v>0</v>
      </c>
      <c r="CB295" s="613">
        <f t="shared" si="641"/>
        <v>99.868047337278114</v>
      </c>
      <c r="CC295" s="613">
        <f>SUM(CC296)</f>
        <v>0</v>
      </c>
      <c r="CD295" s="613">
        <f>SUM(CD296)</f>
        <v>0</v>
      </c>
      <c r="CE295" s="613">
        <f>SUM(CE296)</f>
        <v>7000</v>
      </c>
      <c r="CF295" s="613">
        <f>SUM(CF296)</f>
        <v>0</v>
      </c>
      <c r="CG295" s="613">
        <f t="shared" si="707"/>
        <v>0</v>
      </c>
      <c r="CH295" s="613">
        <f t="shared" si="898"/>
        <v>0</v>
      </c>
      <c r="CI295" s="613">
        <f t="shared" si="898"/>
        <v>7000</v>
      </c>
      <c r="CJ295" s="613"/>
      <c r="CK295" s="613">
        <f t="shared" si="881"/>
        <v>0</v>
      </c>
      <c r="CL295" s="613">
        <f t="shared" si="899"/>
        <v>0</v>
      </c>
      <c r="CM295" s="613">
        <f t="shared" si="899"/>
        <v>7000</v>
      </c>
      <c r="CN295" s="613"/>
      <c r="CO295" s="613">
        <f t="shared" si="882"/>
        <v>0</v>
      </c>
      <c r="CP295" s="613">
        <f t="shared" si="899"/>
        <v>0</v>
      </c>
      <c r="CQ295" s="613">
        <f t="shared" si="899"/>
        <v>7000</v>
      </c>
      <c r="CR295" s="613">
        <f>SUM(CR296)</f>
        <v>2320.13</v>
      </c>
      <c r="CS295" s="613">
        <f t="shared" si="832"/>
        <v>33.144714285714286</v>
      </c>
      <c r="CT295" s="613">
        <f t="shared" si="899"/>
        <v>-2500</v>
      </c>
      <c r="CU295" s="613">
        <f t="shared" si="899"/>
        <v>4500</v>
      </c>
      <c r="CV295" s="796">
        <f>SUM(CV296)</f>
        <v>2320.13</v>
      </c>
      <c r="CW295" s="796">
        <f t="shared" si="833"/>
        <v>51.558444444444454</v>
      </c>
      <c r="CX295" s="796">
        <f t="shared" si="899"/>
        <v>2700</v>
      </c>
      <c r="CY295" s="796">
        <f t="shared" si="899"/>
        <v>7200</v>
      </c>
      <c r="CZ295" s="858">
        <f t="shared" si="899"/>
        <v>0</v>
      </c>
      <c r="DA295" s="858">
        <f t="shared" si="899"/>
        <v>0</v>
      </c>
      <c r="DB295" s="796">
        <f t="shared" si="900"/>
        <v>491.55</v>
      </c>
      <c r="DC295" s="858">
        <f t="shared" si="901"/>
        <v>3000</v>
      </c>
      <c r="DD295" s="796">
        <f t="shared" si="837"/>
        <v>610.31431187061332</v>
      </c>
      <c r="DE295" s="796">
        <f t="shared" si="838"/>
        <v>100</v>
      </c>
      <c r="DF295" s="613">
        <f t="shared" si="900"/>
        <v>4000</v>
      </c>
      <c r="DG295" s="796">
        <f t="shared" si="900"/>
        <v>1683.36</v>
      </c>
      <c r="DH295" s="796">
        <f t="shared" si="839"/>
        <v>42.083999999999996</v>
      </c>
      <c r="DI295" s="796">
        <f t="shared" si="902"/>
        <v>-1000</v>
      </c>
      <c r="DJ295" s="858">
        <f>SUM(DJ296)</f>
        <v>3000</v>
      </c>
      <c r="DK295" s="796">
        <f t="shared" si="903"/>
        <v>0</v>
      </c>
      <c r="DL295" s="796">
        <f t="shared" si="841"/>
        <v>0</v>
      </c>
      <c r="DM295" s="796">
        <f t="shared" si="904"/>
        <v>0</v>
      </c>
      <c r="DN295" s="858">
        <f>SUM(DN296)</f>
        <v>3000</v>
      </c>
      <c r="DO295" s="796">
        <f t="shared" si="905"/>
        <v>0</v>
      </c>
      <c r="DP295" s="796">
        <f t="shared" si="843"/>
        <v>0</v>
      </c>
      <c r="DQ295" s="796">
        <f t="shared" si="906"/>
        <v>0</v>
      </c>
      <c r="DR295" s="858">
        <f>SUM(DR296)</f>
        <v>3000</v>
      </c>
      <c r="DS295" s="858">
        <f t="shared" si="907"/>
        <v>0</v>
      </c>
      <c r="DT295" s="858">
        <f t="shared" si="907"/>
        <v>0</v>
      </c>
      <c r="DU295" s="858">
        <f t="shared" si="907"/>
        <v>0</v>
      </c>
      <c r="DV295" s="795"/>
      <c r="DW295" s="795"/>
      <c r="DX295" s="137"/>
      <c r="DY295" s="960"/>
      <c r="DZ295" s="852"/>
      <c r="EA295" s="852"/>
      <c r="EE295" s="686"/>
      <c r="EF295" s="655"/>
      <c r="EG295" s="655"/>
      <c r="EH295" s="655"/>
      <c r="EI295" s="655"/>
      <c r="EJ295" s="655"/>
      <c r="EK295" s="655"/>
      <c r="EL295" s="655"/>
      <c r="EM295" s="655"/>
      <c r="EN295" s="952"/>
      <c r="EO295" s="655"/>
      <c r="EP295" s="655"/>
      <c r="EQ295" s="655"/>
      <c r="ER295" s="655"/>
      <c r="ES295" s="655"/>
      <c r="ET295" s="655"/>
      <c r="EU295" s="655"/>
      <c r="EV295" s="655"/>
      <c r="EX295" s="820"/>
      <c r="EY295" s="655"/>
      <c r="EZ295" s="655"/>
      <c r="FA295" s="655"/>
      <c r="FB295" s="655"/>
      <c r="FC295" s="655"/>
      <c r="FD295" s="655"/>
      <c r="FE295" s="655"/>
      <c r="FF295" s="655"/>
      <c r="FG295" s="655"/>
      <c r="FH295" s="655"/>
      <c r="FI295" s="655"/>
      <c r="FJ295" s="655"/>
      <c r="FK295" s="655"/>
      <c r="FL295" s="655"/>
      <c r="FM295" s="655"/>
      <c r="FN295" s="655"/>
      <c r="FO295" s="655"/>
      <c r="FP295" s="655"/>
      <c r="FQ295" s="655"/>
      <c r="FR295" s="655"/>
      <c r="FS295" s="655"/>
      <c r="FT295" s="655"/>
      <c r="FU295" s="655"/>
      <c r="FV295" s="655"/>
      <c r="FW295" s="655"/>
      <c r="FX295" s="655"/>
      <c r="FY295" s="655"/>
      <c r="FZ295" s="655"/>
      <c r="GA295" s="655"/>
      <c r="GB295" s="655"/>
      <c r="GC295" s="655"/>
      <c r="GD295" s="655"/>
      <c r="GE295" s="655"/>
      <c r="GF295" s="655"/>
      <c r="GG295" s="655"/>
      <c r="GH295" s="655"/>
      <c r="GI295" s="655"/>
      <c r="GJ295" s="655"/>
      <c r="GK295" s="655"/>
      <c r="GL295" s="655"/>
      <c r="GM295" s="655"/>
      <c r="GN295" s="655"/>
      <c r="GO295" s="655"/>
      <c r="GP295" s="655"/>
      <c r="GQ295" s="655"/>
      <c r="GR295" s="655"/>
      <c r="GS295" s="655"/>
      <c r="GT295" s="655"/>
      <c r="GU295" s="655"/>
      <c r="GV295" s="655"/>
      <c r="GW295" s="655"/>
      <c r="GX295" s="655"/>
      <c r="GY295" s="655"/>
      <c r="GZ295" s="655"/>
      <c r="HA295" s="655"/>
      <c r="HB295" s="655"/>
      <c r="HC295" s="655"/>
      <c r="HD295" s="655"/>
      <c r="HE295" s="655"/>
      <c r="HF295" s="655"/>
      <c r="HG295" s="655"/>
      <c r="HH295" s="655"/>
      <c r="HI295" s="655"/>
      <c r="HJ295" s="655"/>
      <c r="HK295" s="655"/>
      <c r="HL295" s="655"/>
      <c r="HM295" s="655"/>
      <c r="HN295" s="655"/>
      <c r="HO295" s="655"/>
      <c r="HP295" s="655"/>
      <c r="HQ295" s="655"/>
      <c r="HR295" s="655"/>
      <c r="HS295" s="655"/>
      <c r="HT295" s="655"/>
      <c r="HU295" s="655"/>
      <c r="HV295" s="655"/>
      <c r="HW295" s="655"/>
      <c r="HX295" s="655"/>
      <c r="HY295" s="655"/>
      <c r="HZ295" s="655"/>
      <c r="IA295" s="655"/>
      <c r="IB295" s="655"/>
      <c r="IC295" s="655"/>
    </row>
    <row r="296" spans="1:237" s="654" customFormat="1" ht="20.100000000000001" customHeight="1" x14ac:dyDescent="0.35">
      <c r="A296" s="659"/>
      <c r="B296" s="663"/>
      <c r="C296" s="668"/>
      <c r="D296" s="659"/>
      <c r="E296" s="659"/>
      <c r="F296" s="659"/>
      <c r="G296" s="659"/>
      <c r="H296" s="659"/>
      <c r="I296" s="659"/>
      <c r="J296" s="659" t="s">
        <v>201</v>
      </c>
      <c r="K296" s="758"/>
      <c r="L296" s="775"/>
      <c r="M296" s="770"/>
      <c r="N296" s="574">
        <v>3241</v>
      </c>
      <c r="O296" s="539" t="s">
        <v>247</v>
      </c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596"/>
      <c r="AJ296" s="34"/>
      <c r="AK296" s="34"/>
      <c r="AL296" s="34"/>
      <c r="AM296" s="34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53"/>
      <c r="AZ296" s="34"/>
      <c r="BA296" s="34"/>
      <c r="BB296" s="37"/>
      <c r="BC296" s="37"/>
      <c r="BD296" s="37"/>
      <c r="BE296" s="37"/>
      <c r="BF296" s="37"/>
      <c r="BG296" s="37">
        <v>0</v>
      </c>
      <c r="BH296" s="37">
        <v>0</v>
      </c>
      <c r="BI296" s="37">
        <f>(BJ296-BH296)</f>
        <v>6760</v>
      </c>
      <c r="BJ296" s="37">
        <v>6760</v>
      </c>
      <c r="BK296" s="37">
        <v>0</v>
      </c>
      <c r="BL296" s="37">
        <f t="shared" si="608"/>
        <v>0</v>
      </c>
      <c r="BM296" s="37"/>
      <c r="BN296" s="37"/>
      <c r="BO296" s="37">
        <v>6760</v>
      </c>
      <c r="BP296" s="37"/>
      <c r="BQ296" s="37"/>
      <c r="BR296" s="37">
        <f>(BS296-BO296)</f>
        <v>240</v>
      </c>
      <c r="BS296" s="37">
        <v>7000</v>
      </c>
      <c r="BT296" s="37">
        <v>7384.66</v>
      </c>
      <c r="BU296" s="37">
        <f>(BY296-BO296)</f>
        <v>0</v>
      </c>
      <c r="BV296" s="37">
        <v>7000</v>
      </c>
      <c r="BW296" s="37"/>
      <c r="BX296" s="37"/>
      <c r="BY296" s="37">
        <v>6760</v>
      </c>
      <c r="BZ296" s="37">
        <v>6751.08</v>
      </c>
      <c r="CA296" s="37">
        <f t="shared" si="640"/>
        <v>0</v>
      </c>
      <c r="CB296" s="37">
        <f t="shared" si="641"/>
        <v>99.868047337278114</v>
      </c>
      <c r="CC296" s="37"/>
      <c r="CD296" s="37"/>
      <c r="CE296" s="37">
        <v>7000</v>
      </c>
      <c r="CF296" s="37">
        <v>0</v>
      </c>
      <c r="CG296" s="37">
        <f t="shared" si="707"/>
        <v>0</v>
      </c>
      <c r="CH296" s="37">
        <f>(CI296-CE296)</f>
        <v>0</v>
      </c>
      <c r="CI296" s="37">
        <v>7000</v>
      </c>
      <c r="CJ296" s="37"/>
      <c r="CK296" s="37">
        <f t="shared" si="881"/>
        <v>0</v>
      </c>
      <c r="CL296" s="37">
        <f>(CM296-CI296)</f>
        <v>0</v>
      </c>
      <c r="CM296" s="37">
        <v>7000</v>
      </c>
      <c r="CN296" s="37"/>
      <c r="CO296" s="37">
        <f t="shared" si="882"/>
        <v>0</v>
      </c>
      <c r="CP296" s="37">
        <f>(CQ296-CM296)</f>
        <v>0</v>
      </c>
      <c r="CQ296" s="37">
        <v>7000</v>
      </c>
      <c r="CR296" s="37">
        <v>2320.13</v>
      </c>
      <c r="CS296" s="37">
        <f t="shared" si="832"/>
        <v>33.144714285714286</v>
      </c>
      <c r="CT296" s="37">
        <f>(CU296-CQ296)</f>
        <v>-2500</v>
      </c>
      <c r="CU296" s="37">
        <v>4500</v>
      </c>
      <c r="CV296" s="37">
        <v>2320.13</v>
      </c>
      <c r="CW296" s="37">
        <f t="shared" si="833"/>
        <v>51.558444444444454</v>
      </c>
      <c r="CX296" s="37">
        <f>(CY296-CU296)</f>
        <v>2700</v>
      </c>
      <c r="CY296" s="37">
        <v>7200</v>
      </c>
      <c r="CZ296" s="855"/>
      <c r="DA296" s="855"/>
      <c r="DB296" s="855">
        <v>491.55</v>
      </c>
      <c r="DC296" s="855">
        <v>3000</v>
      </c>
      <c r="DD296" s="37">
        <f t="shared" si="837"/>
        <v>610.31431187061332</v>
      </c>
      <c r="DE296" s="37">
        <f t="shared" si="838"/>
        <v>100</v>
      </c>
      <c r="DF296" s="37">
        <v>4000</v>
      </c>
      <c r="DG296" s="37">
        <v>1683.36</v>
      </c>
      <c r="DH296" s="37">
        <f t="shared" si="839"/>
        <v>42.083999999999996</v>
      </c>
      <c r="DI296" s="37">
        <f>(DJ296-DF296)</f>
        <v>-1000</v>
      </c>
      <c r="DJ296" s="855">
        <v>3000</v>
      </c>
      <c r="DK296" s="37"/>
      <c r="DL296" s="37">
        <f t="shared" si="841"/>
        <v>0</v>
      </c>
      <c r="DM296" s="37">
        <f>(DN296-DJ296)</f>
        <v>0</v>
      </c>
      <c r="DN296" s="855">
        <v>3000</v>
      </c>
      <c r="DO296" s="37"/>
      <c r="DP296" s="37">
        <f t="shared" si="843"/>
        <v>0</v>
      </c>
      <c r="DQ296" s="37">
        <f>(DR296-DN296)</f>
        <v>0</v>
      </c>
      <c r="DR296" s="855">
        <v>3000</v>
      </c>
      <c r="DS296" s="855">
        <v>0</v>
      </c>
      <c r="DT296" s="855"/>
      <c r="DU296" s="855"/>
      <c r="DV296" s="49"/>
      <c r="DW296" s="49"/>
      <c r="DX296" s="137"/>
      <c r="DY296" s="863"/>
      <c r="DZ296" s="852"/>
      <c r="EA296" s="852"/>
      <c r="EE296" s="686"/>
      <c r="EF296" s="655"/>
      <c r="EG296" s="655"/>
      <c r="EH296" s="655"/>
      <c r="EI296" s="655"/>
      <c r="EJ296" s="655"/>
      <c r="EK296" s="655"/>
      <c r="EL296" s="655"/>
      <c r="EM296" s="655"/>
      <c r="EN296" s="952"/>
      <c r="EO296" s="655"/>
      <c r="EP296" s="655"/>
      <c r="EQ296" s="655"/>
      <c r="ER296" s="655"/>
      <c r="ES296" s="655"/>
      <c r="ET296" s="655"/>
      <c r="EU296" s="655"/>
      <c r="EV296" s="655"/>
      <c r="EX296" s="820"/>
      <c r="EY296" s="655"/>
      <c r="EZ296" s="655"/>
      <c r="FA296" s="655"/>
      <c r="FB296" s="655"/>
      <c r="FC296" s="655"/>
      <c r="FD296" s="655"/>
      <c r="FE296" s="655"/>
      <c r="FF296" s="655"/>
      <c r="FG296" s="655"/>
      <c r="FH296" s="655"/>
      <c r="FI296" s="655"/>
      <c r="FJ296" s="655"/>
      <c r="FK296" s="655"/>
      <c r="FL296" s="655"/>
      <c r="FM296" s="655"/>
      <c r="FN296" s="655"/>
      <c r="FO296" s="655"/>
      <c r="FP296" s="655"/>
      <c r="FQ296" s="655"/>
      <c r="FR296" s="655"/>
      <c r="FS296" s="655"/>
      <c r="FT296" s="655"/>
      <c r="FU296" s="655"/>
      <c r="FV296" s="655"/>
      <c r="FW296" s="655"/>
      <c r="FX296" s="655"/>
      <c r="FY296" s="655"/>
      <c r="FZ296" s="655"/>
      <c r="GA296" s="655"/>
      <c r="GB296" s="655"/>
      <c r="GC296" s="655"/>
      <c r="GD296" s="655"/>
      <c r="GE296" s="655"/>
      <c r="GF296" s="655"/>
      <c r="GG296" s="655"/>
      <c r="GH296" s="655"/>
      <c r="GI296" s="655"/>
      <c r="GJ296" s="655"/>
      <c r="GK296" s="655"/>
      <c r="GL296" s="655"/>
      <c r="GM296" s="655"/>
      <c r="GN296" s="655"/>
      <c r="GO296" s="655"/>
      <c r="GP296" s="655"/>
      <c r="GQ296" s="655"/>
      <c r="GR296" s="655"/>
      <c r="GS296" s="655"/>
      <c r="GT296" s="655"/>
      <c r="GU296" s="655"/>
      <c r="GV296" s="655"/>
      <c r="GW296" s="655"/>
      <c r="GX296" s="655"/>
      <c r="GY296" s="655"/>
      <c r="GZ296" s="655"/>
      <c r="HA296" s="655"/>
      <c r="HB296" s="655"/>
      <c r="HC296" s="655"/>
      <c r="HD296" s="655"/>
      <c r="HE296" s="655"/>
      <c r="HF296" s="655"/>
      <c r="HG296" s="655"/>
      <c r="HH296" s="655"/>
      <c r="HI296" s="655"/>
      <c r="HJ296" s="655"/>
      <c r="HK296" s="655"/>
      <c r="HL296" s="655"/>
      <c r="HM296" s="655"/>
      <c r="HN296" s="655"/>
      <c r="HO296" s="655"/>
      <c r="HP296" s="655"/>
      <c r="HQ296" s="655"/>
      <c r="HR296" s="655"/>
      <c r="HS296" s="655"/>
      <c r="HT296" s="655"/>
      <c r="HU296" s="655"/>
      <c r="HV296" s="655"/>
      <c r="HW296" s="655"/>
      <c r="HX296" s="655"/>
      <c r="HY296" s="655"/>
      <c r="HZ296" s="655"/>
      <c r="IA296" s="655"/>
      <c r="IB296" s="655"/>
      <c r="IC296" s="655"/>
    </row>
    <row r="297" spans="1:237" ht="20.100000000000001" hidden="1" customHeight="1" x14ac:dyDescent="0.35">
      <c r="A297" s="659"/>
      <c r="B297" s="657" t="s">
        <v>643</v>
      </c>
      <c r="C297" s="594"/>
      <c r="D297" s="657"/>
      <c r="E297" s="657" t="s">
        <v>7</v>
      </c>
      <c r="F297" s="657"/>
      <c r="G297" s="657"/>
      <c r="H297" s="657"/>
      <c r="I297" s="657"/>
      <c r="J297" s="581" t="s">
        <v>201</v>
      </c>
      <c r="K297" s="679"/>
      <c r="L297" s="511" t="s">
        <v>484</v>
      </c>
      <c r="M297" s="511"/>
      <c r="N297" s="511"/>
      <c r="O297" s="75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596"/>
      <c r="AJ297" s="34"/>
      <c r="AK297" s="34"/>
      <c r="AL297" s="34"/>
      <c r="AM297" s="34"/>
      <c r="AN297" s="101"/>
      <c r="AO297" s="101"/>
      <c r="AP297" s="101"/>
      <c r="AQ297" s="101"/>
      <c r="AR297" s="534" t="e">
        <f>#REF!+#REF!+#REF!</f>
        <v>#REF!</v>
      </c>
      <c r="AS297" s="37"/>
      <c r="AT297" s="37"/>
      <c r="AU297" s="101"/>
      <c r="AV297" s="534" t="e">
        <f>#REF!+#REF!+#REF!</f>
        <v>#REF!</v>
      </c>
      <c r="AW297" s="534">
        <v>0</v>
      </c>
      <c r="AX297" s="534">
        <v>0</v>
      </c>
      <c r="AY297" s="534" t="e">
        <f>#REF!+#REF!+#REF!</f>
        <v>#REF!</v>
      </c>
      <c r="AZ297" s="414"/>
      <c r="BA297" s="414"/>
      <c r="BB297" s="534" t="e">
        <f>#REF!+#REF!+#REF!</f>
        <v>#REF!</v>
      </c>
      <c r="BC297" s="534" t="e">
        <f>#REF!+#REF!+#REF!</f>
        <v>#REF!</v>
      </c>
      <c r="BD297" s="534" t="e">
        <f>#REF!+#REF!+#REF!</f>
        <v>#REF!</v>
      </c>
      <c r="BE297" s="534" t="e">
        <f>#REF!+#REF!+#REF!</f>
        <v>#REF!</v>
      </c>
      <c r="BF297" s="534" t="e">
        <f>#REF!+#REF!+#REF!</f>
        <v>#REF!</v>
      </c>
      <c r="BG297" s="52">
        <f>BG299</f>
        <v>0</v>
      </c>
      <c r="BH297" s="52">
        <f>BH299</f>
        <v>0</v>
      </c>
      <c r="BI297" s="534" t="e">
        <f>#REF!+#REF!+#REF!</f>
        <v>#REF!</v>
      </c>
      <c r="BJ297" s="52">
        <f>BJ299</f>
        <v>0</v>
      </c>
      <c r="BK297" s="52">
        <f>BK299</f>
        <v>0</v>
      </c>
      <c r="BL297" s="52">
        <f t="shared" ref="BL297:BL404" si="908">IFERROR(BK297/BJ297*100,)</f>
        <v>0</v>
      </c>
      <c r="BM297" s="52"/>
      <c r="BN297" s="52"/>
      <c r="BO297" s="52">
        <f>BO299</f>
        <v>1250744.54</v>
      </c>
      <c r="BP297" s="52"/>
      <c r="BQ297" s="52"/>
      <c r="BR297" s="52">
        <f t="shared" ref="BR297:BY297" si="909">BR299</f>
        <v>-1250744.54</v>
      </c>
      <c r="BS297" s="52">
        <f t="shared" si="909"/>
        <v>0</v>
      </c>
      <c r="BT297" s="52">
        <f>BT299</f>
        <v>0</v>
      </c>
      <c r="BU297" s="52">
        <f t="shared" si="909"/>
        <v>-1250744.54</v>
      </c>
      <c r="BV297" s="52">
        <f t="shared" si="909"/>
        <v>0</v>
      </c>
      <c r="BW297" s="52"/>
      <c r="BX297" s="52"/>
      <c r="BY297" s="52">
        <f t="shared" si="909"/>
        <v>0</v>
      </c>
      <c r="BZ297" s="52">
        <f>BZ299</f>
        <v>0</v>
      </c>
      <c r="CA297" s="52">
        <f t="shared" si="640"/>
        <v>0</v>
      </c>
      <c r="CB297" s="52">
        <f t="shared" si="641"/>
        <v>0</v>
      </c>
      <c r="CC297" s="52">
        <f>CC299</f>
        <v>0</v>
      </c>
      <c r="CD297" s="52">
        <f>CD299</f>
        <v>0</v>
      </c>
      <c r="CE297" s="52">
        <f>CE299</f>
        <v>0</v>
      </c>
      <c r="CF297" s="52">
        <f>CF299</f>
        <v>0</v>
      </c>
      <c r="CG297" s="52">
        <f t="shared" ref="CG297:CG302" si="910">IFERROR(CF297/CE297*100,)</f>
        <v>0</v>
      </c>
      <c r="CH297" s="52">
        <f>CH299</f>
        <v>0</v>
      </c>
      <c r="CI297" s="52">
        <f>CI299</f>
        <v>0</v>
      </c>
      <c r="CJ297" s="52"/>
      <c r="CK297" s="52">
        <f t="shared" si="881"/>
        <v>0</v>
      </c>
      <c r="CL297" s="52">
        <f>CL299</f>
        <v>0</v>
      </c>
      <c r="CM297" s="52">
        <f>CM299</f>
        <v>0</v>
      </c>
      <c r="CN297" s="52"/>
      <c r="CO297" s="52">
        <f t="shared" si="882"/>
        <v>0</v>
      </c>
      <c r="CP297" s="52">
        <f>CP299</f>
        <v>0</v>
      </c>
      <c r="CQ297" s="52">
        <f>CQ299</f>
        <v>0</v>
      </c>
      <c r="CR297" s="52">
        <f>CR299</f>
        <v>0</v>
      </c>
      <c r="CS297" s="52">
        <f t="shared" si="832"/>
        <v>0</v>
      </c>
      <c r="CT297" s="52">
        <f>CT299</f>
        <v>0</v>
      </c>
      <c r="CU297" s="52">
        <f>CU299</f>
        <v>0</v>
      </c>
      <c r="CV297" s="52">
        <f>CV299</f>
        <v>0</v>
      </c>
      <c r="CW297" s="52">
        <f t="shared" si="833"/>
        <v>0</v>
      </c>
      <c r="CX297" s="52">
        <f t="shared" ref="CX297:DG297" si="911">CX299</f>
        <v>0</v>
      </c>
      <c r="CY297" s="52">
        <f t="shared" si="911"/>
        <v>0</v>
      </c>
      <c r="CZ297" s="52">
        <f t="shared" si="911"/>
        <v>0</v>
      </c>
      <c r="DA297" s="52">
        <f t="shared" si="911"/>
        <v>0</v>
      </c>
      <c r="DB297" s="52">
        <f t="shared" ref="DB297" si="912">DB299</f>
        <v>0</v>
      </c>
      <c r="DC297" s="52">
        <f t="shared" ref="DC297" si="913">DC299</f>
        <v>0</v>
      </c>
      <c r="DD297" s="52">
        <f t="shared" si="837"/>
        <v>0</v>
      </c>
      <c r="DE297" s="52">
        <f t="shared" si="838"/>
        <v>0</v>
      </c>
      <c r="DF297" s="52">
        <f t="shared" si="911"/>
        <v>0</v>
      </c>
      <c r="DG297" s="52">
        <f t="shared" si="911"/>
        <v>0</v>
      </c>
      <c r="DH297" s="52">
        <f t="shared" si="839"/>
        <v>0</v>
      </c>
      <c r="DI297" s="52">
        <f>DI299</f>
        <v>0</v>
      </c>
      <c r="DJ297" s="52">
        <f>DJ299</f>
        <v>0</v>
      </c>
      <c r="DK297" s="52">
        <f t="shared" ref="DK297" si="914">DK299</f>
        <v>0</v>
      </c>
      <c r="DL297" s="52">
        <f t="shared" si="841"/>
        <v>0</v>
      </c>
      <c r="DM297" s="52">
        <f>DM299</f>
        <v>0</v>
      </c>
      <c r="DN297" s="52">
        <f>DN299</f>
        <v>0</v>
      </c>
      <c r="DO297" s="52">
        <f t="shared" ref="DO297" si="915">DO299</f>
        <v>0</v>
      </c>
      <c r="DP297" s="52">
        <f t="shared" si="843"/>
        <v>0</v>
      </c>
      <c r="DQ297" s="52">
        <f>DQ299</f>
        <v>0</v>
      </c>
      <c r="DR297" s="52">
        <f>DR299</f>
        <v>0</v>
      </c>
      <c r="DS297" s="52">
        <f t="shared" ref="DS297:DU297" si="916">DS299</f>
        <v>0</v>
      </c>
      <c r="DT297" s="52">
        <f t="shared" si="916"/>
        <v>0</v>
      </c>
      <c r="DU297" s="52">
        <f t="shared" si="916"/>
        <v>0</v>
      </c>
      <c r="DV297" s="137"/>
      <c r="DW297" s="137"/>
      <c r="DX297" s="137"/>
      <c r="DY297" s="137"/>
      <c r="EF297" s="655"/>
      <c r="EG297" s="655"/>
      <c r="EH297" s="655"/>
      <c r="EI297" s="655"/>
      <c r="EJ297" s="655"/>
      <c r="EK297" s="655"/>
      <c r="EL297" s="655"/>
      <c r="EM297" s="655"/>
      <c r="EN297" s="952"/>
      <c r="EO297" s="655"/>
      <c r="EP297" s="655"/>
      <c r="EQ297" s="655"/>
      <c r="ER297" s="655"/>
      <c r="ES297" s="655"/>
      <c r="ET297" s="655"/>
      <c r="EU297" s="655"/>
      <c r="EV297" s="655"/>
      <c r="EY297" s="655"/>
      <c r="EZ297" s="655"/>
      <c r="FA297" s="655"/>
      <c r="FB297" s="655"/>
      <c r="FC297" s="655"/>
      <c r="FD297" s="655"/>
      <c r="FE297" s="655"/>
      <c r="FF297" s="655"/>
      <c r="FG297" s="655"/>
      <c r="FH297" s="655"/>
      <c r="FI297" s="655"/>
      <c r="FJ297" s="655"/>
      <c r="FK297" s="655"/>
      <c r="FL297" s="655"/>
      <c r="FM297" s="655"/>
      <c r="FN297" s="655"/>
      <c r="FO297" s="655"/>
      <c r="FP297" s="655"/>
      <c r="FQ297" s="655"/>
      <c r="FR297" s="655"/>
      <c r="FS297" s="655"/>
      <c r="FT297" s="655"/>
      <c r="FU297" s="655"/>
      <c r="FV297" s="655"/>
      <c r="FW297" s="655"/>
      <c r="FX297" s="655"/>
      <c r="FY297" s="655"/>
      <c r="FZ297" s="655"/>
      <c r="GA297" s="655"/>
      <c r="GB297" s="655"/>
      <c r="GC297" s="655"/>
      <c r="GD297" s="655"/>
      <c r="GE297" s="655"/>
      <c r="GF297" s="655"/>
      <c r="GG297" s="655"/>
      <c r="GH297" s="655"/>
      <c r="GI297" s="655"/>
      <c r="GJ297" s="655"/>
      <c r="GK297" s="655"/>
      <c r="GL297" s="655"/>
      <c r="GM297" s="655"/>
      <c r="GN297" s="655"/>
      <c r="GO297" s="655"/>
      <c r="GP297" s="655"/>
      <c r="GQ297" s="655"/>
      <c r="GR297" s="655"/>
      <c r="GS297" s="655"/>
      <c r="GT297" s="655"/>
      <c r="GU297" s="655"/>
      <c r="GV297" s="655"/>
      <c r="GW297" s="655"/>
      <c r="GX297" s="655"/>
      <c r="GY297" s="655"/>
      <c r="GZ297" s="655"/>
      <c r="HA297" s="655"/>
      <c r="HB297" s="655"/>
      <c r="HC297" s="655"/>
      <c r="HD297" s="655"/>
      <c r="HE297" s="655"/>
      <c r="HF297" s="655"/>
      <c r="HG297" s="655"/>
      <c r="HH297" s="655"/>
      <c r="HI297" s="655"/>
      <c r="HJ297" s="655"/>
      <c r="HK297" s="655"/>
      <c r="HL297" s="655"/>
      <c r="HM297" s="655"/>
      <c r="HN297" s="655"/>
      <c r="HO297" s="655"/>
      <c r="HP297" s="655"/>
      <c r="HQ297" s="655"/>
      <c r="HR297" s="655"/>
      <c r="HS297" s="655"/>
      <c r="HT297" s="655"/>
      <c r="HU297" s="655"/>
      <c r="HV297" s="655"/>
      <c r="HW297" s="655"/>
      <c r="HX297" s="655"/>
      <c r="HY297" s="655"/>
      <c r="HZ297" s="655"/>
      <c r="IA297" s="655"/>
      <c r="IB297" s="655"/>
      <c r="IC297" s="655"/>
    </row>
    <row r="298" spans="1:237" ht="20.100000000000001" hidden="1" customHeight="1" x14ac:dyDescent="0.35">
      <c r="A298" s="659"/>
      <c r="B298" s="661"/>
      <c r="C298" s="667"/>
      <c r="D298" s="661"/>
      <c r="E298" s="661"/>
      <c r="F298" s="661"/>
      <c r="G298" s="661"/>
      <c r="H298" s="661"/>
      <c r="I298" s="661"/>
      <c r="J298" s="661"/>
      <c r="K298" s="681">
        <v>560</v>
      </c>
      <c r="L298" s="516" t="s">
        <v>399</v>
      </c>
      <c r="M298" s="563"/>
      <c r="N298" s="563"/>
      <c r="O298" s="77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596"/>
      <c r="AJ298" s="34"/>
      <c r="AK298" s="34"/>
      <c r="AL298" s="34"/>
      <c r="AM298" s="34"/>
      <c r="AN298" s="101"/>
      <c r="AO298" s="101"/>
      <c r="AP298" s="101"/>
      <c r="AQ298" s="101"/>
      <c r="AR298" s="104">
        <v>0</v>
      </c>
      <c r="AS298" s="37"/>
      <c r="AT298" s="37"/>
      <c r="AU298" s="101"/>
      <c r="AV298" s="104">
        <v>0</v>
      </c>
      <c r="AW298" s="104">
        <v>0</v>
      </c>
      <c r="AX298" s="104">
        <v>0</v>
      </c>
      <c r="AY298" s="104" t="e">
        <f>BB298-AV298</f>
        <v>#REF!</v>
      </c>
      <c r="AZ298" s="104"/>
      <c r="BA298" s="104"/>
      <c r="BB298" s="104" t="e">
        <f>#REF!+#REF!+#REF!</f>
        <v>#REF!</v>
      </c>
      <c r="BC298" s="104" t="e">
        <f>#REF!+#REF!+#REF!</f>
        <v>#REF!</v>
      </c>
      <c r="BD298" s="104" t="e">
        <f>#REF!+#REF!+#REF!</f>
        <v>#REF!</v>
      </c>
      <c r="BE298" s="104" t="e">
        <f>#REF!+#REF!+#REF!</f>
        <v>#REF!</v>
      </c>
      <c r="BF298" s="104" t="e">
        <f>#REF!+#REF!+#REF!</f>
        <v>#REF!</v>
      </c>
      <c r="BG298" s="104">
        <f t="shared" ref="BG298:BK300" si="917">BG299</f>
        <v>0</v>
      </c>
      <c r="BH298" s="104">
        <f t="shared" si="917"/>
        <v>0</v>
      </c>
      <c r="BI298" s="104">
        <f>(BJ298-BH298)</f>
        <v>0</v>
      </c>
      <c r="BJ298" s="104">
        <f t="shared" si="917"/>
        <v>0</v>
      </c>
      <c r="BK298" s="104">
        <f t="shared" si="917"/>
        <v>0</v>
      </c>
      <c r="BL298" s="104">
        <f t="shared" si="908"/>
        <v>0</v>
      </c>
      <c r="BM298" s="104"/>
      <c r="BN298" s="104"/>
      <c r="BO298" s="104">
        <v>1250744.54</v>
      </c>
      <c r="BP298" s="104"/>
      <c r="BQ298" s="104"/>
      <c r="BR298" s="110">
        <f>(BS298-BO298)</f>
        <v>-1250744.54</v>
      </c>
      <c r="BS298" s="104">
        <v>0</v>
      </c>
      <c r="BT298" s="104">
        <v>0</v>
      </c>
      <c r="BU298" s="110">
        <f>(BY298-BO298)</f>
        <v>-1250744.54</v>
      </c>
      <c r="BV298" s="104">
        <v>0</v>
      </c>
      <c r="BW298" s="104"/>
      <c r="BX298" s="104"/>
      <c r="BY298" s="104"/>
      <c r="BZ298" s="104"/>
      <c r="CA298" s="104">
        <f t="shared" si="640"/>
        <v>0</v>
      </c>
      <c r="CB298" s="104">
        <f t="shared" si="641"/>
        <v>0</v>
      </c>
      <c r="CC298" s="104">
        <v>0</v>
      </c>
      <c r="CD298" s="104">
        <v>0</v>
      </c>
      <c r="CE298" s="104">
        <v>0</v>
      </c>
      <c r="CF298" s="104"/>
      <c r="CG298" s="104">
        <f t="shared" si="910"/>
        <v>0</v>
      </c>
      <c r="CH298" s="104">
        <f>(CI298-CE298)</f>
        <v>0</v>
      </c>
      <c r="CI298" s="104"/>
      <c r="CJ298" s="104"/>
      <c r="CK298" s="104">
        <f t="shared" si="881"/>
        <v>0</v>
      </c>
      <c r="CL298" s="104">
        <f>(CM298-CI298)</f>
        <v>0</v>
      </c>
      <c r="CM298" s="104"/>
      <c r="CN298" s="104"/>
      <c r="CO298" s="104">
        <f t="shared" si="882"/>
        <v>0</v>
      </c>
      <c r="CP298" s="104">
        <f>(CQ298-CM298)</f>
        <v>0</v>
      </c>
      <c r="CQ298" s="104"/>
      <c r="CR298" s="104"/>
      <c r="CS298" s="104">
        <f t="shared" si="832"/>
        <v>0</v>
      </c>
      <c r="CT298" s="104">
        <f>(CU298-CQ298)</f>
        <v>0</v>
      </c>
      <c r="CU298" s="104"/>
      <c r="CV298" s="104"/>
      <c r="CW298" s="104">
        <f t="shared" si="833"/>
        <v>0</v>
      </c>
      <c r="CX298" s="104">
        <f>(CY298-CU298)</f>
        <v>0</v>
      </c>
      <c r="CY298" s="104"/>
      <c r="CZ298" s="104"/>
      <c r="DA298" s="104"/>
      <c r="DB298" s="104">
        <v>0</v>
      </c>
      <c r="DC298" s="104">
        <v>0</v>
      </c>
      <c r="DD298" s="104">
        <f t="shared" si="837"/>
        <v>0</v>
      </c>
      <c r="DE298" s="104">
        <f t="shared" si="838"/>
        <v>0</v>
      </c>
      <c r="DF298" s="104"/>
      <c r="DG298" s="104"/>
      <c r="DH298" s="104">
        <f t="shared" si="839"/>
        <v>0</v>
      </c>
      <c r="DI298" s="104">
        <f>(DJ298-DF298)</f>
        <v>0</v>
      </c>
      <c r="DJ298" s="104"/>
      <c r="DK298" s="104"/>
      <c r="DL298" s="104">
        <f t="shared" si="841"/>
        <v>0</v>
      </c>
      <c r="DM298" s="104">
        <f>(DN298-DJ298)</f>
        <v>0</v>
      </c>
      <c r="DN298" s="104"/>
      <c r="DO298" s="104"/>
      <c r="DP298" s="104">
        <f t="shared" si="843"/>
        <v>0</v>
      </c>
      <c r="DQ298" s="104">
        <f>(DR298-DN298)</f>
        <v>0</v>
      </c>
      <c r="DR298" s="104"/>
      <c r="DS298" s="104"/>
      <c r="DT298" s="104"/>
      <c r="DU298" s="104"/>
      <c r="DV298" s="116"/>
      <c r="DW298" s="116"/>
      <c r="DX298" s="137"/>
      <c r="DY298" s="116"/>
      <c r="EF298" s="655"/>
      <c r="EG298" s="655"/>
      <c r="EH298" s="655"/>
      <c r="EI298" s="655"/>
      <c r="EJ298" s="655"/>
      <c r="EK298" s="655"/>
      <c r="EL298" s="655"/>
      <c r="EM298" s="655"/>
      <c r="EN298" s="952"/>
      <c r="EO298" s="655"/>
      <c r="EP298" s="655"/>
      <c r="EQ298" s="655"/>
      <c r="ER298" s="655"/>
      <c r="ES298" s="655"/>
      <c r="ET298" s="655"/>
      <c r="EU298" s="655"/>
      <c r="EV298" s="655"/>
      <c r="EY298" s="655"/>
      <c r="EZ298" s="655"/>
      <c r="FA298" s="655"/>
      <c r="FB298" s="655"/>
      <c r="FC298" s="655"/>
      <c r="FD298" s="655"/>
      <c r="FE298" s="655"/>
      <c r="FF298" s="655"/>
      <c r="FG298" s="655"/>
      <c r="FH298" s="655"/>
      <c r="FI298" s="655"/>
      <c r="FJ298" s="655"/>
      <c r="FK298" s="655"/>
      <c r="FL298" s="655"/>
      <c r="FM298" s="655"/>
      <c r="FN298" s="655"/>
      <c r="FO298" s="655"/>
      <c r="FP298" s="655"/>
      <c r="FQ298" s="655"/>
      <c r="FR298" s="655"/>
      <c r="FS298" s="655"/>
      <c r="FT298" s="655"/>
      <c r="FU298" s="655"/>
      <c r="FV298" s="655"/>
      <c r="FW298" s="655"/>
      <c r="FX298" s="655"/>
      <c r="FY298" s="655"/>
      <c r="FZ298" s="655"/>
      <c r="GA298" s="655"/>
      <c r="GB298" s="655"/>
      <c r="GC298" s="655"/>
      <c r="GD298" s="655"/>
      <c r="GE298" s="655"/>
      <c r="GF298" s="655"/>
      <c r="GG298" s="655"/>
      <c r="GH298" s="655"/>
      <c r="GI298" s="655"/>
      <c r="GJ298" s="655"/>
      <c r="GK298" s="655"/>
      <c r="GL298" s="655"/>
      <c r="GM298" s="655"/>
      <c r="GN298" s="655"/>
      <c r="GO298" s="655"/>
      <c r="GP298" s="655"/>
      <c r="GQ298" s="655"/>
      <c r="GR298" s="655"/>
      <c r="GS298" s="655"/>
      <c r="GT298" s="655"/>
      <c r="GU298" s="655"/>
      <c r="GV298" s="655"/>
      <c r="GW298" s="655"/>
      <c r="GX298" s="655"/>
      <c r="GY298" s="655"/>
      <c r="GZ298" s="655"/>
      <c r="HA298" s="655"/>
      <c r="HB298" s="655"/>
      <c r="HC298" s="655"/>
      <c r="HD298" s="655"/>
      <c r="HE298" s="655"/>
      <c r="HF298" s="655"/>
      <c r="HG298" s="655"/>
      <c r="HH298" s="655"/>
      <c r="HI298" s="655"/>
      <c r="HJ298" s="655"/>
      <c r="HK298" s="655"/>
      <c r="HL298" s="655"/>
      <c r="HM298" s="655"/>
      <c r="HN298" s="655"/>
      <c r="HO298" s="655"/>
      <c r="HP298" s="655"/>
      <c r="HQ298" s="655"/>
      <c r="HR298" s="655"/>
      <c r="HS298" s="655"/>
      <c r="HT298" s="655"/>
      <c r="HU298" s="655"/>
      <c r="HV298" s="655"/>
      <c r="HW298" s="655"/>
      <c r="HX298" s="655"/>
      <c r="HY298" s="655"/>
      <c r="HZ298" s="655"/>
      <c r="IA298" s="655"/>
      <c r="IB298" s="655"/>
      <c r="IC298" s="655"/>
    </row>
    <row r="299" spans="1:237" ht="20.100000000000001" hidden="1" customHeight="1" x14ac:dyDescent="0.35">
      <c r="A299" s="671"/>
      <c r="B299" s="728"/>
      <c r="C299" s="671"/>
      <c r="D299" s="671"/>
      <c r="E299" s="671"/>
      <c r="F299" s="671"/>
      <c r="G299" s="671"/>
      <c r="H299" s="671"/>
      <c r="I299" s="671"/>
      <c r="J299" s="646" t="s">
        <v>201</v>
      </c>
      <c r="K299" s="758">
        <v>4</v>
      </c>
      <c r="L299" s="775" t="s">
        <v>359</v>
      </c>
      <c r="M299" s="775"/>
      <c r="N299" s="775"/>
      <c r="O299" s="775"/>
      <c r="P299" s="671"/>
      <c r="Q299" s="671"/>
      <c r="R299" s="671"/>
      <c r="S299" s="671"/>
      <c r="T299" s="671"/>
      <c r="U299" s="671"/>
      <c r="V299" s="671"/>
      <c r="W299" s="671"/>
      <c r="X299" s="671"/>
      <c r="Y299" s="671"/>
      <c r="Z299" s="671"/>
      <c r="AA299" s="671"/>
      <c r="AB299" s="671"/>
      <c r="AC299" s="671"/>
      <c r="AD299" s="671"/>
      <c r="AE299" s="671"/>
      <c r="AF299" s="671"/>
      <c r="AG299" s="671"/>
      <c r="AH299" s="671"/>
      <c r="AI299" s="671"/>
      <c r="AJ299" s="671"/>
      <c r="AK299" s="671"/>
      <c r="AL299" s="671"/>
      <c r="AM299" s="671"/>
      <c r="AN299" s="671"/>
      <c r="AO299" s="671"/>
      <c r="AP299" s="671"/>
      <c r="AQ299" s="671"/>
      <c r="AR299" s="671"/>
      <c r="AS299" s="671"/>
      <c r="AT299" s="671"/>
      <c r="AU299" s="671"/>
      <c r="AV299" s="671"/>
      <c r="AW299" s="671"/>
      <c r="AX299" s="671"/>
      <c r="AY299" s="671"/>
      <c r="AZ299" s="671"/>
      <c r="BA299" s="671"/>
      <c r="BB299" s="671"/>
      <c r="BC299" s="671"/>
      <c r="BD299" s="671"/>
      <c r="BE299" s="671"/>
      <c r="BF299" s="671"/>
      <c r="BG299" s="107">
        <f t="shared" si="917"/>
        <v>0</v>
      </c>
      <c r="BH299" s="107">
        <f t="shared" si="917"/>
        <v>0</v>
      </c>
      <c r="BI299" s="671"/>
      <c r="BJ299" s="107">
        <f t="shared" si="917"/>
        <v>0</v>
      </c>
      <c r="BK299" s="411">
        <f t="shared" si="917"/>
        <v>0</v>
      </c>
      <c r="BL299" s="411">
        <f t="shared" si="908"/>
        <v>0</v>
      </c>
      <c r="BM299" s="411"/>
      <c r="BN299" s="411"/>
      <c r="BO299" s="107">
        <f>BO300</f>
        <v>1250744.54</v>
      </c>
      <c r="BP299" s="107"/>
      <c r="BQ299" s="107"/>
      <c r="BR299" s="107">
        <f t="shared" ref="BR299:BV300" si="918">BR300</f>
        <v>-1250744.54</v>
      </c>
      <c r="BS299" s="107">
        <f t="shared" si="918"/>
        <v>0</v>
      </c>
      <c r="BT299" s="107">
        <f t="shared" si="918"/>
        <v>0</v>
      </c>
      <c r="BU299" s="107">
        <f t="shared" si="918"/>
        <v>-1250744.54</v>
      </c>
      <c r="BV299" s="107">
        <f t="shared" si="918"/>
        <v>0</v>
      </c>
      <c r="BW299" s="107"/>
      <c r="BX299" s="107"/>
      <c r="BY299" s="107">
        <f>BY300</f>
        <v>0</v>
      </c>
      <c r="BZ299" s="107">
        <f>BZ300</f>
        <v>0</v>
      </c>
      <c r="CA299" s="107">
        <f t="shared" ref="CA299:CA404" si="919">IFERROR(BZ299/BG299*100,)</f>
        <v>0</v>
      </c>
      <c r="CB299" s="107">
        <f t="shared" ref="CB299:CB404" si="920">IFERROR(BZ299/BY299*100,)</f>
        <v>0</v>
      </c>
      <c r="CC299" s="107">
        <f t="shared" ref="CC299:CE300" si="921">CC300</f>
        <v>0</v>
      </c>
      <c r="CD299" s="107">
        <f t="shared" si="921"/>
        <v>0</v>
      </c>
      <c r="CE299" s="107">
        <f t="shared" si="921"/>
        <v>0</v>
      </c>
      <c r="CF299" s="107">
        <f>CF300</f>
        <v>0</v>
      </c>
      <c r="CG299" s="107">
        <f t="shared" si="910"/>
        <v>0</v>
      </c>
      <c r="CH299" s="107">
        <f>CH300</f>
        <v>0</v>
      </c>
      <c r="CI299" s="107">
        <f>CI300</f>
        <v>0</v>
      </c>
      <c r="CJ299" s="107"/>
      <c r="CK299" s="107">
        <f t="shared" si="881"/>
        <v>0</v>
      </c>
      <c r="CL299" s="107">
        <f>CL300</f>
        <v>0</v>
      </c>
      <c r="CM299" s="107">
        <f>CM300</f>
        <v>0</v>
      </c>
      <c r="CN299" s="107"/>
      <c r="CO299" s="107">
        <f t="shared" si="882"/>
        <v>0</v>
      </c>
      <c r="CP299" s="107">
        <f t="shared" ref="CP299:CR300" si="922">CP300</f>
        <v>0</v>
      </c>
      <c r="CQ299" s="107">
        <f t="shared" si="922"/>
        <v>0</v>
      </c>
      <c r="CR299" s="107">
        <f t="shared" si="922"/>
        <v>0</v>
      </c>
      <c r="CS299" s="107">
        <f t="shared" si="832"/>
        <v>0</v>
      </c>
      <c r="CT299" s="107">
        <f t="shared" ref="CT299:CV300" si="923">CT300</f>
        <v>0</v>
      </c>
      <c r="CU299" s="107">
        <f t="shared" si="923"/>
        <v>0</v>
      </c>
      <c r="CV299" s="107">
        <f t="shared" si="923"/>
        <v>0</v>
      </c>
      <c r="CW299" s="107">
        <f t="shared" si="833"/>
        <v>0</v>
      </c>
      <c r="CX299" s="107">
        <f>CX300</f>
        <v>0</v>
      </c>
      <c r="CY299" s="107">
        <f>CY300</f>
        <v>0</v>
      </c>
      <c r="CZ299" s="107">
        <f t="shared" ref="CZ299:DA300" si="924">CZ300</f>
        <v>0</v>
      </c>
      <c r="DA299" s="107">
        <f t="shared" si="924"/>
        <v>0</v>
      </c>
      <c r="DB299" s="107">
        <f t="shared" ref="DB299:DG300" si="925">DB300</f>
        <v>0</v>
      </c>
      <c r="DC299" s="107">
        <f>DC300</f>
        <v>0</v>
      </c>
      <c r="DD299" s="107">
        <f t="shared" si="837"/>
        <v>0</v>
      </c>
      <c r="DE299" s="107">
        <f t="shared" si="838"/>
        <v>0</v>
      </c>
      <c r="DF299" s="107">
        <f t="shared" si="925"/>
        <v>0</v>
      </c>
      <c r="DG299" s="107">
        <f t="shared" si="925"/>
        <v>0</v>
      </c>
      <c r="DH299" s="107">
        <f t="shared" si="839"/>
        <v>0</v>
      </c>
      <c r="DI299" s="107">
        <f t="shared" ref="DI299:DU300" si="926">DI300</f>
        <v>0</v>
      </c>
      <c r="DJ299" s="107">
        <f t="shared" si="926"/>
        <v>0</v>
      </c>
      <c r="DK299" s="107">
        <f t="shared" si="926"/>
        <v>0</v>
      </c>
      <c r="DL299" s="107">
        <f t="shared" si="841"/>
        <v>0</v>
      </c>
      <c r="DM299" s="107">
        <f t="shared" si="926"/>
        <v>0</v>
      </c>
      <c r="DN299" s="107">
        <f t="shared" si="926"/>
        <v>0</v>
      </c>
      <c r="DO299" s="107">
        <f t="shared" si="926"/>
        <v>0</v>
      </c>
      <c r="DP299" s="107">
        <f t="shared" si="843"/>
        <v>0</v>
      </c>
      <c r="DQ299" s="107">
        <f t="shared" si="926"/>
        <v>0</v>
      </c>
      <c r="DR299" s="107">
        <f t="shared" si="926"/>
        <v>0</v>
      </c>
      <c r="DS299" s="107">
        <f t="shared" si="926"/>
        <v>0</v>
      </c>
      <c r="DT299" s="107">
        <f t="shared" si="926"/>
        <v>0</v>
      </c>
      <c r="DU299" s="107">
        <f t="shared" si="926"/>
        <v>0</v>
      </c>
      <c r="DV299" s="97"/>
      <c r="DW299" s="97"/>
      <c r="DX299" s="137"/>
      <c r="DY299" s="97"/>
      <c r="EF299" s="655"/>
      <c r="EG299" s="655"/>
      <c r="EH299" s="655"/>
      <c r="EI299" s="655"/>
      <c r="EJ299" s="655"/>
      <c r="EK299" s="655"/>
      <c r="EL299" s="655"/>
      <c r="EM299" s="655"/>
      <c r="EN299" s="952"/>
      <c r="EO299" s="655"/>
      <c r="EP299" s="655"/>
      <c r="EQ299" s="655"/>
      <c r="ER299" s="655"/>
      <c r="ES299" s="655"/>
      <c r="ET299" s="655"/>
      <c r="EU299" s="655"/>
      <c r="EV299" s="655"/>
      <c r="EY299" s="655"/>
      <c r="EZ299" s="655"/>
      <c r="FA299" s="655"/>
      <c r="FB299" s="655"/>
      <c r="FC299" s="655"/>
      <c r="FD299" s="655"/>
      <c r="FE299" s="655"/>
      <c r="FF299" s="655"/>
      <c r="FG299" s="655"/>
      <c r="FH299" s="655"/>
      <c r="FI299" s="655"/>
      <c r="FJ299" s="655"/>
      <c r="FK299" s="655"/>
      <c r="FL299" s="655"/>
      <c r="FM299" s="655"/>
      <c r="FN299" s="655"/>
      <c r="FO299" s="655"/>
      <c r="FP299" s="655"/>
      <c r="FQ299" s="655"/>
      <c r="FR299" s="655"/>
      <c r="FS299" s="655"/>
      <c r="FT299" s="655"/>
      <c r="FU299" s="655"/>
      <c r="FV299" s="655"/>
      <c r="FW299" s="655"/>
      <c r="FX299" s="655"/>
      <c r="FY299" s="655"/>
      <c r="FZ299" s="655"/>
      <c r="GA299" s="655"/>
      <c r="GB299" s="655"/>
      <c r="GC299" s="655"/>
      <c r="GD299" s="655"/>
      <c r="GE299" s="655"/>
      <c r="GF299" s="655"/>
      <c r="GG299" s="655"/>
      <c r="GH299" s="655"/>
      <c r="GI299" s="655"/>
      <c r="GJ299" s="655"/>
      <c r="GK299" s="655"/>
      <c r="GL299" s="655"/>
      <c r="GM299" s="655"/>
      <c r="GN299" s="655"/>
      <c r="GO299" s="655"/>
      <c r="GP299" s="655"/>
      <c r="GQ299" s="655"/>
      <c r="GR299" s="655"/>
      <c r="GS299" s="655"/>
      <c r="GT299" s="655"/>
      <c r="GU299" s="655"/>
      <c r="GV299" s="655"/>
      <c r="GW299" s="655"/>
      <c r="GX299" s="655"/>
      <c r="GY299" s="655"/>
      <c r="GZ299" s="655"/>
      <c r="HA299" s="655"/>
      <c r="HB299" s="655"/>
      <c r="HC299" s="655"/>
      <c r="HD299" s="655"/>
      <c r="HE299" s="655"/>
      <c r="HF299" s="655"/>
      <c r="HG299" s="655"/>
      <c r="HH299" s="655"/>
      <c r="HI299" s="655"/>
      <c r="HJ299" s="655"/>
      <c r="HK299" s="655"/>
      <c r="HL299" s="655"/>
      <c r="HM299" s="655"/>
      <c r="HN299" s="655"/>
      <c r="HO299" s="655"/>
      <c r="HP299" s="655"/>
      <c r="HQ299" s="655"/>
      <c r="HR299" s="655"/>
      <c r="HS299" s="655"/>
      <c r="HT299" s="655"/>
      <c r="HU299" s="655"/>
      <c r="HV299" s="655"/>
      <c r="HW299" s="655"/>
      <c r="HX299" s="655"/>
      <c r="HY299" s="655"/>
      <c r="HZ299" s="655"/>
      <c r="IA299" s="655"/>
      <c r="IB299" s="655"/>
      <c r="IC299" s="655"/>
    </row>
    <row r="300" spans="1:237" ht="20.100000000000001" hidden="1" customHeight="1" x14ac:dyDescent="0.35">
      <c r="A300" s="671"/>
      <c r="B300" s="728"/>
      <c r="C300" s="671"/>
      <c r="D300" s="671"/>
      <c r="E300" s="671"/>
      <c r="F300" s="671"/>
      <c r="G300" s="671"/>
      <c r="H300" s="671"/>
      <c r="I300" s="671"/>
      <c r="J300" s="646" t="s">
        <v>201</v>
      </c>
      <c r="K300" s="678"/>
      <c r="L300" s="610">
        <v>45</v>
      </c>
      <c r="M300" s="775" t="s">
        <v>196</v>
      </c>
      <c r="N300" s="775"/>
      <c r="O300" s="775"/>
      <c r="P300" s="671"/>
      <c r="Q300" s="671"/>
      <c r="R300" s="671"/>
      <c r="S300" s="671"/>
      <c r="T300" s="671"/>
      <c r="U300" s="671"/>
      <c r="V300" s="671"/>
      <c r="W300" s="671"/>
      <c r="X300" s="671"/>
      <c r="Y300" s="671"/>
      <c r="Z300" s="671"/>
      <c r="AA300" s="671"/>
      <c r="AB300" s="671"/>
      <c r="AC300" s="671"/>
      <c r="AD300" s="671"/>
      <c r="AE300" s="671"/>
      <c r="AF300" s="671"/>
      <c r="AG300" s="671"/>
      <c r="AH300" s="671"/>
      <c r="AI300" s="671"/>
      <c r="AJ300" s="671"/>
      <c r="AK300" s="671"/>
      <c r="AL300" s="671"/>
      <c r="AM300" s="671"/>
      <c r="AN300" s="671"/>
      <c r="AO300" s="671"/>
      <c r="AP300" s="671"/>
      <c r="AQ300" s="671"/>
      <c r="AR300" s="671"/>
      <c r="AS300" s="671"/>
      <c r="AT300" s="671"/>
      <c r="AU300" s="671"/>
      <c r="AV300" s="671"/>
      <c r="AW300" s="671"/>
      <c r="AX300" s="671"/>
      <c r="AY300" s="671"/>
      <c r="AZ300" s="671"/>
      <c r="BA300" s="671"/>
      <c r="BB300" s="671"/>
      <c r="BC300" s="671"/>
      <c r="BD300" s="671"/>
      <c r="BE300" s="671"/>
      <c r="BF300" s="671"/>
      <c r="BG300" s="107">
        <f t="shared" si="917"/>
        <v>0</v>
      </c>
      <c r="BH300" s="107">
        <f t="shared" si="917"/>
        <v>0</v>
      </c>
      <c r="BI300" s="671"/>
      <c r="BJ300" s="107">
        <f t="shared" si="917"/>
        <v>0</v>
      </c>
      <c r="BK300" s="411">
        <f t="shared" si="917"/>
        <v>0</v>
      </c>
      <c r="BL300" s="411">
        <f t="shared" si="908"/>
        <v>0</v>
      </c>
      <c r="BM300" s="411"/>
      <c r="BN300" s="411"/>
      <c r="BO300" s="107">
        <f>BO301</f>
        <v>1250744.54</v>
      </c>
      <c r="BP300" s="107"/>
      <c r="BQ300" s="107"/>
      <c r="BR300" s="107">
        <f t="shared" si="918"/>
        <v>-1250744.54</v>
      </c>
      <c r="BS300" s="107">
        <f t="shared" si="918"/>
        <v>0</v>
      </c>
      <c r="BT300" s="107">
        <f t="shared" si="918"/>
        <v>0</v>
      </c>
      <c r="BU300" s="107">
        <f t="shared" si="918"/>
        <v>-1250744.54</v>
      </c>
      <c r="BV300" s="107">
        <f t="shared" si="918"/>
        <v>0</v>
      </c>
      <c r="BW300" s="107"/>
      <c r="BX300" s="107"/>
      <c r="BY300" s="107">
        <f>BY301</f>
        <v>0</v>
      </c>
      <c r="BZ300" s="107">
        <f>BZ301</f>
        <v>0</v>
      </c>
      <c r="CA300" s="107">
        <f t="shared" si="919"/>
        <v>0</v>
      </c>
      <c r="CB300" s="107">
        <f t="shared" si="920"/>
        <v>0</v>
      </c>
      <c r="CC300" s="107">
        <f t="shared" si="921"/>
        <v>0</v>
      </c>
      <c r="CD300" s="107">
        <f t="shared" si="921"/>
        <v>0</v>
      </c>
      <c r="CE300" s="107">
        <f t="shared" si="921"/>
        <v>0</v>
      </c>
      <c r="CF300" s="107">
        <f>CF301</f>
        <v>0</v>
      </c>
      <c r="CG300" s="107">
        <f t="shared" si="910"/>
        <v>0</v>
      </c>
      <c r="CH300" s="107">
        <f>CH301</f>
        <v>0</v>
      </c>
      <c r="CI300" s="107">
        <f>CI301</f>
        <v>0</v>
      </c>
      <c r="CJ300" s="107"/>
      <c r="CK300" s="107">
        <f t="shared" si="881"/>
        <v>0</v>
      </c>
      <c r="CL300" s="107">
        <f>CL301</f>
        <v>0</v>
      </c>
      <c r="CM300" s="107">
        <f>CM301</f>
        <v>0</v>
      </c>
      <c r="CN300" s="107"/>
      <c r="CO300" s="107">
        <f t="shared" si="882"/>
        <v>0</v>
      </c>
      <c r="CP300" s="107">
        <f t="shared" si="922"/>
        <v>0</v>
      </c>
      <c r="CQ300" s="107">
        <f t="shared" si="922"/>
        <v>0</v>
      </c>
      <c r="CR300" s="107">
        <f t="shared" si="922"/>
        <v>0</v>
      </c>
      <c r="CS300" s="107">
        <f t="shared" si="832"/>
        <v>0</v>
      </c>
      <c r="CT300" s="107">
        <f t="shared" si="923"/>
        <v>0</v>
      </c>
      <c r="CU300" s="107">
        <f t="shared" si="923"/>
        <v>0</v>
      </c>
      <c r="CV300" s="107">
        <f t="shared" si="923"/>
        <v>0</v>
      </c>
      <c r="CW300" s="107">
        <f t="shared" si="833"/>
        <v>0</v>
      </c>
      <c r="CX300" s="107">
        <f>CX301</f>
        <v>0</v>
      </c>
      <c r="CY300" s="107">
        <f>CY301</f>
        <v>0</v>
      </c>
      <c r="CZ300" s="107">
        <f t="shared" si="924"/>
        <v>0</v>
      </c>
      <c r="DA300" s="107">
        <f t="shared" si="924"/>
        <v>0</v>
      </c>
      <c r="DB300" s="107">
        <f t="shared" si="925"/>
        <v>0</v>
      </c>
      <c r="DC300" s="107">
        <f>DC301</f>
        <v>0</v>
      </c>
      <c r="DD300" s="107">
        <f t="shared" si="837"/>
        <v>0</v>
      </c>
      <c r="DE300" s="107">
        <f t="shared" si="838"/>
        <v>0</v>
      </c>
      <c r="DF300" s="107">
        <f t="shared" si="925"/>
        <v>0</v>
      </c>
      <c r="DG300" s="107">
        <f t="shared" si="925"/>
        <v>0</v>
      </c>
      <c r="DH300" s="107">
        <f t="shared" si="839"/>
        <v>0</v>
      </c>
      <c r="DI300" s="107">
        <f t="shared" si="926"/>
        <v>0</v>
      </c>
      <c r="DJ300" s="107">
        <f t="shared" si="926"/>
        <v>0</v>
      </c>
      <c r="DK300" s="107">
        <f t="shared" si="926"/>
        <v>0</v>
      </c>
      <c r="DL300" s="107">
        <f t="shared" si="841"/>
        <v>0</v>
      </c>
      <c r="DM300" s="107">
        <f t="shared" si="926"/>
        <v>0</v>
      </c>
      <c r="DN300" s="107">
        <f t="shared" si="926"/>
        <v>0</v>
      </c>
      <c r="DO300" s="107">
        <f t="shared" si="926"/>
        <v>0</v>
      </c>
      <c r="DP300" s="107">
        <f t="shared" si="843"/>
        <v>0</v>
      </c>
      <c r="DQ300" s="107">
        <f t="shared" si="926"/>
        <v>0</v>
      </c>
      <c r="DR300" s="107">
        <f t="shared" si="926"/>
        <v>0</v>
      </c>
      <c r="DS300" s="107">
        <f t="shared" si="926"/>
        <v>0</v>
      </c>
      <c r="DT300" s="107">
        <f t="shared" si="926"/>
        <v>0</v>
      </c>
      <c r="DU300" s="107">
        <f t="shared" si="926"/>
        <v>0</v>
      </c>
      <c r="DV300" s="97"/>
      <c r="DW300" s="97"/>
      <c r="DX300" s="137"/>
      <c r="DY300" s="97"/>
      <c r="EF300" s="655"/>
      <c r="EG300" s="655"/>
      <c r="EH300" s="655"/>
      <c r="EI300" s="655"/>
      <c r="EJ300" s="655"/>
      <c r="EK300" s="655"/>
      <c r="EL300" s="655"/>
      <c r="EM300" s="655"/>
      <c r="EN300" s="952"/>
      <c r="EO300" s="655"/>
      <c r="EP300" s="655"/>
      <c r="EQ300" s="655"/>
      <c r="ER300" s="655"/>
      <c r="ES300" s="655"/>
      <c r="ET300" s="655"/>
      <c r="EU300" s="655"/>
      <c r="EV300" s="655"/>
      <c r="EY300" s="655"/>
      <c r="EZ300" s="655"/>
      <c r="FA300" s="655"/>
      <c r="FB300" s="655"/>
      <c r="FC300" s="655"/>
      <c r="FD300" s="655"/>
      <c r="FE300" s="655"/>
      <c r="FF300" s="655"/>
      <c r="FG300" s="655"/>
      <c r="FH300" s="655"/>
      <c r="FI300" s="655"/>
      <c r="FJ300" s="655"/>
      <c r="FK300" s="655"/>
      <c r="FL300" s="655"/>
      <c r="FM300" s="655"/>
      <c r="FN300" s="655"/>
      <c r="FO300" s="655"/>
      <c r="FP300" s="655"/>
      <c r="FQ300" s="655"/>
      <c r="FR300" s="655"/>
      <c r="FS300" s="655"/>
      <c r="FT300" s="655"/>
      <c r="FU300" s="655"/>
      <c r="FV300" s="655"/>
      <c r="FW300" s="655"/>
      <c r="FX300" s="655"/>
      <c r="FY300" s="655"/>
      <c r="FZ300" s="655"/>
      <c r="GA300" s="655"/>
      <c r="GB300" s="655"/>
      <c r="GC300" s="655"/>
      <c r="GD300" s="655"/>
      <c r="GE300" s="655"/>
      <c r="GF300" s="655"/>
      <c r="GG300" s="655"/>
      <c r="GH300" s="655"/>
      <c r="GI300" s="655"/>
      <c r="GJ300" s="655"/>
      <c r="GK300" s="655"/>
      <c r="GL300" s="655"/>
      <c r="GM300" s="655"/>
      <c r="GN300" s="655"/>
      <c r="GO300" s="655"/>
      <c r="GP300" s="655"/>
      <c r="GQ300" s="655"/>
      <c r="GR300" s="655"/>
      <c r="GS300" s="655"/>
      <c r="GT300" s="655"/>
      <c r="GU300" s="655"/>
      <c r="GV300" s="655"/>
      <c r="GW300" s="655"/>
      <c r="GX300" s="655"/>
      <c r="GY300" s="655"/>
      <c r="GZ300" s="655"/>
      <c r="HA300" s="655"/>
      <c r="HB300" s="655"/>
      <c r="HC300" s="655"/>
      <c r="HD300" s="655"/>
      <c r="HE300" s="655"/>
      <c r="HF300" s="655"/>
      <c r="HG300" s="655"/>
      <c r="HH300" s="655"/>
      <c r="HI300" s="655"/>
      <c r="HJ300" s="655"/>
      <c r="HK300" s="655"/>
      <c r="HL300" s="655"/>
      <c r="HM300" s="655"/>
      <c r="HN300" s="655"/>
      <c r="HO300" s="655"/>
      <c r="HP300" s="655"/>
      <c r="HQ300" s="655"/>
      <c r="HR300" s="655"/>
      <c r="HS300" s="655"/>
      <c r="HT300" s="655"/>
      <c r="HU300" s="655"/>
      <c r="HV300" s="655"/>
      <c r="HW300" s="655"/>
      <c r="HX300" s="655"/>
      <c r="HY300" s="655"/>
      <c r="HZ300" s="655"/>
      <c r="IA300" s="655"/>
      <c r="IB300" s="655"/>
      <c r="IC300" s="655"/>
    </row>
    <row r="301" spans="1:237" ht="20.100000000000001" hidden="1" customHeight="1" x14ac:dyDescent="0.35">
      <c r="A301" s="671"/>
      <c r="B301" s="646" t="s">
        <v>644</v>
      </c>
      <c r="C301" s="665" t="s">
        <v>463</v>
      </c>
      <c r="D301" s="653"/>
      <c r="E301" s="653"/>
      <c r="F301" s="653"/>
      <c r="G301" s="653"/>
      <c r="H301" s="653"/>
      <c r="I301" s="653"/>
      <c r="J301" s="646" t="s">
        <v>201</v>
      </c>
      <c r="K301" s="678"/>
      <c r="L301" s="604"/>
      <c r="M301" s="775">
        <v>451</v>
      </c>
      <c r="N301" s="769" t="s">
        <v>197</v>
      </c>
      <c r="O301" s="769"/>
      <c r="P301" s="653"/>
      <c r="Q301" s="653"/>
      <c r="R301" s="653"/>
      <c r="S301" s="653"/>
      <c r="T301" s="653"/>
      <c r="U301" s="653"/>
      <c r="V301" s="653"/>
      <c r="W301" s="653"/>
      <c r="X301" s="653"/>
      <c r="Y301" s="653"/>
      <c r="Z301" s="653"/>
      <c r="AA301" s="653"/>
      <c r="AB301" s="653"/>
      <c r="AC301" s="653"/>
      <c r="AD301" s="653"/>
      <c r="AE301" s="653"/>
      <c r="AF301" s="653"/>
      <c r="AG301" s="653"/>
      <c r="AH301" s="653"/>
      <c r="AI301" s="653"/>
      <c r="AJ301" s="653"/>
      <c r="AK301" s="653"/>
      <c r="AL301" s="653"/>
      <c r="AM301" s="653"/>
      <c r="AN301" s="653"/>
      <c r="AO301" s="653"/>
      <c r="AP301" s="653"/>
      <c r="AQ301" s="653"/>
      <c r="AR301" s="653"/>
      <c r="AS301" s="653"/>
      <c r="AT301" s="653"/>
      <c r="AU301" s="653"/>
      <c r="AV301" s="653"/>
      <c r="AW301" s="653"/>
      <c r="AX301" s="653"/>
      <c r="AY301" s="653"/>
      <c r="AZ301" s="653"/>
      <c r="BA301" s="653"/>
      <c r="BB301" s="653"/>
      <c r="BC301" s="653"/>
      <c r="BD301" s="653"/>
      <c r="BE301" s="653"/>
      <c r="BF301" s="653"/>
      <c r="BG301" s="107">
        <f>SUM(BG302)</f>
        <v>0</v>
      </c>
      <c r="BH301" s="107">
        <f>SUM(BH302)</f>
        <v>0</v>
      </c>
      <c r="BI301" s="653"/>
      <c r="BJ301" s="107">
        <f>SUM(BJ302)</f>
        <v>0</v>
      </c>
      <c r="BK301" s="411">
        <f>SUM(BK302)</f>
        <v>0</v>
      </c>
      <c r="BL301" s="411">
        <f t="shared" si="908"/>
        <v>0</v>
      </c>
      <c r="BM301" s="411"/>
      <c r="BN301" s="411"/>
      <c r="BO301" s="107">
        <f>SUM(BO302)</f>
        <v>1250744.54</v>
      </c>
      <c r="BP301" s="107"/>
      <c r="BQ301" s="107"/>
      <c r="BR301" s="107">
        <f>SUM(BR302)</f>
        <v>-1250744.54</v>
      </c>
      <c r="BS301" s="107">
        <f>SUM(BS302)</f>
        <v>0</v>
      </c>
      <c r="BT301" s="107">
        <f>SUM(BT302)</f>
        <v>0</v>
      </c>
      <c r="BU301" s="107">
        <f>SUM(BU302)</f>
        <v>-1250744.54</v>
      </c>
      <c r="BV301" s="107">
        <f>SUM(BV302)</f>
        <v>0</v>
      </c>
      <c r="BW301" s="107"/>
      <c r="BX301" s="107"/>
      <c r="BY301" s="107">
        <f>SUM(BY302)</f>
        <v>0</v>
      </c>
      <c r="BZ301" s="107">
        <f>SUM(BZ302)</f>
        <v>0</v>
      </c>
      <c r="CA301" s="107">
        <f t="shared" si="919"/>
        <v>0</v>
      </c>
      <c r="CB301" s="107">
        <f t="shared" si="920"/>
        <v>0</v>
      </c>
      <c r="CC301" s="107">
        <f>SUM(CC302)</f>
        <v>0</v>
      </c>
      <c r="CD301" s="107">
        <f>SUM(CD302)</f>
        <v>0</v>
      </c>
      <c r="CE301" s="107">
        <f>SUM(CE302)</f>
        <v>0</v>
      </c>
      <c r="CF301" s="107">
        <f>SUM(CF302)</f>
        <v>0</v>
      </c>
      <c r="CG301" s="107">
        <f t="shared" si="910"/>
        <v>0</v>
      </c>
      <c r="CH301" s="107">
        <f>SUM(CH302)</f>
        <v>0</v>
      </c>
      <c r="CI301" s="107">
        <f>SUM(CI302)</f>
        <v>0</v>
      </c>
      <c r="CJ301" s="107"/>
      <c r="CK301" s="107">
        <f t="shared" si="881"/>
        <v>0</v>
      </c>
      <c r="CL301" s="107">
        <f>SUM(CL302)</f>
        <v>0</v>
      </c>
      <c r="CM301" s="107">
        <f>SUM(CM302)</f>
        <v>0</v>
      </c>
      <c r="CN301" s="107"/>
      <c r="CO301" s="107">
        <f t="shared" si="882"/>
        <v>0</v>
      </c>
      <c r="CP301" s="107">
        <f>SUM(CP302)</f>
        <v>0</v>
      </c>
      <c r="CQ301" s="107">
        <f>SUM(CQ302)</f>
        <v>0</v>
      </c>
      <c r="CR301" s="107">
        <f>SUM(CR302)</f>
        <v>0</v>
      </c>
      <c r="CS301" s="107">
        <f t="shared" si="832"/>
        <v>0</v>
      </c>
      <c r="CT301" s="107">
        <f>SUM(CT302)</f>
        <v>0</v>
      </c>
      <c r="CU301" s="107">
        <f>SUM(CU302)</f>
        <v>0</v>
      </c>
      <c r="CV301" s="107">
        <f>SUM(CV302)</f>
        <v>0</v>
      </c>
      <c r="CW301" s="107">
        <f t="shared" si="833"/>
        <v>0</v>
      </c>
      <c r="CX301" s="107">
        <f t="shared" ref="CX301:DG301" si="927">SUM(CX302)</f>
        <v>0</v>
      </c>
      <c r="CY301" s="107">
        <f t="shared" si="927"/>
        <v>0</v>
      </c>
      <c r="CZ301" s="107">
        <f t="shared" si="927"/>
        <v>0</v>
      </c>
      <c r="DA301" s="107">
        <f t="shared" si="927"/>
        <v>0</v>
      </c>
      <c r="DB301" s="107">
        <f t="shared" si="927"/>
        <v>0</v>
      </c>
      <c r="DC301" s="107">
        <f t="shared" ref="DC301" si="928">SUM(DC302)</f>
        <v>0</v>
      </c>
      <c r="DD301" s="107">
        <f t="shared" si="837"/>
        <v>0</v>
      </c>
      <c r="DE301" s="107">
        <f t="shared" si="838"/>
        <v>0</v>
      </c>
      <c r="DF301" s="107">
        <f t="shared" si="927"/>
        <v>0</v>
      </c>
      <c r="DG301" s="107">
        <f t="shared" si="927"/>
        <v>0</v>
      </c>
      <c r="DH301" s="107">
        <f t="shared" si="839"/>
        <v>0</v>
      </c>
      <c r="DI301" s="107">
        <f>SUM(DI302)</f>
        <v>0</v>
      </c>
      <c r="DJ301" s="107">
        <f>SUM(DJ302)</f>
        <v>0</v>
      </c>
      <c r="DK301" s="107">
        <f t="shared" ref="DK301" si="929">SUM(DK302)</f>
        <v>0</v>
      </c>
      <c r="DL301" s="107">
        <f t="shared" si="841"/>
        <v>0</v>
      </c>
      <c r="DM301" s="107">
        <f>SUM(DM302)</f>
        <v>0</v>
      </c>
      <c r="DN301" s="107">
        <f>SUM(DN302)</f>
        <v>0</v>
      </c>
      <c r="DO301" s="107">
        <f t="shared" ref="DO301" si="930">SUM(DO302)</f>
        <v>0</v>
      </c>
      <c r="DP301" s="107">
        <f t="shared" si="843"/>
        <v>0</v>
      </c>
      <c r="DQ301" s="107">
        <f>SUM(DQ302)</f>
        <v>0</v>
      </c>
      <c r="DR301" s="107">
        <f>SUM(DR302)</f>
        <v>0</v>
      </c>
      <c r="DS301" s="107">
        <f t="shared" ref="DS301:DU301" si="931">SUM(DS302)</f>
        <v>0</v>
      </c>
      <c r="DT301" s="107">
        <f t="shared" si="931"/>
        <v>0</v>
      </c>
      <c r="DU301" s="107">
        <f t="shared" si="931"/>
        <v>0</v>
      </c>
      <c r="DV301" s="97"/>
      <c r="DW301" s="97"/>
      <c r="DX301" s="137"/>
      <c r="DY301" s="97"/>
      <c r="EF301" s="655"/>
      <c r="EG301" s="655"/>
      <c r="EH301" s="655"/>
      <c r="EI301" s="655"/>
      <c r="EJ301" s="655"/>
      <c r="EK301" s="655"/>
      <c r="EL301" s="655"/>
      <c r="EM301" s="655"/>
      <c r="EN301" s="952"/>
      <c r="EO301" s="655"/>
      <c r="EP301" s="655"/>
      <c r="EQ301" s="655"/>
      <c r="ER301" s="655"/>
      <c r="ES301" s="655"/>
      <c r="ET301" s="655"/>
      <c r="EU301" s="655"/>
      <c r="EV301" s="655"/>
      <c r="EY301" s="655"/>
      <c r="EZ301" s="655"/>
      <c r="FA301" s="655"/>
      <c r="FB301" s="655"/>
      <c r="FC301" s="655"/>
      <c r="FD301" s="655"/>
      <c r="FE301" s="655"/>
      <c r="FF301" s="655"/>
      <c r="FG301" s="655"/>
      <c r="FH301" s="655"/>
      <c r="FI301" s="655"/>
      <c r="FJ301" s="655"/>
      <c r="FK301" s="655"/>
      <c r="FL301" s="655"/>
      <c r="FM301" s="655"/>
      <c r="FN301" s="655"/>
      <c r="FO301" s="655"/>
      <c r="FP301" s="655"/>
      <c r="FQ301" s="655"/>
      <c r="FR301" s="655"/>
      <c r="FS301" s="655"/>
      <c r="FT301" s="655"/>
      <c r="FU301" s="655"/>
      <c r="FV301" s="655"/>
      <c r="FW301" s="655"/>
      <c r="FX301" s="655"/>
      <c r="FY301" s="655"/>
      <c r="FZ301" s="655"/>
      <c r="GA301" s="655"/>
      <c r="GB301" s="655"/>
      <c r="GC301" s="655"/>
      <c r="GD301" s="655"/>
      <c r="GE301" s="655"/>
      <c r="GF301" s="655"/>
      <c r="GG301" s="655"/>
      <c r="GH301" s="655"/>
      <c r="GI301" s="655"/>
      <c r="GJ301" s="655"/>
      <c r="GK301" s="655"/>
      <c r="GL301" s="655"/>
      <c r="GM301" s="655"/>
      <c r="GN301" s="655"/>
      <c r="GO301" s="655"/>
      <c r="GP301" s="655"/>
      <c r="GQ301" s="655"/>
      <c r="GR301" s="655"/>
      <c r="GS301" s="655"/>
      <c r="GT301" s="655"/>
      <c r="GU301" s="655"/>
      <c r="GV301" s="655"/>
      <c r="GW301" s="655"/>
      <c r="GX301" s="655"/>
      <c r="GY301" s="655"/>
      <c r="GZ301" s="655"/>
      <c r="HA301" s="655"/>
      <c r="HB301" s="655"/>
      <c r="HC301" s="655"/>
      <c r="HD301" s="655"/>
      <c r="HE301" s="655"/>
      <c r="HF301" s="655"/>
      <c r="HG301" s="655"/>
      <c r="HH301" s="655"/>
      <c r="HI301" s="655"/>
      <c r="HJ301" s="655"/>
      <c r="HK301" s="655"/>
      <c r="HL301" s="655"/>
      <c r="HM301" s="655"/>
      <c r="HN301" s="655"/>
      <c r="HO301" s="655"/>
      <c r="HP301" s="655"/>
      <c r="HQ301" s="655"/>
      <c r="HR301" s="655"/>
      <c r="HS301" s="655"/>
      <c r="HT301" s="655"/>
      <c r="HU301" s="655"/>
      <c r="HV301" s="655"/>
      <c r="HW301" s="655"/>
      <c r="HX301" s="655"/>
      <c r="HY301" s="655"/>
      <c r="HZ301" s="655"/>
      <c r="IA301" s="655"/>
      <c r="IB301" s="655"/>
      <c r="IC301" s="655"/>
    </row>
    <row r="302" spans="1:237" ht="20.100000000000001" hidden="1" customHeight="1" x14ac:dyDescent="0.35">
      <c r="A302" s="671"/>
      <c r="B302" s="729"/>
      <c r="C302" s="672"/>
      <c r="D302" s="672"/>
      <c r="E302" s="672"/>
      <c r="F302" s="672"/>
      <c r="G302" s="672"/>
      <c r="H302" s="672"/>
      <c r="I302" s="672"/>
      <c r="J302" s="659" t="s">
        <v>201</v>
      </c>
      <c r="K302" s="637"/>
      <c r="L302" s="605"/>
      <c r="M302" s="569"/>
      <c r="N302" s="569">
        <v>4511</v>
      </c>
      <c r="O302" s="518" t="s">
        <v>619</v>
      </c>
      <c r="P302" s="672"/>
      <c r="Q302" s="672"/>
      <c r="R302" s="672"/>
      <c r="S302" s="672"/>
      <c r="T302" s="672"/>
      <c r="U302" s="672"/>
      <c r="V302" s="672"/>
      <c r="W302" s="672"/>
      <c r="X302" s="672"/>
      <c r="Y302" s="672"/>
      <c r="Z302" s="672"/>
      <c r="AA302" s="672"/>
      <c r="AB302" s="672"/>
      <c r="AC302" s="672"/>
      <c r="AD302" s="672"/>
      <c r="AE302" s="672"/>
      <c r="AF302" s="672"/>
      <c r="AG302" s="672"/>
      <c r="AH302" s="672"/>
      <c r="AI302" s="672"/>
      <c r="AJ302" s="672"/>
      <c r="AK302" s="672"/>
      <c r="AL302" s="672"/>
      <c r="AM302" s="672"/>
      <c r="AN302" s="672"/>
      <c r="AO302" s="672"/>
      <c r="AP302" s="672"/>
      <c r="AQ302" s="672"/>
      <c r="AR302" s="672"/>
      <c r="AS302" s="672"/>
      <c r="AT302" s="672"/>
      <c r="AU302" s="672"/>
      <c r="AV302" s="672"/>
      <c r="AW302" s="672"/>
      <c r="AX302" s="672"/>
      <c r="AY302" s="672"/>
      <c r="AZ302" s="672"/>
      <c r="BA302" s="672"/>
      <c r="BB302" s="672"/>
      <c r="BC302" s="672"/>
      <c r="BD302" s="672"/>
      <c r="BE302" s="672"/>
      <c r="BF302" s="672"/>
      <c r="BG302" s="37">
        <v>0</v>
      </c>
      <c r="BH302" s="37">
        <v>0</v>
      </c>
      <c r="BI302" s="672"/>
      <c r="BJ302" s="37">
        <v>0</v>
      </c>
      <c r="BK302" s="37">
        <v>0</v>
      </c>
      <c r="BL302" s="37">
        <f t="shared" si="908"/>
        <v>0</v>
      </c>
      <c r="BM302" s="37"/>
      <c r="BN302" s="37"/>
      <c r="BO302" s="108">
        <v>1250744.54</v>
      </c>
      <c r="BP302" s="108"/>
      <c r="BQ302" s="108"/>
      <c r="BR302" s="53">
        <f>(BS302-BO302)</f>
        <v>-1250744.54</v>
      </c>
      <c r="BS302" s="108">
        <v>0</v>
      </c>
      <c r="BT302" s="108">
        <v>0</v>
      </c>
      <c r="BU302" s="53">
        <f>(BY302-BO302)</f>
        <v>-1250744.54</v>
      </c>
      <c r="BV302" s="108">
        <v>0</v>
      </c>
      <c r="BW302" s="108"/>
      <c r="BX302" s="108"/>
      <c r="BY302" s="108"/>
      <c r="BZ302" s="108"/>
      <c r="CA302" s="108">
        <f t="shared" si="919"/>
        <v>0</v>
      </c>
      <c r="CB302" s="108">
        <f t="shared" si="920"/>
        <v>0</v>
      </c>
      <c r="CC302" s="108"/>
      <c r="CD302" s="108"/>
      <c r="CE302" s="108">
        <v>0</v>
      </c>
      <c r="CF302" s="108"/>
      <c r="CG302" s="108">
        <f t="shared" si="910"/>
        <v>0</v>
      </c>
      <c r="CH302" s="108">
        <f>(CI302-CE302)</f>
        <v>0</v>
      </c>
      <c r="CI302" s="108"/>
      <c r="CJ302" s="108"/>
      <c r="CK302" s="108">
        <f t="shared" si="881"/>
        <v>0</v>
      </c>
      <c r="CL302" s="108">
        <f>(CM302-CI302)</f>
        <v>0</v>
      </c>
      <c r="CM302" s="108"/>
      <c r="CN302" s="108"/>
      <c r="CO302" s="108">
        <f t="shared" si="882"/>
        <v>0</v>
      </c>
      <c r="CP302" s="108">
        <f>(CQ302-CM302)</f>
        <v>0</v>
      </c>
      <c r="CQ302" s="108"/>
      <c r="CR302" s="108"/>
      <c r="CS302" s="108">
        <f t="shared" si="832"/>
        <v>0</v>
      </c>
      <c r="CT302" s="108">
        <f>(CU302-CQ302)</f>
        <v>0</v>
      </c>
      <c r="CU302" s="108"/>
      <c r="CV302" s="108"/>
      <c r="CW302" s="108">
        <f t="shared" si="833"/>
        <v>0</v>
      </c>
      <c r="CX302" s="108">
        <f>(CY302-CU302)</f>
        <v>0</v>
      </c>
      <c r="CY302" s="108"/>
      <c r="CZ302" s="108"/>
      <c r="DA302" s="108"/>
      <c r="DB302" s="108">
        <v>0</v>
      </c>
      <c r="DC302" s="108">
        <v>0</v>
      </c>
      <c r="DD302" s="108">
        <f t="shared" si="837"/>
        <v>0</v>
      </c>
      <c r="DE302" s="108">
        <f t="shared" si="838"/>
        <v>0</v>
      </c>
      <c r="DF302" s="108"/>
      <c r="DG302" s="108"/>
      <c r="DH302" s="108">
        <f t="shared" si="839"/>
        <v>0</v>
      </c>
      <c r="DI302" s="108">
        <f>(DJ302-DF302)</f>
        <v>0</v>
      </c>
      <c r="DJ302" s="108"/>
      <c r="DK302" s="108"/>
      <c r="DL302" s="108">
        <f t="shared" si="841"/>
        <v>0</v>
      </c>
      <c r="DM302" s="108">
        <f>(DN302-DJ302)</f>
        <v>0</v>
      </c>
      <c r="DN302" s="108"/>
      <c r="DO302" s="108"/>
      <c r="DP302" s="108">
        <f t="shared" si="843"/>
        <v>0</v>
      </c>
      <c r="DQ302" s="108">
        <f>(DR302-DN302)</f>
        <v>0</v>
      </c>
      <c r="DR302" s="108"/>
      <c r="DS302" s="108"/>
      <c r="DT302" s="108"/>
      <c r="DU302" s="108"/>
      <c r="DV302" s="102"/>
      <c r="DW302" s="102"/>
      <c r="DX302" s="137"/>
      <c r="DY302" s="102"/>
      <c r="EF302" s="655"/>
      <c r="EG302" s="655"/>
      <c r="EH302" s="655"/>
      <c r="EI302" s="655"/>
      <c r="EJ302" s="655"/>
      <c r="EK302" s="655"/>
      <c r="EL302" s="655"/>
      <c r="EM302" s="655"/>
      <c r="EN302" s="952"/>
      <c r="EO302" s="655"/>
      <c r="EP302" s="655"/>
      <c r="EQ302" s="655"/>
      <c r="ER302" s="655"/>
      <c r="ES302" s="655"/>
      <c r="ET302" s="655"/>
      <c r="EU302" s="655"/>
      <c r="EV302" s="655"/>
      <c r="EY302" s="655"/>
      <c r="EZ302" s="655"/>
      <c r="FA302" s="655"/>
      <c r="FB302" s="655"/>
      <c r="FC302" s="655"/>
      <c r="FD302" s="655"/>
      <c r="FE302" s="655"/>
      <c r="FF302" s="655"/>
      <c r="FG302" s="655"/>
      <c r="FH302" s="655"/>
      <c r="FI302" s="655"/>
      <c r="FJ302" s="655"/>
      <c r="FK302" s="655"/>
      <c r="FL302" s="655"/>
      <c r="FM302" s="655"/>
      <c r="FN302" s="655"/>
      <c r="FO302" s="655"/>
      <c r="FP302" s="655"/>
      <c r="FQ302" s="655"/>
      <c r="FR302" s="655"/>
      <c r="FS302" s="655"/>
      <c r="FT302" s="655"/>
      <c r="FU302" s="655"/>
      <c r="FV302" s="655"/>
      <c r="FW302" s="655"/>
      <c r="FX302" s="655"/>
      <c r="FY302" s="655"/>
      <c r="FZ302" s="655"/>
      <c r="GA302" s="655"/>
      <c r="GB302" s="655"/>
      <c r="GC302" s="655"/>
      <c r="GD302" s="655"/>
      <c r="GE302" s="655"/>
      <c r="GF302" s="655"/>
      <c r="GG302" s="655"/>
      <c r="GH302" s="655"/>
      <c r="GI302" s="655"/>
      <c r="GJ302" s="655"/>
      <c r="GK302" s="655"/>
      <c r="GL302" s="655"/>
      <c r="GM302" s="655"/>
      <c r="GN302" s="655"/>
      <c r="GO302" s="655"/>
      <c r="GP302" s="655"/>
      <c r="GQ302" s="655"/>
      <c r="GR302" s="655"/>
      <c r="GS302" s="655"/>
      <c r="GT302" s="655"/>
      <c r="GU302" s="655"/>
      <c r="GV302" s="655"/>
      <c r="GW302" s="655"/>
      <c r="GX302" s="655"/>
      <c r="GY302" s="655"/>
      <c r="GZ302" s="655"/>
      <c r="HA302" s="655"/>
      <c r="HB302" s="655"/>
      <c r="HC302" s="655"/>
      <c r="HD302" s="655"/>
      <c r="HE302" s="655"/>
      <c r="HF302" s="655"/>
      <c r="HG302" s="655"/>
      <c r="HH302" s="655"/>
      <c r="HI302" s="655"/>
      <c r="HJ302" s="655"/>
      <c r="HK302" s="655"/>
      <c r="HL302" s="655"/>
      <c r="HM302" s="655"/>
      <c r="HN302" s="655"/>
      <c r="HO302" s="655"/>
      <c r="HP302" s="655"/>
      <c r="HQ302" s="655"/>
      <c r="HR302" s="655"/>
      <c r="HS302" s="655"/>
      <c r="HT302" s="655"/>
      <c r="HU302" s="655"/>
      <c r="HV302" s="655"/>
      <c r="HW302" s="655"/>
      <c r="HX302" s="655"/>
      <c r="HY302" s="655"/>
      <c r="HZ302" s="655"/>
      <c r="IA302" s="655"/>
      <c r="IB302" s="655"/>
      <c r="IC302" s="655"/>
    </row>
    <row r="303" spans="1:237" customFormat="1" ht="20.100000000000001" customHeight="1" x14ac:dyDescent="0.35">
      <c r="B303" s="657" t="s">
        <v>726</v>
      </c>
      <c r="C303" s="683"/>
      <c r="D303" s="683"/>
      <c r="E303" s="683"/>
      <c r="F303" s="833"/>
      <c r="G303" s="833"/>
      <c r="H303" s="833"/>
      <c r="I303" s="833"/>
      <c r="J303" s="833"/>
      <c r="K303" s="675"/>
      <c r="L303" s="508" t="s">
        <v>734</v>
      </c>
      <c r="M303" s="508"/>
      <c r="N303" s="508"/>
      <c r="O303" s="833"/>
      <c r="CZ303" s="501"/>
      <c r="DA303" s="501"/>
      <c r="DB303" s="501">
        <f t="shared" ref="DB303" si="932">SUM(DB305)</f>
        <v>0</v>
      </c>
      <c r="DC303" s="501">
        <f t="shared" ref="DC303" si="933">SUM(DC305)</f>
        <v>46898.78</v>
      </c>
      <c r="DD303" s="501">
        <f t="shared" si="837"/>
        <v>0</v>
      </c>
      <c r="DE303" s="501">
        <f t="shared" si="838"/>
        <v>43.728466200466201</v>
      </c>
      <c r="DF303" s="501">
        <f t="shared" ref="DF303:DG303" si="934">SUM(DF305)</f>
        <v>0</v>
      </c>
      <c r="DG303" s="501">
        <f t="shared" si="934"/>
        <v>0</v>
      </c>
      <c r="DH303" s="501">
        <f t="shared" si="839"/>
        <v>0</v>
      </c>
      <c r="DI303" s="501">
        <f>SUM(DI305)</f>
        <v>107250</v>
      </c>
      <c r="DJ303" s="501">
        <f>SUM(DJ305)</f>
        <v>107250</v>
      </c>
      <c r="DK303" s="501">
        <f t="shared" ref="DK303" si="935">SUM(DK305)</f>
        <v>0</v>
      </c>
      <c r="DL303" s="501">
        <f t="shared" si="841"/>
        <v>0</v>
      </c>
      <c r="DM303" s="501">
        <f>SUM(DM305)</f>
        <v>0</v>
      </c>
      <c r="DN303" s="501">
        <f>SUM(DN305)</f>
        <v>107250</v>
      </c>
      <c r="DO303" s="501">
        <f t="shared" ref="DO303" si="936">SUM(DO305)</f>
        <v>0</v>
      </c>
      <c r="DP303" s="501">
        <f t="shared" si="843"/>
        <v>0</v>
      </c>
      <c r="DQ303" s="501">
        <f>SUM(DQ305)</f>
        <v>13750</v>
      </c>
      <c r="DR303" s="501">
        <f>SUM(DR305)</f>
        <v>121000</v>
      </c>
      <c r="DS303" s="501">
        <f t="shared" ref="DS303:DU303" si="937">SUM(DS305)</f>
        <v>0</v>
      </c>
      <c r="DT303" s="501">
        <f t="shared" si="937"/>
        <v>0</v>
      </c>
      <c r="DU303" s="501">
        <f t="shared" si="937"/>
        <v>0</v>
      </c>
      <c r="DV303" s="962"/>
      <c r="DW303" s="962"/>
      <c r="DX303" s="137"/>
      <c r="DY303" s="962"/>
      <c r="EE303" s="10"/>
      <c r="EF303" s="655"/>
      <c r="EG303" s="655"/>
      <c r="EH303" s="655"/>
      <c r="EI303" s="655"/>
      <c r="EJ303" s="655"/>
      <c r="EK303" s="655"/>
      <c r="EL303" s="655"/>
      <c r="EM303" s="655"/>
      <c r="EN303" s="952"/>
      <c r="EO303" s="655"/>
      <c r="EP303" s="655"/>
      <c r="EQ303" s="655"/>
      <c r="ER303" s="655"/>
      <c r="ES303" s="655"/>
      <c r="ET303" s="655"/>
      <c r="EU303" s="655"/>
      <c r="EV303" s="655"/>
      <c r="EX303" s="931"/>
      <c r="EY303" s="655"/>
      <c r="EZ303" s="655"/>
      <c r="FA303" s="655"/>
      <c r="FB303" s="655"/>
      <c r="FC303" s="655"/>
      <c r="FD303" s="655"/>
      <c r="FE303" s="655"/>
      <c r="FF303" s="655"/>
      <c r="FG303" s="655"/>
      <c r="FH303" s="655"/>
      <c r="FI303" s="655"/>
      <c r="FJ303" s="655"/>
      <c r="FK303" s="655"/>
      <c r="FL303" s="655"/>
      <c r="FM303" s="655"/>
      <c r="FN303" s="655"/>
      <c r="FO303" s="655"/>
      <c r="FP303" s="655"/>
      <c r="FQ303" s="655"/>
      <c r="FR303" s="655"/>
      <c r="FS303" s="655"/>
      <c r="FT303" s="655"/>
      <c r="FU303" s="655"/>
      <c r="FV303" s="655"/>
      <c r="FW303" s="655"/>
      <c r="FX303" s="655"/>
      <c r="FY303" s="655"/>
      <c r="FZ303" s="655"/>
      <c r="GA303" s="655"/>
      <c r="GB303" s="655"/>
      <c r="GC303" s="655"/>
      <c r="GD303" s="655"/>
      <c r="GE303" s="655"/>
      <c r="GF303" s="655"/>
      <c r="GG303" s="655"/>
      <c r="GH303" s="655"/>
      <c r="GI303" s="655"/>
      <c r="GJ303" s="655"/>
      <c r="GK303" s="655"/>
      <c r="GL303" s="655"/>
      <c r="GM303" s="655"/>
      <c r="GN303" s="655"/>
      <c r="GO303" s="655"/>
      <c r="GP303" s="655"/>
      <c r="GQ303" s="655"/>
      <c r="GR303" s="655"/>
      <c r="GS303" s="655"/>
      <c r="GT303" s="655"/>
      <c r="GU303" s="655"/>
      <c r="GV303" s="655"/>
      <c r="GW303" s="655"/>
      <c r="GX303" s="655"/>
      <c r="GY303" s="655"/>
      <c r="GZ303" s="655"/>
      <c r="HA303" s="655"/>
      <c r="HB303" s="655"/>
      <c r="HC303" s="655"/>
      <c r="HD303" s="655"/>
      <c r="HE303" s="655"/>
      <c r="HF303" s="655"/>
      <c r="HG303" s="655"/>
      <c r="HH303" s="655"/>
      <c r="HI303" s="655"/>
      <c r="HJ303" s="655"/>
      <c r="HK303" s="655"/>
      <c r="HL303" s="655"/>
      <c r="HM303" s="655"/>
      <c r="HN303" s="655"/>
      <c r="HO303" s="655"/>
      <c r="HP303" s="655"/>
      <c r="HQ303" s="655"/>
      <c r="HR303" s="655"/>
      <c r="HS303" s="655"/>
      <c r="HT303" s="655"/>
      <c r="HU303" s="655"/>
      <c r="HV303" s="655"/>
      <c r="HW303" s="655"/>
      <c r="HX303" s="655"/>
      <c r="HY303" s="655"/>
      <c r="HZ303" s="655"/>
      <c r="IA303" s="655"/>
      <c r="IB303" s="655"/>
      <c r="IC303" s="655"/>
    </row>
    <row r="304" spans="1:237" customFormat="1" ht="20.100000000000001" customHeight="1" x14ac:dyDescent="0.35">
      <c r="B304" s="661"/>
      <c r="C304" s="667"/>
      <c r="D304" s="661"/>
      <c r="E304" s="661"/>
      <c r="F304" s="661"/>
      <c r="G304" s="661"/>
      <c r="H304" s="661"/>
      <c r="I304" s="661"/>
      <c r="J304" s="661"/>
      <c r="K304" s="677" t="s">
        <v>512</v>
      </c>
      <c r="L304" s="563" t="s">
        <v>735</v>
      </c>
      <c r="M304" s="563"/>
      <c r="N304" s="563"/>
      <c r="O304" s="848"/>
      <c r="CZ304" s="417"/>
      <c r="DA304" s="417"/>
      <c r="DB304" s="417">
        <f t="shared" ref="DB304:DG304" si="938">(DB305)</f>
        <v>0</v>
      </c>
      <c r="DC304" s="417">
        <f t="shared" ref="DC304" si="939">(DC305)</f>
        <v>46898.78</v>
      </c>
      <c r="DD304" s="417">
        <f t="shared" si="837"/>
        <v>0</v>
      </c>
      <c r="DE304" s="417">
        <f t="shared" si="838"/>
        <v>43.728466200466201</v>
      </c>
      <c r="DF304" s="417">
        <f t="shared" si="938"/>
        <v>0</v>
      </c>
      <c r="DG304" s="417">
        <f t="shared" si="938"/>
        <v>0</v>
      </c>
      <c r="DH304" s="417">
        <f t="shared" si="839"/>
        <v>0</v>
      </c>
      <c r="DI304" s="417">
        <f>(DI305)</f>
        <v>107250</v>
      </c>
      <c r="DJ304" s="417">
        <f>(DJ305)</f>
        <v>107250</v>
      </c>
      <c r="DK304" s="417">
        <f t="shared" ref="DK304" si="940">(DK305)</f>
        <v>0</v>
      </c>
      <c r="DL304" s="417">
        <f t="shared" si="841"/>
        <v>0</v>
      </c>
      <c r="DM304" s="417">
        <f>(DM305)</f>
        <v>0</v>
      </c>
      <c r="DN304" s="417">
        <f>(DN305)</f>
        <v>107250</v>
      </c>
      <c r="DO304" s="417">
        <f t="shared" ref="DO304" si="941">(DO305)</f>
        <v>0</v>
      </c>
      <c r="DP304" s="417">
        <f t="shared" si="843"/>
        <v>0</v>
      </c>
      <c r="DQ304" s="417">
        <f>(DQ305)</f>
        <v>13750</v>
      </c>
      <c r="DR304" s="417">
        <f>(DR305)</f>
        <v>121000</v>
      </c>
      <c r="DS304" s="417">
        <f t="shared" ref="DS304:DU304" si="942">(DS305)</f>
        <v>0</v>
      </c>
      <c r="DT304" s="417">
        <f t="shared" si="942"/>
        <v>0</v>
      </c>
      <c r="DU304" s="417">
        <f t="shared" si="942"/>
        <v>0</v>
      </c>
      <c r="DV304" s="963"/>
      <c r="DW304" s="963"/>
      <c r="DX304" s="137"/>
      <c r="DY304" s="963"/>
      <c r="EE304" s="686"/>
      <c r="EF304" s="655"/>
      <c r="EG304" s="655"/>
      <c r="EH304" s="655"/>
      <c r="EI304" s="655"/>
      <c r="EJ304" s="655"/>
      <c r="EK304" s="655"/>
      <c r="EL304" s="655"/>
      <c r="EM304" s="655"/>
      <c r="EN304" s="952"/>
      <c r="EO304" s="655"/>
      <c r="EP304" s="655"/>
      <c r="EQ304" s="655"/>
      <c r="ER304" s="655"/>
      <c r="ES304" s="655"/>
      <c r="ET304" s="655"/>
      <c r="EU304" s="655"/>
      <c r="EV304" s="655"/>
      <c r="EX304" s="931"/>
      <c r="EY304" s="655"/>
      <c r="EZ304" s="655"/>
      <c r="FA304" s="655"/>
      <c r="FB304" s="655"/>
      <c r="FC304" s="655"/>
      <c r="FD304" s="655"/>
      <c r="FE304" s="655"/>
      <c r="FF304" s="655"/>
      <c r="FG304" s="655"/>
      <c r="FH304" s="655"/>
      <c r="FI304" s="655"/>
      <c r="FJ304" s="655"/>
      <c r="FK304" s="655"/>
      <c r="FL304" s="655"/>
      <c r="FM304" s="655"/>
      <c r="FN304" s="655"/>
      <c r="FO304" s="655"/>
      <c r="FP304" s="655"/>
      <c r="FQ304" s="655"/>
      <c r="FR304" s="655"/>
      <c r="FS304" s="655"/>
      <c r="FT304" s="655"/>
      <c r="FU304" s="655"/>
      <c r="FV304" s="655"/>
      <c r="FW304" s="655"/>
      <c r="FX304" s="655"/>
      <c r="FY304" s="655"/>
      <c r="FZ304" s="655"/>
      <c r="GA304" s="655"/>
      <c r="GB304" s="655"/>
      <c r="GC304" s="655"/>
      <c r="GD304" s="655"/>
      <c r="GE304" s="655"/>
      <c r="GF304" s="655"/>
      <c r="GG304" s="655"/>
      <c r="GH304" s="655"/>
      <c r="GI304" s="655"/>
      <c r="GJ304" s="655"/>
      <c r="GK304" s="655"/>
      <c r="GL304" s="655"/>
      <c r="GM304" s="655"/>
      <c r="GN304" s="655"/>
      <c r="GO304" s="655"/>
      <c r="GP304" s="655"/>
      <c r="GQ304" s="655"/>
      <c r="GR304" s="655"/>
      <c r="GS304" s="655"/>
      <c r="GT304" s="655"/>
      <c r="GU304" s="655"/>
      <c r="GV304" s="655"/>
      <c r="GW304" s="655"/>
      <c r="GX304" s="655"/>
      <c r="GY304" s="655"/>
      <c r="GZ304" s="655"/>
      <c r="HA304" s="655"/>
      <c r="HB304" s="655"/>
      <c r="HC304" s="655"/>
      <c r="HD304" s="655"/>
      <c r="HE304" s="655"/>
      <c r="HF304" s="655"/>
      <c r="HG304" s="655"/>
      <c r="HH304" s="655"/>
      <c r="HI304" s="655"/>
      <c r="HJ304" s="655"/>
      <c r="HK304" s="655"/>
      <c r="HL304" s="655"/>
      <c r="HM304" s="655"/>
      <c r="HN304" s="655"/>
      <c r="HO304" s="655"/>
      <c r="HP304" s="655"/>
      <c r="HQ304" s="655"/>
      <c r="HR304" s="655"/>
      <c r="HS304" s="655"/>
      <c r="HT304" s="655"/>
      <c r="HU304" s="655"/>
      <c r="HV304" s="655"/>
      <c r="HW304" s="655"/>
      <c r="HX304" s="655"/>
      <c r="HY304" s="655"/>
      <c r="HZ304" s="655"/>
      <c r="IA304" s="655"/>
      <c r="IB304" s="655"/>
      <c r="IC304" s="655"/>
    </row>
    <row r="305" spans="2:237" customFormat="1" ht="20.100000000000001" customHeight="1" x14ac:dyDescent="0.35">
      <c r="B305" s="587"/>
      <c r="C305" s="592"/>
      <c r="D305" s="871"/>
      <c r="E305" s="871"/>
      <c r="F305" s="871"/>
      <c r="G305" s="871"/>
      <c r="H305" s="871"/>
      <c r="I305" s="871"/>
      <c r="J305" s="872" t="s">
        <v>201</v>
      </c>
      <c r="K305" s="873">
        <v>3</v>
      </c>
      <c r="L305" s="874" t="s">
        <v>174</v>
      </c>
      <c r="M305" s="875"/>
      <c r="N305" s="876"/>
      <c r="O305" s="877"/>
      <c r="CZ305" s="140"/>
      <c r="DA305" s="140"/>
      <c r="DB305" s="140">
        <f t="shared" ref="DB305:DG305" si="943">DB306</f>
        <v>0</v>
      </c>
      <c r="DC305" s="140">
        <f>DC306</f>
        <v>46898.78</v>
      </c>
      <c r="DD305" s="140">
        <f t="shared" si="837"/>
        <v>0</v>
      </c>
      <c r="DE305" s="140">
        <f t="shared" si="838"/>
        <v>43.728466200466201</v>
      </c>
      <c r="DF305" s="140">
        <f t="shared" si="943"/>
        <v>0</v>
      </c>
      <c r="DG305" s="140">
        <f t="shared" si="943"/>
        <v>0</v>
      </c>
      <c r="DH305" s="140">
        <f t="shared" si="839"/>
        <v>0</v>
      </c>
      <c r="DI305" s="140">
        <f>DI306</f>
        <v>107250</v>
      </c>
      <c r="DJ305" s="140">
        <f>DJ306</f>
        <v>107250</v>
      </c>
      <c r="DK305" s="140">
        <f t="shared" ref="DK305" si="944">DK306</f>
        <v>0</v>
      </c>
      <c r="DL305" s="140">
        <f t="shared" si="841"/>
        <v>0</v>
      </c>
      <c r="DM305" s="140">
        <f>DM306</f>
        <v>0</v>
      </c>
      <c r="DN305" s="140">
        <f>DN306</f>
        <v>107250</v>
      </c>
      <c r="DO305" s="140">
        <f t="shared" ref="DO305" si="945">DO306</f>
        <v>0</v>
      </c>
      <c r="DP305" s="140">
        <f t="shared" si="843"/>
        <v>0</v>
      </c>
      <c r="DQ305" s="140">
        <f>DQ306</f>
        <v>13750</v>
      </c>
      <c r="DR305" s="140">
        <f>DR306</f>
        <v>121000</v>
      </c>
      <c r="DS305" s="140">
        <f t="shared" ref="DS305:DU305" si="946">DS306</f>
        <v>0</v>
      </c>
      <c r="DT305" s="140">
        <f t="shared" si="946"/>
        <v>0</v>
      </c>
      <c r="DU305" s="140">
        <f t="shared" si="946"/>
        <v>0</v>
      </c>
      <c r="DV305" s="959"/>
      <c r="DW305" s="959"/>
      <c r="DX305" s="137"/>
      <c r="DY305" s="959"/>
      <c r="EE305" s="10"/>
      <c r="EF305" s="655"/>
      <c r="EG305" s="655"/>
      <c r="EH305" s="655"/>
      <c r="EI305" s="655"/>
      <c r="EJ305" s="655"/>
      <c r="EK305" s="655"/>
      <c r="EL305" s="655"/>
      <c r="EM305" s="655"/>
      <c r="EN305" s="952"/>
      <c r="EO305" s="655"/>
      <c r="EP305" s="655"/>
      <c r="EQ305" s="655"/>
      <c r="ER305" s="655"/>
      <c r="ES305" s="655"/>
      <c r="ET305" s="655"/>
      <c r="EU305" s="655"/>
      <c r="EV305" s="655"/>
      <c r="EX305" s="931"/>
      <c r="EY305" s="655"/>
      <c r="EZ305" s="655"/>
      <c r="FA305" s="655"/>
      <c r="FB305" s="655"/>
      <c r="FC305" s="655"/>
      <c r="FD305" s="655"/>
      <c r="FE305" s="655"/>
      <c r="FF305" s="655"/>
      <c r="FG305" s="655"/>
      <c r="FH305" s="655"/>
      <c r="FI305" s="655"/>
      <c r="FJ305" s="655"/>
      <c r="FK305" s="655"/>
      <c r="FL305" s="655"/>
      <c r="FM305" s="655"/>
      <c r="FN305" s="655"/>
      <c r="FO305" s="655"/>
      <c r="FP305" s="655"/>
      <c r="FQ305" s="655"/>
      <c r="FR305" s="655"/>
      <c r="FS305" s="655"/>
      <c r="FT305" s="655"/>
      <c r="FU305" s="655"/>
      <c r="FV305" s="655"/>
      <c r="FW305" s="655"/>
      <c r="FX305" s="655"/>
      <c r="FY305" s="655"/>
      <c r="FZ305" s="655"/>
      <c r="GA305" s="655"/>
      <c r="GB305" s="655"/>
      <c r="GC305" s="655"/>
      <c r="GD305" s="655"/>
      <c r="GE305" s="655"/>
      <c r="GF305" s="655"/>
      <c r="GG305" s="655"/>
      <c r="GH305" s="655"/>
      <c r="GI305" s="655"/>
      <c r="GJ305" s="655"/>
      <c r="GK305" s="655"/>
      <c r="GL305" s="655"/>
      <c r="GM305" s="655"/>
      <c r="GN305" s="655"/>
      <c r="GO305" s="655"/>
      <c r="GP305" s="655"/>
      <c r="GQ305" s="655"/>
      <c r="GR305" s="655"/>
      <c r="GS305" s="655"/>
      <c r="GT305" s="655"/>
      <c r="GU305" s="655"/>
      <c r="GV305" s="655"/>
      <c r="GW305" s="655"/>
      <c r="GX305" s="655"/>
      <c r="GY305" s="655"/>
      <c r="GZ305" s="655"/>
      <c r="HA305" s="655"/>
      <c r="HB305" s="655"/>
      <c r="HC305" s="655"/>
      <c r="HD305" s="655"/>
      <c r="HE305" s="655"/>
      <c r="HF305" s="655"/>
      <c r="HG305" s="655"/>
      <c r="HH305" s="655"/>
      <c r="HI305" s="655"/>
      <c r="HJ305" s="655"/>
      <c r="HK305" s="655"/>
      <c r="HL305" s="655"/>
      <c r="HM305" s="655"/>
      <c r="HN305" s="655"/>
      <c r="HO305" s="655"/>
      <c r="HP305" s="655"/>
      <c r="HQ305" s="655"/>
      <c r="HR305" s="655"/>
      <c r="HS305" s="655"/>
      <c r="HT305" s="655"/>
      <c r="HU305" s="655"/>
      <c r="HV305" s="655"/>
      <c r="HW305" s="655"/>
      <c r="HX305" s="655"/>
      <c r="HY305" s="655"/>
      <c r="HZ305" s="655"/>
      <c r="IA305" s="655"/>
      <c r="IB305" s="655"/>
      <c r="IC305" s="655"/>
    </row>
    <row r="306" spans="2:237" customFormat="1" ht="20.100000000000001" customHeight="1" x14ac:dyDescent="0.35">
      <c r="B306" s="587"/>
      <c r="C306" s="592"/>
      <c r="D306" s="871"/>
      <c r="E306" s="871"/>
      <c r="F306" s="871"/>
      <c r="G306" s="871"/>
      <c r="H306" s="871"/>
      <c r="I306" s="871"/>
      <c r="J306" s="871" t="s">
        <v>201</v>
      </c>
      <c r="K306" s="878"/>
      <c r="L306" s="874">
        <v>31</v>
      </c>
      <c r="M306" s="875" t="s">
        <v>240</v>
      </c>
      <c r="N306" s="876"/>
      <c r="O306" s="877"/>
      <c r="CZ306" s="140"/>
      <c r="DA306" s="140"/>
      <c r="DB306" s="140">
        <f>DB308+DB312+DB316+DB310</f>
        <v>0</v>
      </c>
      <c r="DC306" s="140">
        <f>DC307+DC311+DC316+DC309</f>
        <v>46898.78</v>
      </c>
      <c r="DD306" s="140">
        <f t="shared" si="837"/>
        <v>0</v>
      </c>
      <c r="DE306" s="140">
        <f t="shared" si="838"/>
        <v>43.728466200466201</v>
      </c>
      <c r="DF306" s="140">
        <f>DF308+DF312+DF316+DF310</f>
        <v>0</v>
      </c>
      <c r="DG306" s="140">
        <f>DG308+DG312+DG316+DG310</f>
        <v>0</v>
      </c>
      <c r="DH306" s="140">
        <f t="shared" si="839"/>
        <v>0</v>
      </c>
      <c r="DI306" s="140">
        <f>DI308+DI312+DI316+DI310</f>
        <v>107250</v>
      </c>
      <c r="DJ306" s="140">
        <f>DJ308+DJ312+DJ316+DJ310</f>
        <v>107250</v>
      </c>
      <c r="DK306" s="140">
        <f>DK308+DK312+DK316+DK310</f>
        <v>0</v>
      </c>
      <c r="DL306" s="140">
        <f t="shared" si="841"/>
        <v>0</v>
      </c>
      <c r="DM306" s="140">
        <f>DM308+DM312+DM316+DM310</f>
        <v>0</v>
      </c>
      <c r="DN306" s="140">
        <f>DN308+DN312+DN316+DN310</f>
        <v>107250</v>
      </c>
      <c r="DO306" s="140">
        <f>DO308+DO312+DO316+DO310</f>
        <v>0</v>
      </c>
      <c r="DP306" s="140">
        <f t="shared" si="843"/>
        <v>0</v>
      </c>
      <c r="DQ306" s="140">
        <f>DQ308+DQ312+DQ316+DQ310</f>
        <v>13750</v>
      </c>
      <c r="DR306" s="140">
        <f>DR308+DR312+DR316+DR310</f>
        <v>121000</v>
      </c>
      <c r="DS306" s="140">
        <f t="shared" ref="DS306:DU306" si="947">DS308+DS312+DS316+DS310</f>
        <v>0</v>
      </c>
      <c r="DT306" s="140">
        <f t="shared" si="947"/>
        <v>0</v>
      </c>
      <c r="DU306" s="140">
        <f t="shared" si="947"/>
        <v>0</v>
      </c>
      <c r="DV306" s="959"/>
      <c r="DW306" s="959"/>
      <c r="DX306" s="137"/>
      <c r="DY306" s="959"/>
      <c r="EE306" s="10"/>
      <c r="EF306" s="655"/>
      <c r="EG306" s="655"/>
      <c r="EH306" s="655"/>
      <c r="EI306" s="655"/>
      <c r="EJ306" s="655"/>
      <c r="EK306" s="655"/>
      <c r="EL306" s="655"/>
      <c r="EM306" s="655"/>
      <c r="EN306" s="952"/>
      <c r="EO306" s="655"/>
      <c r="EP306" s="655"/>
      <c r="EQ306" s="655"/>
      <c r="ER306" s="655"/>
      <c r="ES306" s="655"/>
      <c r="ET306" s="655"/>
      <c r="EU306" s="655"/>
      <c r="EV306" s="655"/>
      <c r="EX306" s="931"/>
      <c r="EY306" s="655"/>
      <c r="EZ306" s="655"/>
      <c r="FA306" s="655"/>
      <c r="FB306" s="655"/>
      <c r="FC306" s="655"/>
      <c r="FD306" s="655"/>
      <c r="FE306" s="655"/>
      <c r="FF306" s="655"/>
      <c r="FG306" s="655"/>
      <c r="FH306" s="655"/>
      <c r="FI306" s="655"/>
      <c r="FJ306" s="655"/>
      <c r="FK306" s="655"/>
      <c r="FL306" s="655"/>
      <c r="FM306" s="655"/>
      <c r="FN306" s="655"/>
      <c r="FO306" s="655"/>
      <c r="FP306" s="655"/>
      <c r="FQ306" s="655"/>
      <c r="FR306" s="655"/>
      <c r="FS306" s="655"/>
      <c r="FT306" s="655"/>
      <c r="FU306" s="655"/>
      <c r="FV306" s="655"/>
      <c r="FW306" s="655"/>
      <c r="FX306" s="655"/>
      <c r="FY306" s="655"/>
      <c r="FZ306" s="655"/>
      <c r="GA306" s="655"/>
      <c r="GB306" s="655"/>
      <c r="GC306" s="655"/>
      <c r="GD306" s="655"/>
      <c r="GE306" s="655"/>
      <c r="GF306" s="655"/>
      <c r="GG306" s="655"/>
      <c r="GH306" s="655"/>
      <c r="GI306" s="655"/>
      <c r="GJ306" s="655"/>
      <c r="GK306" s="655"/>
      <c r="GL306" s="655"/>
      <c r="GM306" s="655"/>
      <c r="GN306" s="655"/>
      <c r="GO306" s="655"/>
      <c r="GP306" s="655"/>
      <c r="GQ306" s="655"/>
      <c r="GR306" s="655"/>
      <c r="GS306" s="655"/>
      <c r="GT306" s="655"/>
      <c r="GU306" s="655"/>
      <c r="GV306" s="655"/>
      <c r="GW306" s="655"/>
      <c r="GX306" s="655"/>
      <c r="GY306" s="655"/>
      <c r="GZ306" s="655"/>
      <c r="HA306" s="655"/>
      <c r="HB306" s="655"/>
      <c r="HC306" s="655"/>
      <c r="HD306" s="655"/>
      <c r="HE306" s="655"/>
      <c r="HF306" s="655"/>
      <c r="HG306" s="655"/>
      <c r="HH306" s="655"/>
      <c r="HI306" s="655"/>
      <c r="HJ306" s="655"/>
      <c r="HK306" s="655"/>
      <c r="HL306" s="655"/>
      <c r="HM306" s="655"/>
      <c r="HN306" s="655"/>
      <c r="HO306" s="655"/>
      <c r="HP306" s="655"/>
      <c r="HQ306" s="655"/>
      <c r="HR306" s="655"/>
      <c r="HS306" s="655"/>
      <c r="HT306" s="655"/>
      <c r="HU306" s="655"/>
      <c r="HV306" s="655"/>
      <c r="HW306" s="655"/>
      <c r="HX306" s="655"/>
      <c r="HY306" s="655"/>
      <c r="HZ306" s="655"/>
      <c r="IA306" s="655"/>
      <c r="IB306" s="655"/>
      <c r="IC306" s="655"/>
    </row>
    <row r="307" spans="2:237" customFormat="1" ht="20.100000000000001" customHeight="1" x14ac:dyDescent="0.35">
      <c r="B307" s="591" t="s">
        <v>749</v>
      </c>
      <c r="C307" s="592" t="s">
        <v>512</v>
      </c>
      <c r="D307" s="871"/>
      <c r="E307" s="871"/>
      <c r="F307" s="871"/>
      <c r="G307" s="871"/>
      <c r="H307" s="871"/>
      <c r="I307" s="871"/>
      <c r="J307" s="871" t="s">
        <v>201</v>
      </c>
      <c r="K307" s="878"/>
      <c r="L307" s="879"/>
      <c r="M307" s="875">
        <v>311</v>
      </c>
      <c r="N307" s="875" t="s">
        <v>14</v>
      </c>
      <c r="O307" s="877"/>
      <c r="CZ307" s="140"/>
      <c r="DA307" s="140"/>
      <c r="DB307" s="140">
        <f t="shared" ref="DB307:DG307" si="948">DB308</f>
        <v>0</v>
      </c>
      <c r="DC307" s="140">
        <f t="shared" ref="DC307" si="949">DC308</f>
        <v>37756.99</v>
      </c>
      <c r="DD307" s="140">
        <f t="shared" si="837"/>
        <v>0</v>
      </c>
      <c r="DE307" s="140">
        <f t="shared" si="838"/>
        <v>46.04510975609756</v>
      </c>
      <c r="DF307" s="140">
        <f t="shared" si="948"/>
        <v>0</v>
      </c>
      <c r="DG307" s="140">
        <f t="shared" si="948"/>
        <v>0</v>
      </c>
      <c r="DH307" s="140">
        <f t="shared" si="839"/>
        <v>0</v>
      </c>
      <c r="DI307" s="140">
        <f>DI308</f>
        <v>82000</v>
      </c>
      <c r="DJ307" s="140">
        <f>DJ308</f>
        <v>82000</v>
      </c>
      <c r="DK307" s="140">
        <f t="shared" ref="DK307" si="950">DK308</f>
        <v>0</v>
      </c>
      <c r="DL307" s="140">
        <f t="shared" si="841"/>
        <v>0</v>
      </c>
      <c r="DM307" s="140">
        <f>DM308</f>
        <v>0</v>
      </c>
      <c r="DN307" s="140">
        <f>DN308</f>
        <v>82000</v>
      </c>
      <c r="DO307" s="140">
        <f t="shared" ref="DO307" si="951">DO308</f>
        <v>0</v>
      </c>
      <c r="DP307" s="140">
        <f t="shared" si="843"/>
        <v>0</v>
      </c>
      <c r="DQ307" s="140">
        <f>DQ308</f>
        <v>13000</v>
      </c>
      <c r="DR307" s="140">
        <f>DR308</f>
        <v>95000</v>
      </c>
      <c r="DS307" s="140">
        <f t="shared" ref="DS307:DU307" si="952">DS308</f>
        <v>0</v>
      </c>
      <c r="DT307" s="140">
        <f t="shared" si="952"/>
        <v>0</v>
      </c>
      <c r="DU307" s="140">
        <f t="shared" si="952"/>
        <v>0</v>
      </c>
      <c r="DV307" s="959"/>
      <c r="DW307" s="959"/>
      <c r="DX307" s="137"/>
      <c r="DY307" s="959"/>
      <c r="EE307" s="10"/>
      <c r="EF307" s="655"/>
      <c r="EG307" s="655"/>
      <c r="EH307" s="655"/>
      <c r="EI307" s="655"/>
      <c r="EJ307" s="655"/>
      <c r="EK307" s="655"/>
      <c r="EL307" s="655"/>
      <c r="EM307" s="655"/>
      <c r="EN307" s="952"/>
      <c r="EO307" s="655"/>
      <c r="EP307" s="655"/>
      <c r="EQ307" s="655"/>
      <c r="ER307" s="655"/>
      <c r="ES307" s="655"/>
      <c r="ET307" s="655"/>
      <c r="EU307" s="655"/>
      <c r="EV307" s="655"/>
      <c r="EX307" s="931"/>
      <c r="EY307" s="655"/>
      <c r="EZ307" s="655"/>
      <c r="FA307" s="655"/>
      <c r="FB307" s="655"/>
      <c r="FC307" s="655"/>
      <c r="FD307" s="655"/>
      <c r="FE307" s="655"/>
      <c r="FF307" s="655"/>
      <c r="FG307" s="655"/>
      <c r="FH307" s="655"/>
      <c r="FI307" s="655"/>
      <c r="FJ307" s="655"/>
      <c r="FK307" s="655"/>
      <c r="FL307" s="655"/>
      <c r="FM307" s="655"/>
      <c r="FN307" s="655"/>
      <c r="FO307" s="655"/>
      <c r="FP307" s="655"/>
      <c r="FQ307" s="655"/>
      <c r="FR307" s="655"/>
      <c r="FS307" s="655"/>
      <c r="FT307" s="655"/>
      <c r="FU307" s="655"/>
      <c r="FV307" s="655"/>
      <c r="FW307" s="655"/>
      <c r="FX307" s="655"/>
      <c r="FY307" s="655"/>
      <c r="FZ307" s="655"/>
      <c r="GA307" s="655"/>
      <c r="GB307" s="655"/>
      <c r="GC307" s="655"/>
      <c r="GD307" s="655"/>
      <c r="GE307" s="655"/>
      <c r="GF307" s="655"/>
      <c r="GG307" s="655"/>
      <c r="GH307" s="655"/>
      <c r="GI307" s="655"/>
      <c r="GJ307" s="655"/>
      <c r="GK307" s="655"/>
      <c r="GL307" s="655"/>
      <c r="GM307" s="655"/>
      <c r="GN307" s="655"/>
      <c r="GO307" s="655"/>
      <c r="GP307" s="655"/>
      <c r="GQ307" s="655"/>
      <c r="GR307" s="655"/>
      <c r="GS307" s="655"/>
      <c r="GT307" s="655"/>
      <c r="GU307" s="655"/>
      <c r="GV307" s="655"/>
      <c r="GW307" s="655"/>
      <c r="GX307" s="655"/>
      <c r="GY307" s="655"/>
      <c r="GZ307" s="655"/>
      <c r="HA307" s="655"/>
      <c r="HB307" s="655"/>
      <c r="HC307" s="655"/>
      <c r="HD307" s="655"/>
      <c r="HE307" s="655"/>
      <c r="HF307" s="655"/>
      <c r="HG307" s="655"/>
      <c r="HH307" s="655"/>
      <c r="HI307" s="655"/>
      <c r="HJ307" s="655"/>
      <c r="HK307" s="655"/>
      <c r="HL307" s="655"/>
      <c r="HM307" s="655"/>
      <c r="HN307" s="655"/>
      <c r="HO307" s="655"/>
      <c r="HP307" s="655"/>
      <c r="HQ307" s="655"/>
      <c r="HR307" s="655"/>
      <c r="HS307" s="655"/>
      <c r="HT307" s="655"/>
      <c r="HU307" s="655"/>
      <c r="HV307" s="655"/>
      <c r="HW307" s="655"/>
      <c r="HX307" s="655"/>
      <c r="HY307" s="655"/>
      <c r="HZ307" s="655"/>
      <c r="IA307" s="655"/>
      <c r="IB307" s="655"/>
      <c r="IC307" s="655"/>
    </row>
    <row r="308" spans="2:237" customFormat="1" ht="20.100000000000001" customHeight="1" x14ac:dyDescent="0.35">
      <c r="B308" s="587"/>
      <c r="C308" s="592"/>
      <c r="D308" s="871"/>
      <c r="E308" s="871"/>
      <c r="F308" s="871"/>
      <c r="G308" s="871"/>
      <c r="H308" s="871"/>
      <c r="I308" s="871"/>
      <c r="J308" s="871" t="s">
        <v>201</v>
      </c>
      <c r="K308" s="878"/>
      <c r="L308" s="880"/>
      <c r="M308" s="881"/>
      <c r="N308" s="882">
        <v>3111</v>
      </c>
      <c r="O308" s="883" t="s">
        <v>266</v>
      </c>
      <c r="CZ308" s="850"/>
      <c r="DA308" s="850"/>
      <c r="DB308" s="850">
        <v>0</v>
      </c>
      <c r="DC308" s="859">
        <v>37756.99</v>
      </c>
      <c r="DD308" s="850">
        <f t="shared" si="837"/>
        <v>0</v>
      </c>
      <c r="DE308" s="850">
        <f t="shared" si="838"/>
        <v>46.04510975609756</v>
      </c>
      <c r="DF308" s="850"/>
      <c r="DG308" s="850"/>
      <c r="DH308" s="850">
        <f t="shared" si="839"/>
        <v>0</v>
      </c>
      <c r="DI308" s="850">
        <f>(DJ308-DF308)</f>
        <v>82000</v>
      </c>
      <c r="DJ308" s="850">
        <v>82000</v>
      </c>
      <c r="DK308" s="850"/>
      <c r="DL308" s="850">
        <f t="shared" si="841"/>
        <v>0</v>
      </c>
      <c r="DM308" s="850">
        <f>(DN308-DJ308)</f>
        <v>0</v>
      </c>
      <c r="DN308" s="850">
        <v>82000</v>
      </c>
      <c r="DO308" s="850"/>
      <c r="DP308" s="850">
        <f t="shared" si="843"/>
        <v>0</v>
      </c>
      <c r="DQ308" s="850">
        <f>(DR308-DN308)</f>
        <v>13000</v>
      </c>
      <c r="DR308" s="1030">
        <v>95000</v>
      </c>
      <c r="DS308" s="850">
        <v>0</v>
      </c>
      <c r="DT308" s="850"/>
      <c r="DU308" s="850"/>
      <c r="DV308" s="863"/>
      <c r="DW308" s="863"/>
      <c r="DX308" s="137"/>
      <c r="DY308" s="863"/>
      <c r="EE308" s="10"/>
      <c r="EF308" s="655"/>
      <c r="EG308" s="655"/>
      <c r="EH308" s="655"/>
      <c r="EI308" s="655"/>
      <c r="EJ308" s="655"/>
      <c r="EK308" s="655"/>
      <c r="EL308" s="655"/>
      <c r="EM308" s="655"/>
      <c r="EN308" s="952"/>
      <c r="EO308" s="655"/>
      <c r="EP308" s="655"/>
      <c r="EQ308" s="655"/>
      <c r="ER308" s="655"/>
      <c r="ES308" s="655"/>
      <c r="ET308" s="655"/>
      <c r="EU308" s="655"/>
      <c r="EV308" s="655"/>
      <c r="EX308" s="931"/>
      <c r="EY308" s="655"/>
      <c r="EZ308" s="655"/>
      <c r="FA308" s="655"/>
      <c r="FB308" s="655"/>
      <c r="FC308" s="655"/>
      <c r="FD308" s="655"/>
      <c r="FE308" s="655"/>
      <c r="FF308" s="655"/>
      <c r="FG308" s="655"/>
      <c r="FH308" s="655"/>
      <c r="FI308" s="655"/>
      <c r="FJ308" s="655"/>
      <c r="FK308" s="655"/>
      <c r="FL308" s="655"/>
      <c r="FM308" s="655"/>
      <c r="FN308" s="655"/>
      <c r="FO308" s="655"/>
      <c r="FP308" s="655"/>
      <c r="FQ308" s="655"/>
      <c r="FR308" s="655"/>
      <c r="FS308" s="655"/>
      <c r="FT308" s="655"/>
      <c r="FU308" s="655"/>
      <c r="FV308" s="655"/>
      <c r="FW308" s="655"/>
      <c r="FX308" s="655"/>
      <c r="FY308" s="655"/>
      <c r="FZ308" s="655"/>
      <c r="GA308" s="655"/>
      <c r="GB308" s="655"/>
      <c r="GC308" s="655"/>
      <c r="GD308" s="655"/>
      <c r="GE308" s="655"/>
      <c r="GF308" s="655"/>
      <c r="GG308" s="655"/>
      <c r="GH308" s="655"/>
      <c r="GI308" s="655"/>
      <c r="GJ308" s="655"/>
      <c r="GK308" s="655"/>
      <c r="GL308" s="655"/>
      <c r="GM308" s="655"/>
      <c r="GN308" s="655"/>
      <c r="GO308" s="655"/>
      <c r="GP308" s="655"/>
      <c r="GQ308" s="655"/>
      <c r="GR308" s="655"/>
      <c r="GS308" s="655"/>
      <c r="GT308" s="655"/>
      <c r="GU308" s="655"/>
      <c r="GV308" s="655"/>
      <c r="GW308" s="655"/>
      <c r="GX308" s="655"/>
      <c r="GY308" s="655"/>
      <c r="GZ308" s="655"/>
      <c r="HA308" s="655"/>
      <c r="HB308" s="655"/>
      <c r="HC308" s="655"/>
      <c r="HD308" s="655"/>
      <c r="HE308" s="655"/>
      <c r="HF308" s="655"/>
      <c r="HG308" s="655"/>
      <c r="HH308" s="655"/>
      <c r="HI308" s="655"/>
      <c r="HJ308" s="655"/>
      <c r="HK308" s="655"/>
      <c r="HL308" s="655"/>
      <c r="HM308" s="655"/>
      <c r="HN308" s="655"/>
      <c r="HO308" s="655"/>
      <c r="HP308" s="655"/>
      <c r="HQ308" s="655"/>
      <c r="HR308" s="655"/>
      <c r="HS308" s="655"/>
      <c r="HT308" s="655"/>
      <c r="HU308" s="655"/>
      <c r="HV308" s="655"/>
      <c r="HW308" s="655"/>
      <c r="HX308" s="655"/>
      <c r="HY308" s="655"/>
      <c r="HZ308" s="655"/>
      <c r="IA308" s="655"/>
      <c r="IB308" s="655"/>
      <c r="IC308" s="655"/>
    </row>
    <row r="309" spans="2:237" customFormat="1" ht="20.100000000000001" customHeight="1" x14ac:dyDescent="0.35">
      <c r="B309" s="591" t="s">
        <v>750</v>
      </c>
      <c r="C309" s="592" t="s">
        <v>512</v>
      </c>
      <c r="D309" s="871"/>
      <c r="E309" s="871"/>
      <c r="F309" s="871"/>
      <c r="G309" s="871"/>
      <c r="H309" s="871"/>
      <c r="I309" s="871"/>
      <c r="J309" s="871" t="s">
        <v>201</v>
      </c>
      <c r="K309" s="878"/>
      <c r="L309" s="880"/>
      <c r="M309" s="884">
        <v>312</v>
      </c>
      <c r="N309" s="884" t="s">
        <v>500</v>
      </c>
      <c r="O309" s="885"/>
      <c r="CZ309" s="140"/>
      <c r="DA309" s="140"/>
      <c r="DB309" s="140">
        <f t="shared" ref="DB309:DG309" si="953">DB310</f>
        <v>0</v>
      </c>
      <c r="DC309" s="140">
        <f t="shared" ref="DC309" si="954">DC310</f>
        <v>0</v>
      </c>
      <c r="DD309" s="140">
        <f t="shared" si="837"/>
        <v>0</v>
      </c>
      <c r="DE309" s="140">
        <f t="shared" si="838"/>
        <v>0</v>
      </c>
      <c r="DF309" s="140">
        <f t="shared" si="953"/>
        <v>0</v>
      </c>
      <c r="DG309" s="140">
        <f t="shared" si="953"/>
        <v>0</v>
      </c>
      <c r="DH309" s="140">
        <f t="shared" si="839"/>
        <v>0</v>
      </c>
      <c r="DI309" s="140">
        <f>DI310</f>
        <v>3750</v>
      </c>
      <c r="DJ309" s="140">
        <f>DJ310</f>
        <v>3750</v>
      </c>
      <c r="DK309" s="140">
        <f t="shared" ref="DK309" si="955">DK310</f>
        <v>0</v>
      </c>
      <c r="DL309" s="140">
        <f t="shared" si="841"/>
        <v>0</v>
      </c>
      <c r="DM309" s="140">
        <f>DM310</f>
        <v>0</v>
      </c>
      <c r="DN309" s="140">
        <f>DN310</f>
        <v>3750</v>
      </c>
      <c r="DO309" s="140">
        <f t="shared" ref="DO309" si="956">DO310</f>
        <v>0</v>
      </c>
      <c r="DP309" s="140">
        <f t="shared" si="843"/>
        <v>0</v>
      </c>
      <c r="DQ309" s="140">
        <f>DQ310</f>
        <v>-1250</v>
      </c>
      <c r="DR309" s="140">
        <f>DR310</f>
        <v>2500</v>
      </c>
      <c r="DS309" s="140">
        <f t="shared" ref="DS309:DU309" si="957">DS310</f>
        <v>0</v>
      </c>
      <c r="DT309" s="140">
        <f t="shared" si="957"/>
        <v>0</v>
      </c>
      <c r="DU309" s="140">
        <f t="shared" si="957"/>
        <v>0</v>
      </c>
      <c r="DV309" s="959"/>
      <c r="DW309" s="959"/>
      <c r="DX309" s="137"/>
      <c r="DY309" s="959"/>
      <c r="EE309" s="10"/>
      <c r="EF309" s="655"/>
      <c r="EG309" s="655"/>
      <c r="EH309" s="655"/>
      <c r="EI309" s="655"/>
      <c r="EJ309" s="655"/>
      <c r="EK309" s="655"/>
      <c r="EL309" s="655"/>
      <c r="EM309" s="655"/>
      <c r="EN309" s="952"/>
      <c r="EO309" s="655"/>
      <c r="EP309" s="655"/>
      <c r="EQ309" s="655"/>
      <c r="ER309" s="655"/>
      <c r="ES309" s="655"/>
      <c r="ET309" s="655"/>
      <c r="EU309" s="655"/>
      <c r="EV309" s="655"/>
      <c r="EX309" s="931"/>
      <c r="EY309" s="655"/>
      <c r="EZ309" s="655"/>
      <c r="FA309" s="655"/>
      <c r="FB309" s="655"/>
      <c r="FC309" s="655"/>
      <c r="FD309" s="655"/>
      <c r="FE309" s="655"/>
      <c r="FF309" s="655"/>
      <c r="FG309" s="655"/>
      <c r="FH309" s="655"/>
      <c r="FI309" s="655"/>
      <c r="FJ309" s="655"/>
      <c r="FK309" s="655"/>
      <c r="FL309" s="655"/>
      <c r="FM309" s="655"/>
      <c r="FN309" s="655"/>
      <c r="FO309" s="655"/>
      <c r="FP309" s="655"/>
      <c r="FQ309" s="655"/>
      <c r="FR309" s="655"/>
      <c r="FS309" s="655"/>
      <c r="FT309" s="655"/>
      <c r="FU309" s="655"/>
      <c r="FV309" s="655"/>
      <c r="FW309" s="655"/>
      <c r="FX309" s="655"/>
      <c r="FY309" s="655"/>
      <c r="FZ309" s="655"/>
      <c r="GA309" s="655"/>
      <c r="GB309" s="655"/>
      <c r="GC309" s="655"/>
      <c r="GD309" s="655"/>
      <c r="GE309" s="655"/>
      <c r="GF309" s="655"/>
      <c r="GG309" s="655"/>
      <c r="GH309" s="655"/>
      <c r="GI309" s="655"/>
      <c r="GJ309" s="655"/>
      <c r="GK309" s="655"/>
      <c r="GL309" s="655"/>
      <c r="GM309" s="655"/>
      <c r="GN309" s="655"/>
      <c r="GO309" s="655"/>
      <c r="GP309" s="655"/>
      <c r="GQ309" s="655"/>
      <c r="GR309" s="655"/>
      <c r="GS309" s="655"/>
      <c r="GT309" s="655"/>
      <c r="GU309" s="655"/>
      <c r="GV309" s="655"/>
      <c r="GW309" s="655"/>
      <c r="GX309" s="655"/>
      <c r="GY309" s="655"/>
      <c r="GZ309" s="655"/>
      <c r="HA309" s="655"/>
      <c r="HB309" s="655"/>
      <c r="HC309" s="655"/>
      <c r="HD309" s="655"/>
      <c r="HE309" s="655"/>
      <c r="HF309" s="655"/>
      <c r="HG309" s="655"/>
      <c r="HH309" s="655"/>
      <c r="HI309" s="655"/>
      <c r="HJ309" s="655"/>
      <c r="HK309" s="655"/>
      <c r="HL309" s="655"/>
      <c r="HM309" s="655"/>
      <c r="HN309" s="655"/>
      <c r="HO309" s="655"/>
      <c r="HP309" s="655"/>
      <c r="HQ309" s="655"/>
      <c r="HR309" s="655"/>
      <c r="HS309" s="655"/>
      <c r="HT309" s="655"/>
      <c r="HU309" s="655"/>
      <c r="HV309" s="655"/>
      <c r="HW309" s="655"/>
      <c r="HX309" s="655"/>
      <c r="HY309" s="655"/>
      <c r="HZ309" s="655"/>
      <c r="IA309" s="655"/>
      <c r="IB309" s="655"/>
      <c r="IC309" s="655"/>
    </row>
    <row r="310" spans="2:237" customFormat="1" ht="20.100000000000001" customHeight="1" x14ac:dyDescent="0.35">
      <c r="B310" s="587"/>
      <c r="C310" s="592"/>
      <c r="D310" s="871"/>
      <c r="E310" s="871"/>
      <c r="F310" s="871"/>
      <c r="G310" s="871"/>
      <c r="H310" s="871"/>
      <c r="I310" s="871"/>
      <c r="J310" s="871" t="s">
        <v>201</v>
      </c>
      <c r="K310" s="878"/>
      <c r="L310" s="880"/>
      <c r="M310" s="881"/>
      <c r="N310" s="882">
        <v>3121</v>
      </c>
      <c r="O310" s="883" t="s">
        <v>16</v>
      </c>
      <c r="CZ310" s="850"/>
      <c r="DA310" s="850"/>
      <c r="DB310" s="850">
        <v>0</v>
      </c>
      <c r="DC310" s="850">
        <v>0</v>
      </c>
      <c r="DD310" s="850">
        <f t="shared" si="837"/>
        <v>0</v>
      </c>
      <c r="DE310" s="850">
        <f t="shared" si="838"/>
        <v>0</v>
      </c>
      <c r="DF310" s="850"/>
      <c r="DG310" s="850"/>
      <c r="DH310" s="850">
        <f t="shared" si="839"/>
        <v>0</v>
      </c>
      <c r="DI310" s="850">
        <f>(DJ310-DF310)</f>
        <v>3750</v>
      </c>
      <c r="DJ310" s="850">
        <v>3750</v>
      </c>
      <c r="DK310" s="850"/>
      <c r="DL310" s="850">
        <f t="shared" si="841"/>
        <v>0</v>
      </c>
      <c r="DM310" s="850">
        <f>(DN310-DJ310)</f>
        <v>0</v>
      </c>
      <c r="DN310" s="850">
        <v>3750</v>
      </c>
      <c r="DO310" s="850"/>
      <c r="DP310" s="850">
        <f t="shared" si="843"/>
        <v>0</v>
      </c>
      <c r="DQ310" s="850">
        <f>(DR310-DN310)</f>
        <v>-1250</v>
      </c>
      <c r="DR310" s="850">
        <v>2500</v>
      </c>
      <c r="DS310" s="850">
        <v>0</v>
      </c>
      <c r="DT310" s="850"/>
      <c r="DU310" s="850"/>
      <c r="DV310" s="863"/>
      <c r="DW310" s="863"/>
      <c r="DX310" s="137"/>
      <c r="DY310" s="863"/>
      <c r="EE310" s="10"/>
      <c r="EF310" s="655"/>
      <c r="EG310" s="655"/>
      <c r="EH310" s="655"/>
      <c r="EI310" s="655"/>
      <c r="EJ310" s="655"/>
      <c r="EK310" s="655"/>
      <c r="EL310" s="655"/>
      <c r="EM310" s="655"/>
      <c r="EN310" s="952"/>
      <c r="EO310" s="655"/>
      <c r="EP310" s="655"/>
      <c r="EQ310" s="655"/>
      <c r="ER310" s="655"/>
      <c r="ES310" s="655"/>
      <c r="ET310" s="655"/>
      <c r="EU310" s="655"/>
      <c r="EV310" s="655"/>
      <c r="EX310" s="931"/>
      <c r="EY310" s="655"/>
      <c r="EZ310" s="655"/>
      <c r="FA310" s="655"/>
      <c r="FB310" s="655"/>
      <c r="FC310" s="655"/>
      <c r="FD310" s="655"/>
      <c r="FE310" s="655"/>
      <c r="FF310" s="655"/>
      <c r="FG310" s="655"/>
      <c r="FH310" s="655"/>
      <c r="FI310" s="655"/>
      <c r="FJ310" s="655"/>
      <c r="FK310" s="655"/>
      <c r="FL310" s="655"/>
      <c r="FM310" s="655"/>
      <c r="FN310" s="655"/>
      <c r="FO310" s="655"/>
      <c r="FP310" s="655"/>
      <c r="FQ310" s="655"/>
      <c r="FR310" s="655"/>
      <c r="FS310" s="655"/>
      <c r="FT310" s="655"/>
      <c r="FU310" s="655"/>
      <c r="FV310" s="655"/>
      <c r="FW310" s="655"/>
      <c r="FX310" s="655"/>
      <c r="FY310" s="655"/>
      <c r="FZ310" s="655"/>
      <c r="GA310" s="655"/>
      <c r="GB310" s="655"/>
      <c r="GC310" s="655"/>
      <c r="GD310" s="655"/>
      <c r="GE310" s="655"/>
      <c r="GF310" s="655"/>
      <c r="GG310" s="655"/>
      <c r="GH310" s="655"/>
      <c r="GI310" s="655"/>
      <c r="GJ310" s="655"/>
      <c r="GK310" s="655"/>
      <c r="GL310" s="655"/>
      <c r="GM310" s="655"/>
      <c r="GN310" s="655"/>
      <c r="GO310" s="655"/>
      <c r="GP310" s="655"/>
      <c r="GQ310" s="655"/>
      <c r="GR310" s="655"/>
      <c r="GS310" s="655"/>
      <c r="GT310" s="655"/>
      <c r="GU310" s="655"/>
      <c r="GV310" s="655"/>
      <c r="GW310" s="655"/>
      <c r="GX310" s="655"/>
      <c r="GY310" s="655"/>
      <c r="GZ310" s="655"/>
      <c r="HA310" s="655"/>
      <c r="HB310" s="655"/>
      <c r="HC310" s="655"/>
      <c r="HD310" s="655"/>
      <c r="HE310" s="655"/>
      <c r="HF310" s="655"/>
      <c r="HG310" s="655"/>
      <c r="HH310" s="655"/>
      <c r="HI310" s="655"/>
      <c r="HJ310" s="655"/>
      <c r="HK310" s="655"/>
      <c r="HL310" s="655"/>
      <c r="HM310" s="655"/>
      <c r="HN310" s="655"/>
      <c r="HO310" s="655"/>
      <c r="HP310" s="655"/>
      <c r="HQ310" s="655"/>
      <c r="HR310" s="655"/>
      <c r="HS310" s="655"/>
      <c r="HT310" s="655"/>
      <c r="HU310" s="655"/>
      <c r="HV310" s="655"/>
      <c r="HW310" s="655"/>
      <c r="HX310" s="655"/>
      <c r="HY310" s="655"/>
      <c r="HZ310" s="655"/>
      <c r="IA310" s="655"/>
      <c r="IB310" s="655"/>
      <c r="IC310" s="655"/>
    </row>
    <row r="311" spans="2:237" customFormat="1" ht="20.100000000000001" customHeight="1" x14ac:dyDescent="0.35">
      <c r="B311" s="591" t="s">
        <v>751</v>
      </c>
      <c r="C311" s="592" t="s">
        <v>512</v>
      </c>
      <c r="D311" s="871"/>
      <c r="E311" s="871"/>
      <c r="F311" s="871"/>
      <c r="G311" s="871"/>
      <c r="H311" s="871"/>
      <c r="I311" s="871"/>
      <c r="J311" s="871" t="s">
        <v>201</v>
      </c>
      <c r="K311" s="878"/>
      <c r="L311" s="880"/>
      <c r="M311" s="884">
        <v>313</v>
      </c>
      <c r="N311" s="884" t="s">
        <v>17</v>
      </c>
      <c r="O311" s="885"/>
      <c r="CZ311" s="140"/>
      <c r="DA311" s="140"/>
      <c r="DB311" s="140">
        <f t="shared" ref="DB311:DG311" si="958">DB312</f>
        <v>0</v>
      </c>
      <c r="DC311" s="140">
        <f>SUM(DC312:DC313)</f>
        <v>6171.79</v>
      </c>
      <c r="DD311" s="140">
        <f t="shared" si="837"/>
        <v>0</v>
      </c>
      <c r="DE311" s="140">
        <f t="shared" si="838"/>
        <v>44.084214285714282</v>
      </c>
      <c r="DF311" s="140">
        <f t="shared" si="958"/>
        <v>0</v>
      </c>
      <c r="DG311" s="140">
        <f t="shared" si="958"/>
        <v>0</v>
      </c>
      <c r="DH311" s="140">
        <f t="shared" si="839"/>
        <v>0</v>
      </c>
      <c r="DI311" s="140">
        <f>DI312</f>
        <v>14000</v>
      </c>
      <c r="DJ311" s="140">
        <f>DJ312</f>
        <v>14000</v>
      </c>
      <c r="DK311" s="140">
        <f t="shared" ref="DK311" si="959">DK312</f>
        <v>0</v>
      </c>
      <c r="DL311" s="140">
        <f t="shared" si="841"/>
        <v>0</v>
      </c>
      <c r="DM311" s="140">
        <f>DM312</f>
        <v>0</v>
      </c>
      <c r="DN311" s="140">
        <f>DN312</f>
        <v>14000</v>
      </c>
      <c r="DO311" s="140">
        <f t="shared" ref="DO311" si="960">DO312</f>
        <v>0</v>
      </c>
      <c r="DP311" s="140">
        <f t="shared" si="843"/>
        <v>0</v>
      </c>
      <c r="DQ311" s="140">
        <f>DQ312</f>
        <v>2000</v>
      </c>
      <c r="DR311" s="140">
        <f>DR312</f>
        <v>16000</v>
      </c>
      <c r="DS311" s="140">
        <f t="shared" ref="DS311:DU311" si="961">DS312</f>
        <v>0</v>
      </c>
      <c r="DT311" s="140">
        <f t="shared" si="961"/>
        <v>0</v>
      </c>
      <c r="DU311" s="140">
        <f t="shared" si="961"/>
        <v>0</v>
      </c>
      <c r="DV311" s="959"/>
      <c r="DW311" s="959"/>
      <c r="DX311" s="137"/>
      <c r="DY311" s="959"/>
      <c r="EE311" s="10"/>
      <c r="EF311" s="655"/>
      <c r="EG311" s="655"/>
      <c r="EH311" s="655"/>
      <c r="EI311" s="655"/>
      <c r="EJ311" s="655"/>
      <c r="EK311" s="655"/>
      <c r="EL311" s="655"/>
      <c r="EM311" s="655"/>
      <c r="EN311" s="952"/>
      <c r="EO311" s="655"/>
      <c r="EP311" s="655"/>
      <c r="EQ311" s="655"/>
      <c r="ER311" s="655"/>
      <c r="ES311" s="655"/>
      <c r="ET311" s="655"/>
      <c r="EU311" s="655"/>
      <c r="EV311" s="655"/>
      <c r="EX311" s="931"/>
      <c r="EY311" s="655"/>
      <c r="EZ311" s="655"/>
      <c r="FA311" s="655"/>
      <c r="FB311" s="655"/>
      <c r="FC311" s="655"/>
      <c r="FD311" s="655"/>
      <c r="FE311" s="655"/>
      <c r="FF311" s="655"/>
      <c r="FG311" s="655"/>
      <c r="FH311" s="655"/>
      <c r="FI311" s="655"/>
      <c r="FJ311" s="655"/>
      <c r="FK311" s="655"/>
      <c r="FL311" s="655"/>
      <c r="FM311" s="655"/>
      <c r="FN311" s="655"/>
      <c r="FO311" s="655"/>
      <c r="FP311" s="655"/>
      <c r="FQ311" s="655"/>
      <c r="FR311" s="655"/>
      <c r="FS311" s="655"/>
      <c r="FT311" s="655"/>
      <c r="FU311" s="655"/>
      <c r="FV311" s="655"/>
      <c r="FW311" s="655"/>
      <c r="FX311" s="655"/>
      <c r="FY311" s="655"/>
      <c r="FZ311" s="655"/>
      <c r="GA311" s="655"/>
      <c r="GB311" s="655"/>
      <c r="GC311" s="655"/>
      <c r="GD311" s="655"/>
      <c r="GE311" s="655"/>
      <c r="GF311" s="655"/>
      <c r="GG311" s="655"/>
      <c r="GH311" s="655"/>
      <c r="GI311" s="655"/>
      <c r="GJ311" s="655"/>
      <c r="GK311" s="655"/>
      <c r="GL311" s="655"/>
      <c r="GM311" s="655"/>
      <c r="GN311" s="655"/>
      <c r="GO311" s="655"/>
      <c r="GP311" s="655"/>
      <c r="GQ311" s="655"/>
      <c r="GR311" s="655"/>
      <c r="GS311" s="655"/>
      <c r="GT311" s="655"/>
      <c r="GU311" s="655"/>
      <c r="GV311" s="655"/>
      <c r="GW311" s="655"/>
      <c r="GX311" s="655"/>
      <c r="GY311" s="655"/>
      <c r="GZ311" s="655"/>
      <c r="HA311" s="655"/>
      <c r="HB311" s="655"/>
      <c r="HC311" s="655"/>
      <c r="HD311" s="655"/>
      <c r="HE311" s="655"/>
      <c r="HF311" s="655"/>
      <c r="HG311" s="655"/>
      <c r="HH311" s="655"/>
      <c r="HI311" s="655"/>
      <c r="HJ311" s="655"/>
      <c r="HK311" s="655"/>
      <c r="HL311" s="655"/>
      <c r="HM311" s="655"/>
      <c r="HN311" s="655"/>
      <c r="HO311" s="655"/>
      <c r="HP311" s="655"/>
      <c r="HQ311" s="655"/>
      <c r="HR311" s="655"/>
      <c r="HS311" s="655"/>
      <c r="HT311" s="655"/>
      <c r="HU311" s="655"/>
      <c r="HV311" s="655"/>
      <c r="HW311" s="655"/>
      <c r="HX311" s="655"/>
      <c r="HY311" s="655"/>
      <c r="HZ311" s="655"/>
      <c r="IA311" s="655"/>
      <c r="IB311" s="655"/>
      <c r="IC311" s="655"/>
    </row>
    <row r="312" spans="2:237" customFormat="1" ht="20.100000000000001" customHeight="1" x14ac:dyDescent="0.35">
      <c r="B312" s="587"/>
      <c r="C312" s="592"/>
      <c r="D312" s="871"/>
      <c r="E312" s="871"/>
      <c r="F312" s="871"/>
      <c r="G312" s="871"/>
      <c r="H312" s="871"/>
      <c r="I312" s="871"/>
      <c r="J312" s="871" t="s">
        <v>201</v>
      </c>
      <c r="K312" s="878"/>
      <c r="L312" s="880"/>
      <c r="M312" s="881"/>
      <c r="N312" s="882">
        <v>3132</v>
      </c>
      <c r="O312" s="883" t="s">
        <v>736</v>
      </c>
      <c r="CZ312" s="850"/>
      <c r="DA312" s="850"/>
      <c r="DB312" s="850">
        <v>0</v>
      </c>
      <c r="DC312" s="850">
        <v>6104.3</v>
      </c>
      <c r="DD312" s="850">
        <f t="shared" si="837"/>
        <v>0</v>
      </c>
      <c r="DE312" s="850">
        <f t="shared" si="838"/>
        <v>43.602142857142859</v>
      </c>
      <c r="DF312" s="850"/>
      <c r="DG312" s="850"/>
      <c r="DH312" s="850">
        <f t="shared" si="839"/>
        <v>0</v>
      </c>
      <c r="DI312" s="850">
        <f>(DJ312-DF312)</f>
        <v>14000</v>
      </c>
      <c r="DJ312" s="850">
        <v>14000</v>
      </c>
      <c r="DK312" s="850"/>
      <c r="DL312" s="850">
        <f t="shared" si="841"/>
        <v>0</v>
      </c>
      <c r="DM312" s="850">
        <f>(DN312-DJ312)</f>
        <v>0</v>
      </c>
      <c r="DN312" s="850">
        <v>14000</v>
      </c>
      <c r="DO312" s="850"/>
      <c r="DP312" s="850">
        <f t="shared" si="843"/>
        <v>0</v>
      </c>
      <c r="DQ312" s="850">
        <f>(DR312-DN312)</f>
        <v>2000</v>
      </c>
      <c r="DR312" s="1030">
        <v>16000</v>
      </c>
      <c r="DS312" s="850">
        <v>0</v>
      </c>
      <c r="DT312" s="850"/>
      <c r="DU312" s="850"/>
      <c r="DV312" s="863"/>
      <c r="DW312" s="863"/>
      <c r="DX312" s="137"/>
      <c r="DY312" s="863"/>
      <c r="EE312" s="10"/>
      <c r="EF312" s="655"/>
      <c r="EG312" s="655"/>
      <c r="EH312" s="655"/>
      <c r="EI312" s="655"/>
      <c r="EJ312" s="655"/>
      <c r="EK312" s="655"/>
      <c r="EL312" s="655"/>
      <c r="EM312" s="655"/>
      <c r="EN312" s="952"/>
      <c r="EO312" s="655"/>
      <c r="EP312" s="655"/>
      <c r="EQ312" s="655"/>
      <c r="ER312" s="655"/>
      <c r="ES312" s="655"/>
      <c r="ET312" s="655"/>
      <c r="EU312" s="655"/>
      <c r="EV312" s="655"/>
      <c r="EX312" s="931"/>
      <c r="EY312" s="655"/>
      <c r="EZ312" s="655"/>
      <c r="FA312" s="655"/>
      <c r="FB312" s="655"/>
      <c r="FC312" s="655"/>
      <c r="FD312" s="655"/>
      <c r="FE312" s="655"/>
      <c r="FF312" s="655"/>
      <c r="FG312" s="655"/>
      <c r="FH312" s="655"/>
      <c r="FI312" s="655"/>
      <c r="FJ312" s="655"/>
      <c r="FK312" s="655"/>
      <c r="FL312" s="655"/>
      <c r="FM312" s="655"/>
      <c r="FN312" s="655"/>
      <c r="FO312" s="655"/>
      <c r="FP312" s="655"/>
      <c r="FQ312" s="655"/>
      <c r="FR312" s="655"/>
      <c r="FS312" s="655"/>
      <c r="FT312" s="655"/>
      <c r="FU312" s="655"/>
      <c r="FV312" s="655"/>
      <c r="FW312" s="655"/>
      <c r="FX312" s="655"/>
      <c r="FY312" s="655"/>
      <c r="FZ312" s="655"/>
      <c r="GA312" s="655"/>
      <c r="GB312" s="655"/>
      <c r="GC312" s="655"/>
      <c r="GD312" s="655"/>
      <c r="GE312" s="655"/>
      <c r="GF312" s="655"/>
      <c r="GG312" s="655"/>
      <c r="GH312" s="655"/>
      <c r="GI312" s="655"/>
      <c r="GJ312" s="655"/>
      <c r="GK312" s="655"/>
      <c r="GL312" s="655"/>
      <c r="GM312" s="655"/>
      <c r="GN312" s="655"/>
      <c r="GO312" s="655"/>
      <c r="GP312" s="655"/>
      <c r="GQ312" s="655"/>
      <c r="GR312" s="655"/>
      <c r="GS312" s="655"/>
      <c r="GT312" s="655"/>
      <c r="GU312" s="655"/>
      <c r="GV312" s="655"/>
      <c r="GW312" s="655"/>
      <c r="GX312" s="655"/>
      <c r="GY312" s="655"/>
      <c r="GZ312" s="655"/>
      <c r="HA312" s="655"/>
      <c r="HB312" s="655"/>
      <c r="HC312" s="655"/>
      <c r="HD312" s="655"/>
      <c r="HE312" s="655"/>
      <c r="HF312" s="655"/>
      <c r="HG312" s="655"/>
      <c r="HH312" s="655"/>
      <c r="HI312" s="655"/>
      <c r="HJ312" s="655"/>
      <c r="HK312" s="655"/>
      <c r="HL312" s="655"/>
      <c r="HM312" s="655"/>
      <c r="HN312" s="655"/>
      <c r="HO312" s="655"/>
      <c r="HP312" s="655"/>
      <c r="HQ312" s="655"/>
      <c r="HR312" s="655"/>
      <c r="HS312" s="655"/>
      <c r="HT312" s="655"/>
      <c r="HU312" s="655"/>
      <c r="HV312" s="655"/>
      <c r="HW312" s="655"/>
      <c r="HX312" s="655"/>
      <c r="HY312" s="655"/>
      <c r="HZ312" s="655"/>
      <c r="IA312" s="655"/>
      <c r="IB312" s="655"/>
      <c r="IC312" s="655"/>
    </row>
    <row r="313" spans="2:237" s="528" customFormat="1" ht="20.100000000000001" customHeight="1" x14ac:dyDescent="0.35">
      <c r="B313" s="587"/>
      <c r="C313" s="592"/>
      <c r="D313" s="871"/>
      <c r="E313" s="871"/>
      <c r="F313" s="871"/>
      <c r="G313" s="871"/>
      <c r="H313" s="871"/>
      <c r="I313" s="871"/>
      <c r="J313" s="871" t="s">
        <v>201</v>
      </c>
      <c r="K313" s="878"/>
      <c r="L313" s="880"/>
      <c r="M313" s="975"/>
      <c r="N313" s="916">
        <v>3233</v>
      </c>
      <c r="O313" s="976" t="s">
        <v>333</v>
      </c>
      <c r="CZ313" s="863"/>
      <c r="DA313" s="863"/>
      <c r="DB313" s="863">
        <v>0</v>
      </c>
      <c r="DC313" s="863">
        <v>67.489999999999995</v>
      </c>
      <c r="DD313" s="863"/>
      <c r="DE313" s="863"/>
      <c r="DF313" s="863"/>
      <c r="DG313" s="863"/>
      <c r="DH313" s="863"/>
      <c r="DI313" s="863"/>
      <c r="DJ313" s="863"/>
      <c r="DK313" s="863"/>
      <c r="DL313" s="863"/>
      <c r="DM313" s="863"/>
      <c r="DN313" s="863"/>
      <c r="DO313" s="863"/>
      <c r="DP313" s="863"/>
      <c r="DQ313" s="863"/>
      <c r="DR313" s="863">
        <v>0</v>
      </c>
      <c r="DS313" s="863">
        <v>0</v>
      </c>
      <c r="DT313" s="863"/>
      <c r="DU313" s="863"/>
      <c r="DV313" s="863"/>
      <c r="DW313" s="863"/>
      <c r="DX313" s="137"/>
      <c r="DY313" s="863"/>
      <c r="EE313" s="10"/>
      <c r="EF313" s="655"/>
      <c r="EG313" s="655"/>
      <c r="EH313" s="655"/>
      <c r="EI313" s="655"/>
      <c r="EJ313" s="655"/>
      <c r="EK313" s="655"/>
      <c r="EL313" s="655"/>
      <c r="EM313" s="655"/>
      <c r="EN313" s="952"/>
      <c r="EO313" s="655"/>
      <c r="EP313" s="655"/>
      <c r="EQ313" s="655"/>
      <c r="ER313" s="655"/>
      <c r="ES313" s="655"/>
      <c r="ET313" s="655"/>
      <c r="EU313" s="655"/>
      <c r="EV313" s="655"/>
      <c r="EX313" s="931"/>
      <c r="EY313" s="655"/>
      <c r="EZ313" s="655"/>
      <c r="FA313" s="655"/>
      <c r="FB313" s="655"/>
      <c r="FC313" s="655"/>
      <c r="FD313" s="655"/>
      <c r="FE313" s="655"/>
      <c r="FF313" s="655"/>
      <c r="FG313" s="655"/>
      <c r="FH313" s="655"/>
      <c r="FI313" s="655"/>
      <c r="FJ313" s="655"/>
      <c r="FK313" s="655"/>
      <c r="FL313" s="655"/>
      <c r="FM313" s="655"/>
      <c r="FN313" s="655"/>
      <c r="FO313" s="655"/>
      <c r="FP313" s="655"/>
      <c r="FQ313" s="655"/>
      <c r="FR313" s="655"/>
      <c r="FS313" s="655"/>
      <c r="FT313" s="655"/>
      <c r="FU313" s="655"/>
      <c r="FV313" s="655"/>
      <c r="FW313" s="655"/>
      <c r="FX313" s="655"/>
      <c r="FY313" s="655"/>
      <c r="FZ313" s="655"/>
      <c r="GA313" s="655"/>
      <c r="GB313" s="655"/>
      <c r="GC313" s="655"/>
      <c r="GD313" s="655"/>
      <c r="GE313" s="655"/>
      <c r="GF313" s="655"/>
      <c r="GG313" s="655"/>
      <c r="GH313" s="655"/>
      <c r="GI313" s="655"/>
      <c r="GJ313" s="655"/>
      <c r="GK313" s="655"/>
      <c r="GL313" s="655"/>
      <c r="GM313" s="655"/>
      <c r="GN313" s="655"/>
      <c r="GO313" s="655"/>
      <c r="GP313" s="655"/>
      <c r="GQ313" s="655"/>
      <c r="GR313" s="655"/>
      <c r="GS313" s="655"/>
      <c r="GT313" s="655"/>
      <c r="GU313" s="655"/>
      <c r="GV313" s="655"/>
      <c r="GW313" s="655"/>
      <c r="GX313" s="655"/>
      <c r="GY313" s="655"/>
      <c r="GZ313" s="655"/>
      <c r="HA313" s="655"/>
      <c r="HB313" s="655"/>
      <c r="HC313" s="655"/>
      <c r="HD313" s="655"/>
      <c r="HE313" s="655"/>
      <c r="HF313" s="655"/>
      <c r="HG313" s="655"/>
      <c r="HH313" s="655"/>
      <c r="HI313" s="655"/>
      <c r="HJ313" s="655"/>
      <c r="HK313" s="655"/>
      <c r="HL313" s="655"/>
      <c r="HM313" s="655"/>
      <c r="HN313" s="655"/>
      <c r="HO313" s="655"/>
      <c r="HP313" s="655"/>
      <c r="HQ313" s="655"/>
      <c r="HR313" s="655"/>
      <c r="HS313" s="655"/>
      <c r="HT313" s="655"/>
      <c r="HU313" s="655"/>
      <c r="HV313" s="655"/>
      <c r="HW313" s="655"/>
      <c r="HX313" s="655"/>
      <c r="HY313" s="655"/>
      <c r="HZ313" s="655"/>
      <c r="IA313" s="655"/>
      <c r="IB313" s="655"/>
      <c r="IC313" s="655"/>
    </row>
    <row r="314" spans="2:237" customFormat="1" ht="20.100000000000001" customHeight="1" x14ac:dyDescent="0.35">
      <c r="B314" s="587"/>
      <c r="C314" s="592"/>
      <c r="D314" s="871"/>
      <c r="E314" s="871"/>
      <c r="F314" s="871"/>
      <c r="G314" s="871"/>
      <c r="H314" s="871"/>
      <c r="I314" s="871"/>
      <c r="J314" s="871" t="s">
        <v>201</v>
      </c>
      <c r="K314" s="878"/>
      <c r="L314" s="874">
        <v>32</v>
      </c>
      <c r="M314" s="884" t="s">
        <v>202</v>
      </c>
      <c r="N314" s="886"/>
      <c r="O314" s="885"/>
      <c r="CZ314" s="140"/>
      <c r="DA314" s="140"/>
      <c r="DB314" s="140">
        <f t="shared" ref="DB314:DG315" si="962">DB315</f>
        <v>0</v>
      </c>
      <c r="DC314" s="140">
        <f t="shared" ref="DC314:DC315" si="963">DC315</f>
        <v>2970</v>
      </c>
      <c r="DD314" s="140">
        <f t="shared" ref="DD314:DD345" si="964">IFERROR(DC314/DB314*100,)</f>
        <v>0</v>
      </c>
      <c r="DE314" s="140">
        <f t="shared" ref="DE314:DE345" si="965">IFERROR(DC314/DJ314*100,)</f>
        <v>39.6</v>
      </c>
      <c r="DF314" s="140">
        <f t="shared" si="962"/>
        <v>0</v>
      </c>
      <c r="DG314" s="140">
        <f t="shared" si="962"/>
        <v>0</v>
      </c>
      <c r="DH314" s="140">
        <f t="shared" si="839"/>
        <v>0</v>
      </c>
      <c r="DI314" s="140">
        <f>DI315</f>
        <v>7500</v>
      </c>
      <c r="DJ314" s="140">
        <f>DJ315</f>
        <v>7500</v>
      </c>
      <c r="DK314" s="140">
        <f t="shared" ref="DK314:DK315" si="966">DK315</f>
        <v>0</v>
      </c>
      <c r="DL314" s="140">
        <f t="shared" ref="DL314:DL400" si="967">IFERROR(DK314/DJ314*100,)</f>
        <v>0</v>
      </c>
      <c r="DM314" s="140">
        <f>DM315</f>
        <v>0</v>
      </c>
      <c r="DN314" s="140">
        <f>DN315</f>
        <v>7500</v>
      </c>
      <c r="DO314" s="140">
        <f t="shared" ref="DO314:DO315" si="968">DO315</f>
        <v>0</v>
      </c>
      <c r="DP314" s="140">
        <f t="shared" ref="DP314:DP400" si="969">IFERROR(DO314/DN314*100,)</f>
        <v>0</v>
      </c>
      <c r="DQ314" s="140">
        <f>DQ315</f>
        <v>0</v>
      </c>
      <c r="DR314" s="140">
        <f>DR315</f>
        <v>7500</v>
      </c>
      <c r="DS314" s="140">
        <f t="shared" ref="DS314:DU315" si="970">DS315</f>
        <v>0</v>
      </c>
      <c r="DT314" s="140">
        <f t="shared" si="970"/>
        <v>0</v>
      </c>
      <c r="DU314" s="140">
        <f t="shared" si="970"/>
        <v>0</v>
      </c>
      <c r="DV314" s="959"/>
      <c r="DW314" s="959"/>
      <c r="DX314" s="137"/>
      <c r="DY314" s="959"/>
      <c r="EE314" s="10"/>
      <c r="EF314" s="655"/>
      <c r="EG314" s="655"/>
      <c r="EH314" s="655"/>
      <c r="EI314" s="655"/>
      <c r="EJ314" s="655"/>
      <c r="EK314" s="655"/>
      <c r="EL314" s="655"/>
      <c r="EM314" s="655"/>
      <c r="EN314" s="952"/>
      <c r="EO314" s="655"/>
      <c r="EP314" s="655"/>
      <c r="EQ314" s="655"/>
      <c r="ER314" s="655"/>
      <c r="ES314" s="655"/>
      <c r="ET314" s="655"/>
      <c r="EU314" s="655"/>
      <c r="EV314" s="655"/>
      <c r="EX314" s="931"/>
      <c r="EY314" s="655"/>
      <c r="EZ314" s="655"/>
      <c r="FA314" s="655"/>
      <c r="FB314" s="655"/>
      <c r="FC314" s="655"/>
      <c r="FD314" s="655"/>
      <c r="FE314" s="655"/>
      <c r="FF314" s="655"/>
      <c r="FG314" s="655"/>
      <c r="FH314" s="655"/>
      <c r="FI314" s="655"/>
      <c r="FJ314" s="655"/>
      <c r="FK314" s="655"/>
      <c r="FL314" s="655"/>
      <c r="FM314" s="655"/>
      <c r="FN314" s="655"/>
      <c r="FO314" s="655"/>
      <c r="FP314" s="655"/>
      <c r="FQ314" s="655"/>
      <c r="FR314" s="655"/>
      <c r="FS314" s="655"/>
      <c r="FT314" s="655"/>
      <c r="FU314" s="655"/>
      <c r="FV314" s="655"/>
      <c r="FW314" s="655"/>
      <c r="FX314" s="655"/>
      <c r="FY314" s="655"/>
      <c r="FZ314" s="655"/>
      <c r="GA314" s="655"/>
      <c r="GB314" s="655"/>
      <c r="GC314" s="655"/>
      <c r="GD314" s="655"/>
      <c r="GE314" s="655"/>
      <c r="GF314" s="655"/>
      <c r="GG314" s="655"/>
      <c r="GH314" s="655"/>
      <c r="GI314" s="655"/>
      <c r="GJ314" s="655"/>
      <c r="GK314" s="655"/>
      <c r="GL314" s="655"/>
      <c r="GM314" s="655"/>
      <c r="GN314" s="655"/>
      <c r="GO314" s="655"/>
      <c r="GP314" s="655"/>
      <c r="GQ314" s="655"/>
      <c r="GR314" s="655"/>
      <c r="GS314" s="655"/>
      <c r="GT314" s="655"/>
      <c r="GU314" s="655"/>
      <c r="GV314" s="655"/>
      <c r="GW314" s="655"/>
      <c r="GX314" s="655"/>
      <c r="GY314" s="655"/>
      <c r="GZ314" s="655"/>
      <c r="HA314" s="655"/>
      <c r="HB314" s="655"/>
      <c r="HC314" s="655"/>
      <c r="HD314" s="655"/>
      <c r="HE314" s="655"/>
      <c r="HF314" s="655"/>
      <c r="HG314" s="655"/>
      <c r="HH314" s="655"/>
      <c r="HI314" s="655"/>
      <c r="HJ314" s="655"/>
      <c r="HK314" s="655"/>
      <c r="HL314" s="655"/>
      <c r="HM314" s="655"/>
      <c r="HN314" s="655"/>
      <c r="HO314" s="655"/>
      <c r="HP314" s="655"/>
      <c r="HQ314" s="655"/>
      <c r="HR314" s="655"/>
      <c r="HS314" s="655"/>
      <c r="HT314" s="655"/>
      <c r="HU314" s="655"/>
      <c r="HV314" s="655"/>
      <c r="HW314" s="655"/>
      <c r="HX314" s="655"/>
      <c r="HY314" s="655"/>
      <c r="HZ314" s="655"/>
      <c r="IA314" s="655"/>
      <c r="IB314" s="655"/>
      <c r="IC314" s="655"/>
    </row>
    <row r="315" spans="2:237" customFormat="1" ht="20.100000000000001" customHeight="1" x14ac:dyDescent="0.35">
      <c r="B315" s="591" t="s">
        <v>752</v>
      </c>
      <c r="C315" s="592" t="s">
        <v>512</v>
      </c>
      <c r="D315" s="871"/>
      <c r="E315" s="871"/>
      <c r="F315" s="871"/>
      <c r="G315" s="871"/>
      <c r="H315" s="871"/>
      <c r="I315" s="871"/>
      <c r="J315" s="871" t="s">
        <v>201</v>
      </c>
      <c r="K315" s="878"/>
      <c r="L315" s="880"/>
      <c r="M315" s="875">
        <v>321</v>
      </c>
      <c r="N315" s="875" t="s">
        <v>737</v>
      </c>
      <c r="O315" s="887"/>
      <c r="CZ315" s="140"/>
      <c r="DA315" s="140"/>
      <c r="DB315" s="140">
        <f t="shared" si="962"/>
        <v>0</v>
      </c>
      <c r="DC315" s="140">
        <f t="shared" si="963"/>
        <v>2970</v>
      </c>
      <c r="DD315" s="140">
        <f t="shared" si="964"/>
        <v>0</v>
      </c>
      <c r="DE315" s="140">
        <f t="shared" si="965"/>
        <v>39.6</v>
      </c>
      <c r="DF315" s="140">
        <f t="shared" si="962"/>
        <v>0</v>
      </c>
      <c r="DG315" s="140">
        <f t="shared" si="962"/>
        <v>0</v>
      </c>
      <c r="DH315" s="140">
        <f t="shared" si="839"/>
        <v>0</v>
      </c>
      <c r="DI315" s="140">
        <f>DI316</f>
        <v>7500</v>
      </c>
      <c r="DJ315" s="140">
        <f>DJ316</f>
        <v>7500</v>
      </c>
      <c r="DK315" s="140">
        <f t="shared" si="966"/>
        <v>0</v>
      </c>
      <c r="DL315" s="140">
        <f t="shared" si="967"/>
        <v>0</v>
      </c>
      <c r="DM315" s="140">
        <f>DM316</f>
        <v>0</v>
      </c>
      <c r="DN315" s="140">
        <f>DN316</f>
        <v>7500</v>
      </c>
      <c r="DO315" s="140">
        <f t="shared" si="968"/>
        <v>0</v>
      </c>
      <c r="DP315" s="140">
        <f t="shared" si="969"/>
        <v>0</v>
      </c>
      <c r="DQ315" s="140">
        <f>DQ316</f>
        <v>0</v>
      </c>
      <c r="DR315" s="140">
        <f>DR316</f>
        <v>7500</v>
      </c>
      <c r="DS315" s="140">
        <f t="shared" si="970"/>
        <v>0</v>
      </c>
      <c r="DT315" s="140">
        <f t="shared" si="970"/>
        <v>0</v>
      </c>
      <c r="DU315" s="140">
        <f t="shared" si="970"/>
        <v>0</v>
      </c>
      <c r="DV315" s="959"/>
      <c r="DW315" s="959"/>
      <c r="DX315" s="137"/>
      <c r="DY315" s="959"/>
      <c r="EE315" s="10"/>
      <c r="EF315" s="655"/>
      <c r="EG315" s="655"/>
      <c r="EH315" s="655"/>
      <c r="EI315" s="655"/>
      <c r="EJ315" s="655"/>
      <c r="EK315" s="655"/>
      <c r="EL315" s="655"/>
      <c r="EM315" s="655"/>
      <c r="EN315" s="952"/>
      <c r="EO315" s="655"/>
      <c r="EP315" s="655"/>
      <c r="EQ315" s="655"/>
      <c r="ER315" s="655"/>
      <c r="ES315" s="655"/>
      <c r="ET315" s="655"/>
      <c r="EU315" s="655"/>
      <c r="EV315" s="655"/>
      <c r="EX315" s="931"/>
      <c r="EY315" s="655"/>
      <c r="EZ315" s="655"/>
      <c r="FA315" s="655"/>
      <c r="FB315" s="655"/>
      <c r="FC315" s="655"/>
      <c r="FD315" s="655"/>
      <c r="FE315" s="655"/>
      <c r="FF315" s="655"/>
      <c r="FG315" s="655"/>
      <c r="FH315" s="655"/>
      <c r="FI315" s="655"/>
      <c r="FJ315" s="655"/>
      <c r="FK315" s="655"/>
      <c r="FL315" s="655"/>
      <c r="FM315" s="655"/>
      <c r="FN315" s="655"/>
      <c r="FO315" s="655"/>
      <c r="FP315" s="655"/>
      <c r="FQ315" s="655"/>
      <c r="FR315" s="655"/>
      <c r="FS315" s="655"/>
      <c r="FT315" s="655"/>
      <c r="FU315" s="655"/>
      <c r="FV315" s="655"/>
      <c r="FW315" s="655"/>
      <c r="FX315" s="655"/>
      <c r="FY315" s="655"/>
      <c r="FZ315" s="655"/>
      <c r="GA315" s="655"/>
      <c r="GB315" s="655"/>
      <c r="GC315" s="655"/>
      <c r="GD315" s="655"/>
      <c r="GE315" s="655"/>
      <c r="GF315" s="655"/>
      <c r="GG315" s="655"/>
      <c r="GH315" s="655"/>
      <c r="GI315" s="655"/>
      <c r="GJ315" s="655"/>
      <c r="GK315" s="655"/>
      <c r="GL315" s="655"/>
      <c r="GM315" s="655"/>
      <c r="GN315" s="655"/>
      <c r="GO315" s="655"/>
      <c r="GP315" s="655"/>
      <c r="GQ315" s="655"/>
      <c r="GR315" s="655"/>
      <c r="GS315" s="655"/>
      <c r="GT315" s="655"/>
      <c r="GU315" s="655"/>
      <c r="GV315" s="655"/>
      <c r="GW315" s="655"/>
      <c r="GX315" s="655"/>
      <c r="GY315" s="655"/>
      <c r="GZ315" s="655"/>
      <c r="HA315" s="655"/>
      <c r="HB315" s="655"/>
      <c r="HC315" s="655"/>
      <c r="HD315" s="655"/>
      <c r="HE315" s="655"/>
      <c r="HF315" s="655"/>
      <c r="HG315" s="655"/>
      <c r="HH315" s="655"/>
      <c r="HI315" s="655"/>
      <c r="HJ315" s="655"/>
      <c r="HK315" s="655"/>
      <c r="HL315" s="655"/>
      <c r="HM315" s="655"/>
      <c r="HN315" s="655"/>
      <c r="HO315" s="655"/>
      <c r="HP315" s="655"/>
      <c r="HQ315" s="655"/>
      <c r="HR315" s="655"/>
      <c r="HS315" s="655"/>
      <c r="HT315" s="655"/>
      <c r="HU315" s="655"/>
      <c r="HV315" s="655"/>
      <c r="HW315" s="655"/>
      <c r="HX315" s="655"/>
      <c r="HY315" s="655"/>
      <c r="HZ315" s="655"/>
      <c r="IA315" s="655"/>
      <c r="IB315" s="655"/>
      <c r="IC315" s="655"/>
    </row>
    <row r="316" spans="2:237" customFormat="1" ht="20.100000000000001" customHeight="1" x14ac:dyDescent="0.35">
      <c r="B316" s="587"/>
      <c r="C316" s="592"/>
      <c r="D316" s="871"/>
      <c r="E316" s="871"/>
      <c r="F316" s="871"/>
      <c r="G316" s="871"/>
      <c r="H316" s="871"/>
      <c r="I316" s="871"/>
      <c r="J316" s="872" t="s">
        <v>201</v>
      </c>
      <c r="K316" s="873"/>
      <c r="L316" s="874"/>
      <c r="M316" s="875"/>
      <c r="N316" s="876">
        <v>3212</v>
      </c>
      <c r="O316" s="877" t="s">
        <v>244</v>
      </c>
      <c r="CZ316" s="855"/>
      <c r="DA316" s="855"/>
      <c r="DB316" s="855">
        <v>0</v>
      </c>
      <c r="DC316" s="855">
        <v>2970</v>
      </c>
      <c r="DD316" s="855">
        <f t="shared" si="964"/>
        <v>0</v>
      </c>
      <c r="DE316" s="855">
        <f t="shared" si="965"/>
        <v>39.6</v>
      </c>
      <c r="DF316" s="855"/>
      <c r="DG316" s="855"/>
      <c r="DH316" s="855">
        <f t="shared" si="839"/>
        <v>0</v>
      </c>
      <c r="DI316" s="855">
        <f>(DJ316-DF316)</f>
        <v>7500</v>
      </c>
      <c r="DJ316" s="855">
        <v>7500</v>
      </c>
      <c r="DK316" s="855"/>
      <c r="DL316" s="855">
        <f t="shared" si="967"/>
        <v>0</v>
      </c>
      <c r="DM316" s="855">
        <f>(DN316-DJ316)</f>
        <v>0</v>
      </c>
      <c r="DN316" s="855">
        <v>7500</v>
      </c>
      <c r="DO316" s="855"/>
      <c r="DP316" s="855">
        <f t="shared" si="969"/>
        <v>0</v>
      </c>
      <c r="DQ316" s="855">
        <f>(DR316-DN316)</f>
        <v>0</v>
      </c>
      <c r="DR316" s="855">
        <v>7500</v>
      </c>
      <c r="DS316" s="855">
        <v>0</v>
      </c>
      <c r="DT316" s="855"/>
      <c r="DU316" s="855"/>
      <c r="DV316" s="863"/>
      <c r="DW316" s="863"/>
      <c r="DX316" s="137"/>
      <c r="DY316" s="863"/>
      <c r="EE316" s="10"/>
      <c r="EF316" s="655"/>
      <c r="EG316" s="655"/>
      <c r="EH316" s="655"/>
      <c r="EI316" s="655"/>
      <c r="EJ316" s="655"/>
      <c r="EK316" s="655"/>
      <c r="EL316" s="655"/>
      <c r="EM316" s="655"/>
      <c r="EN316" s="952"/>
      <c r="EO316" s="655"/>
      <c r="EP316" s="655"/>
      <c r="EQ316" s="655"/>
      <c r="ER316" s="655"/>
      <c r="ES316" s="655"/>
      <c r="ET316" s="655"/>
      <c r="EU316" s="655"/>
      <c r="EV316" s="655"/>
      <c r="EX316" s="931"/>
      <c r="EY316" s="655"/>
      <c r="EZ316" s="655"/>
      <c r="FA316" s="655"/>
      <c r="FB316" s="655"/>
      <c r="FC316" s="655"/>
      <c r="FD316" s="655"/>
      <c r="FE316" s="655"/>
      <c r="FF316" s="655"/>
      <c r="FG316" s="655"/>
      <c r="FH316" s="655"/>
      <c r="FI316" s="655"/>
      <c r="FJ316" s="655"/>
      <c r="FK316" s="655"/>
      <c r="FL316" s="655"/>
      <c r="FM316" s="655"/>
      <c r="FN316" s="655"/>
      <c r="FO316" s="655"/>
      <c r="FP316" s="655"/>
      <c r="FQ316" s="655"/>
      <c r="FR316" s="655"/>
      <c r="FS316" s="655"/>
      <c r="FT316" s="655"/>
      <c r="FU316" s="655"/>
      <c r="FV316" s="655"/>
      <c r="FW316" s="655"/>
      <c r="FX316" s="655"/>
      <c r="FY316" s="655"/>
      <c r="FZ316" s="655"/>
      <c r="GA316" s="655"/>
      <c r="GB316" s="655"/>
      <c r="GC316" s="655"/>
      <c r="GD316" s="655"/>
      <c r="GE316" s="655"/>
      <c r="GF316" s="655"/>
      <c r="GG316" s="655"/>
      <c r="GH316" s="655"/>
      <c r="GI316" s="655"/>
      <c r="GJ316" s="655"/>
      <c r="GK316" s="655"/>
      <c r="GL316" s="655"/>
      <c r="GM316" s="655"/>
      <c r="GN316" s="655"/>
      <c r="GO316" s="655"/>
      <c r="GP316" s="655"/>
      <c r="GQ316" s="655"/>
      <c r="GR316" s="655"/>
      <c r="GS316" s="655"/>
      <c r="GT316" s="655"/>
      <c r="GU316" s="655"/>
      <c r="GV316" s="655"/>
      <c r="GW316" s="655"/>
      <c r="GX316" s="655"/>
      <c r="GY316" s="655"/>
      <c r="GZ316" s="655"/>
      <c r="HA316" s="655"/>
      <c r="HB316" s="655"/>
      <c r="HC316" s="655"/>
      <c r="HD316" s="655"/>
      <c r="HE316" s="655"/>
      <c r="HF316" s="655"/>
      <c r="HG316" s="655"/>
      <c r="HH316" s="655"/>
      <c r="HI316" s="655"/>
      <c r="HJ316" s="655"/>
      <c r="HK316" s="655"/>
      <c r="HL316" s="655"/>
      <c r="HM316" s="655"/>
      <c r="HN316" s="655"/>
      <c r="HO316" s="655"/>
      <c r="HP316" s="655"/>
      <c r="HQ316" s="655"/>
      <c r="HR316" s="655"/>
      <c r="HS316" s="655"/>
      <c r="HT316" s="655"/>
      <c r="HU316" s="655"/>
      <c r="HV316" s="655"/>
      <c r="HW316" s="655"/>
      <c r="HX316" s="655"/>
      <c r="HY316" s="655"/>
      <c r="HZ316" s="655"/>
      <c r="IA316" s="655"/>
      <c r="IB316" s="655"/>
      <c r="IC316" s="655"/>
    </row>
    <row r="317" spans="2:237" customFormat="1" ht="20.100000000000001" hidden="1" customHeight="1" x14ac:dyDescent="0.35">
      <c r="B317" s="657" t="s">
        <v>643</v>
      </c>
      <c r="C317" s="594"/>
      <c r="D317" s="657"/>
      <c r="E317" s="657" t="s">
        <v>7</v>
      </c>
      <c r="F317" s="657"/>
      <c r="G317" s="657"/>
      <c r="H317" s="657"/>
      <c r="I317" s="657"/>
      <c r="J317" s="581" t="s">
        <v>201</v>
      </c>
      <c r="K317" s="679"/>
      <c r="L317" s="511" t="s">
        <v>484</v>
      </c>
      <c r="M317" s="511"/>
      <c r="N317" s="511"/>
      <c r="O317" s="838"/>
      <c r="CZ317" s="52"/>
      <c r="DA317" s="52"/>
      <c r="DB317" s="52">
        <f t="shared" ref="DB317" si="971">DB319</f>
        <v>0</v>
      </c>
      <c r="DC317" s="52">
        <f t="shared" ref="DC317" si="972">DC319</f>
        <v>0</v>
      </c>
      <c r="DD317" s="52">
        <f t="shared" si="964"/>
        <v>0</v>
      </c>
      <c r="DE317" s="52">
        <f t="shared" si="965"/>
        <v>0</v>
      </c>
      <c r="DF317" s="52">
        <f t="shared" ref="DF317:DG317" si="973">DF319</f>
        <v>0</v>
      </c>
      <c r="DG317" s="52">
        <f t="shared" si="973"/>
        <v>0</v>
      </c>
      <c r="DH317" s="52">
        <f t="shared" si="839"/>
        <v>0</v>
      </c>
      <c r="DI317" s="52">
        <f>DI319</f>
        <v>0</v>
      </c>
      <c r="DJ317" s="52">
        <f>DJ319</f>
        <v>0</v>
      </c>
      <c r="DK317" s="52">
        <f t="shared" ref="DK317" si="974">DK319</f>
        <v>0</v>
      </c>
      <c r="DL317" s="52">
        <f t="shared" si="967"/>
        <v>0</v>
      </c>
      <c r="DM317" s="52">
        <f>DM319</f>
        <v>0</v>
      </c>
      <c r="DN317" s="52">
        <f>DN319</f>
        <v>0</v>
      </c>
      <c r="DO317" s="52">
        <f t="shared" ref="DO317" si="975">DO319</f>
        <v>0</v>
      </c>
      <c r="DP317" s="52">
        <f t="shared" si="969"/>
        <v>0</v>
      </c>
      <c r="DQ317" s="52">
        <f>DQ319</f>
        <v>0</v>
      </c>
      <c r="DR317" s="52">
        <f>DR319</f>
        <v>0</v>
      </c>
      <c r="DS317" s="52">
        <f t="shared" ref="DS317:DU317" si="976">DS319</f>
        <v>0</v>
      </c>
      <c r="DT317" s="52">
        <f t="shared" si="976"/>
        <v>0</v>
      </c>
      <c r="DU317" s="52">
        <f t="shared" si="976"/>
        <v>0</v>
      </c>
      <c r="DV317" s="137"/>
      <c r="DW317" s="137"/>
      <c r="DX317" s="137"/>
      <c r="DY317" s="137"/>
      <c r="EE317" s="10"/>
      <c r="EF317" s="655"/>
      <c r="EG317" s="655"/>
      <c r="EH317" s="655"/>
      <c r="EI317" s="655"/>
      <c r="EJ317" s="655"/>
      <c r="EK317" s="655"/>
      <c r="EL317" s="655"/>
      <c r="EM317" s="655"/>
      <c r="EN317" s="952"/>
      <c r="EO317" s="655"/>
      <c r="EP317" s="655"/>
      <c r="EQ317" s="655"/>
      <c r="ER317" s="655"/>
      <c r="ES317" s="655"/>
      <c r="ET317" s="655"/>
      <c r="EU317" s="655"/>
      <c r="EV317" s="655"/>
      <c r="EX317" s="931"/>
      <c r="EY317" s="655"/>
      <c r="EZ317" s="655"/>
      <c r="FA317" s="655"/>
      <c r="FB317" s="655"/>
      <c r="FC317" s="655"/>
      <c r="FD317" s="655"/>
      <c r="FE317" s="655"/>
      <c r="FF317" s="655"/>
      <c r="FG317" s="655"/>
      <c r="FH317" s="655"/>
      <c r="FI317" s="655"/>
      <c r="FJ317" s="655"/>
      <c r="FK317" s="655"/>
      <c r="FL317" s="655"/>
      <c r="FM317" s="655"/>
      <c r="FN317" s="655"/>
      <c r="FO317" s="655"/>
      <c r="FP317" s="655"/>
      <c r="FQ317" s="655"/>
      <c r="FR317" s="655"/>
      <c r="FS317" s="655"/>
      <c r="FT317" s="655"/>
      <c r="FU317" s="655"/>
      <c r="FV317" s="655"/>
      <c r="FW317" s="655"/>
      <c r="FX317" s="655"/>
      <c r="FY317" s="655"/>
      <c r="FZ317" s="655"/>
      <c r="GA317" s="655"/>
      <c r="GB317" s="655"/>
      <c r="GC317" s="655"/>
      <c r="GD317" s="655"/>
      <c r="GE317" s="655"/>
      <c r="GF317" s="655"/>
      <c r="GG317" s="655"/>
      <c r="GH317" s="655"/>
      <c r="GI317" s="655"/>
      <c r="GJ317" s="655"/>
      <c r="GK317" s="655"/>
      <c r="GL317" s="655"/>
      <c r="GM317" s="655"/>
      <c r="GN317" s="655"/>
      <c r="GO317" s="655"/>
      <c r="GP317" s="655"/>
      <c r="GQ317" s="655"/>
      <c r="GR317" s="655"/>
      <c r="GS317" s="655"/>
      <c r="GT317" s="655"/>
      <c r="GU317" s="655"/>
      <c r="GV317" s="655"/>
      <c r="GW317" s="655"/>
      <c r="GX317" s="655"/>
      <c r="GY317" s="655"/>
      <c r="GZ317" s="655"/>
      <c r="HA317" s="655"/>
      <c r="HB317" s="655"/>
      <c r="HC317" s="655"/>
      <c r="HD317" s="655"/>
      <c r="HE317" s="655"/>
      <c r="HF317" s="655"/>
      <c r="HG317" s="655"/>
      <c r="HH317" s="655"/>
      <c r="HI317" s="655"/>
      <c r="HJ317" s="655"/>
      <c r="HK317" s="655"/>
      <c r="HL317" s="655"/>
      <c r="HM317" s="655"/>
      <c r="HN317" s="655"/>
      <c r="HO317" s="655"/>
      <c r="HP317" s="655"/>
      <c r="HQ317" s="655"/>
      <c r="HR317" s="655"/>
      <c r="HS317" s="655"/>
      <c r="HT317" s="655"/>
      <c r="HU317" s="655"/>
      <c r="HV317" s="655"/>
      <c r="HW317" s="655"/>
      <c r="HX317" s="655"/>
      <c r="HY317" s="655"/>
      <c r="HZ317" s="655"/>
      <c r="IA317" s="655"/>
      <c r="IB317" s="655"/>
      <c r="IC317" s="655"/>
    </row>
    <row r="318" spans="2:237" customFormat="1" ht="20.100000000000001" hidden="1" customHeight="1" x14ac:dyDescent="0.35">
      <c r="B318" s="661"/>
      <c r="C318" s="667"/>
      <c r="D318" s="661"/>
      <c r="E318" s="661"/>
      <c r="F318" s="661"/>
      <c r="G318" s="661"/>
      <c r="H318" s="661"/>
      <c r="I318" s="661"/>
      <c r="J318" s="661"/>
      <c r="K318" s="681">
        <v>560</v>
      </c>
      <c r="L318" s="864" t="s">
        <v>399</v>
      </c>
      <c r="M318" s="563"/>
      <c r="N318" s="563"/>
      <c r="O318" s="848"/>
      <c r="CZ318" s="104"/>
      <c r="DA318" s="104"/>
      <c r="DB318" s="104">
        <v>0</v>
      </c>
      <c r="DC318" s="104">
        <v>0</v>
      </c>
      <c r="DD318" s="104">
        <f t="shared" si="964"/>
        <v>0</v>
      </c>
      <c r="DE318" s="104">
        <f t="shared" si="965"/>
        <v>0</v>
      </c>
      <c r="DF318" s="104"/>
      <c r="DG318" s="104"/>
      <c r="DH318" s="104">
        <f t="shared" si="839"/>
        <v>0</v>
      </c>
      <c r="DI318" s="104">
        <f>(DJ318-DF318)</f>
        <v>0</v>
      </c>
      <c r="DJ318" s="104"/>
      <c r="DK318" s="104"/>
      <c r="DL318" s="104">
        <f t="shared" si="967"/>
        <v>0</v>
      </c>
      <c r="DM318" s="104">
        <f>(DN318-DJ318)</f>
        <v>0</v>
      </c>
      <c r="DN318" s="104"/>
      <c r="DO318" s="104"/>
      <c r="DP318" s="104">
        <f t="shared" si="969"/>
        <v>0</v>
      </c>
      <c r="DQ318" s="104">
        <f>(DR318-DN318)</f>
        <v>0</v>
      </c>
      <c r="DR318" s="104"/>
      <c r="DS318" s="104"/>
      <c r="DT318" s="104"/>
      <c r="DU318" s="104"/>
      <c r="DV318" s="116"/>
      <c r="DW318" s="116"/>
      <c r="DX318" s="137"/>
      <c r="DY318" s="116"/>
      <c r="EE318" s="10"/>
      <c r="EF318" s="655"/>
      <c r="EG318" s="655"/>
      <c r="EH318" s="655"/>
      <c r="EI318" s="655"/>
      <c r="EJ318" s="655"/>
      <c r="EK318" s="655"/>
      <c r="EL318" s="655"/>
      <c r="EM318" s="655"/>
      <c r="EN318" s="952"/>
      <c r="EO318" s="655"/>
      <c r="EP318" s="655"/>
      <c r="EQ318" s="655"/>
      <c r="ER318" s="655"/>
      <c r="ES318" s="655"/>
      <c r="ET318" s="655"/>
      <c r="EU318" s="655"/>
      <c r="EV318" s="655"/>
      <c r="EX318" s="931"/>
      <c r="EY318" s="655"/>
      <c r="EZ318" s="655"/>
      <c r="FA318" s="655"/>
      <c r="FB318" s="655"/>
      <c r="FC318" s="655"/>
      <c r="FD318" s="655"/>
      <c r="FE318" s="655"/>
      <c r="FF318" s="655"/>
      <c r="FG318" s="655"/>
      <c r="FH318" s="655"/>
      <c r="FI318" s="655"/>
      <c r="FJ318" s="655"/>
      <c r="FK318" s="655"/>
      <c r="FL318" s="655"/>
      <c r="FM318" s="655"/>
      <c r="FN318" s="655"/>
      <c r="FO318" s="655"/>
      <c r="FP318" s="655"/>
      <c r="FQ318" s="655"/>
      <c r="FR318" s="655"/>
      <c r="FS318" s="655"/>
      <c r="FT318" s="655"/>
      <c r="FU318" s="655"/>
      <c r="FV318" s="655"/>
      <c r="FW318" s="655"/>
      <c r="FX318" s="655"/>
      <c r="FY318" s="655"/>
      <c r="FZ318" s="655"/>
      <c r="GA318" s="655"/>
      <c r="GB318" s="655"/>
      <c r="GC318" s="655"/>
      <c r="GD318" s="655"/>
      <c r="GE318" s="655"/>
      <c r="GF318" s="655"/>
      <c r="GG318" s="655"/>
      <c r="GH318" s="655"/>
      <c r="GI318" s="655"/>
      <c r="GJ318" s="655"/>
      <c r="GK318" s="655"/>
      <c r="GL318" s="655"/>
      <c r="GM318" s="655"/>
      <c r="GN318" s="655"/>
      <c r="GO318" s="655"/>
      <c r="GP318" s="655"/>
      <c r="GQ318" s="655"/>
      <c r="GR318" s="655"/>
      <c r="GS318" s="655"/>
      <c r="GT318" s="655"/>
      <c r="GU318" s="655"/>
      <c r="GV318" s="655"/>
      <c r="GW318" s="655"/>
      <c r="GX318" s="655"/>
      <c r="GY318" s="655"/>
      <c r="GZ318" s="655"/>
      <c r="HA318" s="655"/>
      <c r="HB318" s="655"/>
      <c r="HC318" s="655"/>
      <c r="HD318" s="655"/>
      <c r="HE318" s="655"/>
      <c r="HF318" s="655"/>
      <c r="HG318" s="655"/>
      <c r="HH318" s="655"/>
      <c r="HI318" s="655"/>
      <c r="HJ318" s="655"/>
      <c r="HK318" s="655"/>
      <c r="HL318" s="655"/>
      <c r="HM318" s="655"/>
      <c r="HN318" s="655"/>
      <c r="HO318" s="655"/>
      <c r="HP318" s="655"/>
      <c r="HQ318" s="655"/>
      <c r="HR318" s="655"/>
      <c r="HS318" s="655"/>
      <c r="HT318" s="655"/>
      <c r="HU318" s="655"/>
      <c r="HV318" s="655"/>
      <c r="HW318" s="655"/>
      <c r="HX318" s="655"/>
      <c r="HY318" s="655"/>
      <c r="HZ318" s="655"/>
      <c r="IA318" s="655"/>
      <c r="IB318" s="655"/>
      <c r="IC318" s="655"/>
    </row>
    <row r="319" spans="2:237" customFormat="1" ht="20.100000000000001" hidden="1" customHeight="1" x14ac:dyDescent="0.35">
      <c r="B319" s="728"/>
      <c r="C319" s="671"/>
      <c r="D319" s="671"/>
      <c r="E319" s="671"/>
      <c r="F319" s="671"/>
      <c r="G319" s="671"/>
      <c r="H319" s="671"/>
      <c r="I319" s="671"/>
      <c r="J319" s="871" t="s">
        <v>201</v>
      </c>
      <c r="K319" s="873">
        <v>4</v>
      </c>
      <c r="L319" s="874" t="s">
        <v>359</v>
      </c>
      <c r="M319" s="874"/>
      <c r="N319" s="874"/>
      <c r="O319" s="874"/>
      <c r="CZ319" s="140"/>
      <c r="DA319" s="140"/>
      <c r="DB319" s="140">
        <f t="shared" ref="DB319:DG320" si="977">DB320</f>
        <v>0</v>
      </c>
      <c r="DC319" s="140">
        <f>DC320</f>
        <v>0</v>
      </c>
      <c r="DD319" s="140">
        <f t="shared" si="964"/>
        <v>0</v>
      </c>
      <c r="DE319" s="140">
        <f t="shared" si="965"/>
        <v>0</v>
      </c>
      <c r="DF319" s="140">
        <f t="shared" si="977"/>
        <v>0</v>
      </c>
      <c r="DG319" s="140">
        <f t="shared" si="977"/>
        <v>0</v>
      </c>
      <c r="DH319" s="140">
        <f t="shared" si="839"/>
        <v>0</v>
      </c>
      <c r="DI319" s="140">
        <f t="shared" ref="DI319:DU320" si="978">DI320</f>
        <v>0</v>
      </c>
      <c r="DJ319" s="140">
        <f t="shared" si="978"/>
        <v>0</v>
      </c>
      <c r="DK319" s="140">
        <f t="shared" si="978"/>
        <v>0</v>
      </c>
      <c r="DL319" s="140">
        <f t="shared" si="967"/>
        <v>0</v>
      </c>
      <c r="DM319" s="140">
        <f t="shared" si="978"/>
        <v>0</v>
      </c>
      <c r="DN319" s="140">
        <f t="shared" si="978"/>
        <v>0</v>
      </c>
      <c r="DO319" s="140">
        <f t="shared" si="978"/>
        <v>0</v>
      </c>
      <c r="DP319" s="140">
        <f t="shared" si="969"/>
        <v>0</v>
      </c>
      <c r="DQ319" s="140">
        <f t="shared" si="978"/>
        <v>0</v>
      </c>
      <c r="DR319" s="140">
        <f t="shared" si="978"/>
        <v>0</v>
      </c>
      <c r="DS319" s="140">
        <f t="shared" si="978"/>
        <v>0</v>
      </c>
      <c r="DT319" s="140">
        <f t="shared" si="978"/>
        <v>0</v>
      </c>
      <c r="DU319" s="140">
        <f t="shared" si="978"/>
        <v>0</v>
      </c>
      <c r="DV319" s="959"/>
      <c r="DW319" s="959"/>
      <c r="DX319" s="137"/>
      <c r="DY319" s="959"/>
      <c r="EE319" s="10"/>
      <c r="EF319" s="655"/>
      <c r="EG319" s="655"/>
      <c r="EH319" s="655"/>
      <c r="EI319" s="655"/>
      <c r="EJ319" s="655"/>
      <c r="EK319" s="655"/>
      <c r="EL319" s="655"/>
      <c r="EM319" s="655"/>
      <c r="EN319" s="952"/>
      <c r="EO319" s="655"/>
      <c r="EP319" s="655"/>
      <c r="EQ319" s="655"/>
      <c r="ER319" s="655"/>
      <c r="ES319" s="655"/>
      <c r="ET319" s="655"/>
      <c r="EU319" s="655"/>
      <c r="EV319" s="655"/>
      <c r="EX319" s="931"/>
      <c r="EY319" s="655"/>
      <c r="EZ319" s="655"/>
      <c r="FA319" s="655"/>
      <c r="FB319" s="655"/>
      <c r="FC319" s="655"/>
      <c r="FD319" s="655"/>
      <c r="FE319" s="655"/>
      <c r="FF319" s="655"/>
      <c r="FG319" s="655"/>
      <c r="FH319" s="655"/>
      <c r="FI319" s="655"/>
      <c r="FJ319" s="655"/>
      <c r="FK319" s="655"/>
      <c r="FL319" s="655"/>
      <c r="FM319" s="655"/>
      <c r="FN319" s="655"/>
      <c r="FO319" s="655"/>
      <c r="FP319" s="655"/>
      <c r="FQ319" s="655"/>
      <c r="FR319" s="655"/>
      <c r="FS319" s="655"/>
      <c r="FT319" s="655"/>
      <c r="FU319" s="655"/>
      <c r="FV319" s="655"/>
      <c r="FW319" s="655"/>
      <c r="FX319" s="655"/>
      <c r="FY319" s="655"/>
      <c r="FZ319" s="655"/>
      <c r="GA319" s="655"/>
      <c r="GB319" s="655"/>
      <c r="GC319" s="655"/>
      <c r="GD319" s="655"/>
      <c r="GE319" s="655"/>
      <c r="GF319" s="655"/>
      <c r="GG319" s="655"/>
      <c r="GH319" s="655"/>
      <c r="GI319" s="655"/>
      <c r="GJ319" s="655"/>
      <c r="GK319" s="655"/>
      <c r="GL319" s="655"/>
      <c r="GM319" s="655"/>
      <c r="GN319" s="655"/>
      <c r="GO319" s="655"/>
      <c r="GP319" s="655"/>
      <c r="GQ319" s="655"/>
      <c r="GR319" s="655"/>
      <c r="GS319" s="655"/>
      <c r="GT319" s="655"/>
      <c r="GU319" s="655"/>
      <c r="GV319" s="655"/>
      <c r="GW319" s="655"/>
      <c r="GX319" s="655"/>
      <c r="GY319" s="655"/>
      <c r="GZ319" s="655"/>
      <c r="HA319" s="655"/>
      <c r="HB319" s="655"/>
      <c r="HC319" s="655"/>
      <c r="HD319" s="655"/>
      <c r="HE319" s="655"/>
      <c r="HF319" s="655"/>
      <c r="HG319" s="655"/>
      <c r="HH319" s="655"/>
      <c r="HI319" s="655"/>
      <c r="HJ319" s="655"/>
      <c r="HK319" s="655"/>
      <c r="HL319" s="655"/>
      <c r="HM319" s="655"/>
      <c r="HN319" s="655"/>
      <c r="HO319" s="655"/>
      <c r="HP319" s="655"/>
      <c r="HQ319" s="655"/>
      <c r="HR319" s="655"/>
      <c r="HS319" s="655"/>
      <c r="HT319" s="655"/>
      <c r="HU319" s="655"/>
      <c r="HV319" s="655"/>
      <c r="HW319" s="655"/>
      <c r="HX319" s="655"/>
      <c r="HY319" s="655"/>
      <c r="HZ319" s="655"/>
      <c r="IA319" s="655"/>
      <c r="IB319" s="655"/>
      <c r="IC319" s="655"/>
    </row>
    <row r="320" spans="2:237" customFormat="1" ht="20.100000000000001" hidden="1" customHeight="1" x14ac:dyDescent="0.35">
      <c r="B320" s="728"/>
      <c r="C320" s="671"/>
      <c r="D320" s="671"/>
      <c r="E320" s="671"/>
      <c r="F320" s="671"/>
      <c r="G320" s="671"/>
      <c r="H320" s="671"/>
      <c r="I320" s="671"/>
      <c r="J320" s="871" t="s">
        <v>201</v>
      </c>
      <c r="K320" s="888"/>
      <c r="L320" s="880">
        <v>45</v>
      </c>
      <c r="M320" s="874" t="s">
        <v>196</v>
      </c>
      <c r="N320" s="874"/>
      <c r="O320" s="874"/>
      <c r="CZ320" s="140"/>
      <c r="DA320" s="140"/>
      <c r="DB320" s="140">
        <f t="shared" si="977"/>
        <v>0</v>
      </c>
      <c r="DC320" s="140">
        <f>DC321</f>
        <v>0</v>
      </c>
      <c r="DD320" s="140">
        <f t="shared" si="964"/>
        <v>0</v>
      </c>
      <c r="DE320" s="140">
        <f t="shared" si="965"/>
        <v>0</v>
      </c>
      <c r="DF320" s="140">
        <f t="shared" si="977"/>
        <v>0</v>
      </c>
      <c r="DG320" s="140">
        <f t="shared" si="977"/>
        <v>0</v>
      </c>
      <c r="DH320" s="140">
        <f t="shared" si="839"/>
        <v>0</v>
      </c>
      <c r="DI320" s="140">
        <f t="shared" si="978"/>
        <v>0</v>
      </c>
      <c r="DJ320" s="140">
        <f t="shared" si="978"/>
        <v>0</v>
      </c>
      <c r="DK320" s="140">
        <f t="shared" si="978"/>
        <v>0</v>
      </c>
      <c r="DL320" s="140">
        <f t="shared" si="967"/>
        <v>0</v>
      </c>
      <c r="DM320" s="140">
        <f t="shared" si="978"/>
        <v>0</v>
      </c>
      <c r="DN320" s="140">
        <f t="shared" si="978"/>
        <v>0</v>
      </c>
      <c r="DO320" s="140">
        <f t="shared" si="978"/>
        <v>0</v>
      </c>
      <c r="DP320" s="140">
        <f t="shared" si="969"/>
        <v>0</v>
      </c>
      <c r="DQ320" s="140">
        <f t="shared" si="978"/>
        <v>0</v>
      </c>
      <c r="DR320" s="140">
        <f t="shared" si="978"/>
        <v>0</v>
      </c>
      <c r="DS320" s="140">
        <f t="shared" si="978"/>
        <v>0</v>
      </c>
      <c r="DT320" s="140">
        <f t="shared" si="978"/>
        <v>0</v>
      </c>
      <c r="DU320" s="140">
        <f t="shared" si="978"/>
        <v>0</v>
      </c>
      <c r="DV320" s="959"/>
      <c r="DW320" s="959"/>
      <c r="DX320" s="137"/>
      <c r="DY320" s="959"/>
      <c r="EE320" s="10"/>
      <c r="EF320" s="655"/>
      <c r="EG320" s="655"/>
      <c r="EH320" s="655"/>
      <c r="EI320" s="655"/>
      <c r="EJ320" s="655"/>
      <c r="EK320" s="655"/>
      <c r="EL320" s="655"/>
      <c r="EM320" s="655"/>
      <c r="EN320" s="952"/>
      <c r="EO320" s="655"/>
      <c r="EP320" s="655"/>
      <c r="EQ320" s="655"/>
      <c r="ER320" s="655"/>
      <c r="ES320" s="655"/>
      <c r="ET320" s="655"/>
      <c r="EU320" s="655"/>
      <c r="EV320" s="655"/>
      <c r="EX320" s="931"/>
      <c r="EY320" s="655"/>
      <c r="EZ320" s="655"/>
      <c r="FA320" s="655"/>
      <c r="FB320" s="655"/>
      <c r="FC320" s="655"/>
      <c r="FD320" s="655"/>
      <c r="FE320" s="655"/>
      <c r="FF320" s="655"/>
      <c r="FG320" s="655"/>
      <c r="FH320" s="655"/>
      <c r="FI320" s="655"/>
      <c r="FJ320" s="655"/>
      <c r="FK320" s="655"/>
      <c r="FL320" s="655"/>
      <c r="FM320" s="655"/>
      <c r="FN320" s="655"/>
      <c r="FO320" s="655"/>
      <c r="FP320" s="655"/>
      <c r="FQ320" s="655"/>
      <c r="FR320" s="655"/>
      <c r="FS320" s="655"/>
      <c r="FT320" s="655"/>
      <c r="FU320" s="655"/>
      <c r="FV320" s="655"/>
      <c r="FW320" s="655"/>
      <c r="FX320" s="655"/>
      <c r="FY320" s="655"/>
      <c r="FZ320" s="655"/>
      <c r="GA320" s="655"/>
      <c r="GB320" s="655"/>
      <c r="GC320" s="655"/>
      <c r="GD320" s="655"/>
      <c r="GE320" s="655"/>
      <c r="GF320" s="655"/>
      <c r="GG320" s="655"/>
      <c r="GH320" s="655"/>
      <c r="GI320" s="655"/>
      <c r="GJ320" s="655"/>
      <c r="GK320" s="655"/>
      <c r="GL320" s="655"/>
      <c r="GM320" s="655"/>
      <c r="GN320" s="655"/>
      <c r="GO320" s="655"/>
      <c r="GP320" s="655"/>
      <c r="GQ320" s="655"/>
      <c r="GR320" s="655"/>
      <c r="GS320" s="655"/>
      <c r="GT320" s="655"/>
      <c r="GU320" s="655"/>
      <c r="GV320" s="655"/>
      <c r="GW320" s="655"/>
      <c r="GX320" s="655"/>
      <c r="GY320" s="655"/>
      <c r="GZ320" s="655"/>
      <c r="HA320" s="655"/>
      <c r="HB320" s="655"/>
      <c r="HC320" s="655"/>
      <c r="HD320" s="655"/>
      <c r="HE320" s="655"/>
      <c r="HF320" s="655"/>
      <c r="HG320" s="655"/>
      <c r="HH320" s="655"/>
      <c r="HI320" s="655"/>
      <c r="HJ320" s="655"/>
      <c r="HK320" s="655"/>
      <c r="HL320" s="655"/>
      <c r="HM320" s="655"/>
      <c r="HN320" s="655"/>
      <c r="HO320" s="655"/>
      <c r="HP320" s="655"/>
      <c r="HQ320" s="655"/>
      <c r="HR320" s="655"/>
      <c r="HS320" s="655"/>
      <c r="HT320" s="655"/>
      <c r="HU320" s="655"/>
      <c r="HV320" s="655"/>
      <c r="HW320" s="655"/>
      <c r="HX320" s="655"/>
      <c r="HY320" s="655"/>
      <c r="HZ320" s="655"/>
      <c r="IA320" s="655"/>
      <c r="IB320" s="655"/>
      <c r="IC320" s="655"/>
    </row>
    <row r="321" spans="2:237" customFormat="1" ht="20.100000000000001" hidden="1" customHeight="1" x14ac:dyDescent="0.35">
      <c r="B321" s="871" t="s">
        <v>644</v>
      </c>
      <c r="C321" s="870" t="s">
        <v>463</v>
      </c>
      <c r="D321" s="671"/>
      <c r="E321" s="671"/>
      <c r="F321" s="671"/>
      <c r="G321" s="671"/>
      <c r="H321" s="671"/>
      <c r="I321" s="671"/>
      <c r="J321" s="871" t="s">
        <v>201</v>
      </c>
      <c r="K321" s="888"/>
      <c r="L321" s="889"/>
      <c r="M321" s="874">
        <v>451</v>
      </c>
      <c r="N321" s="890" t="s">
        <v>197</v>
      </c>
      <c r="O321" s="890"/>
      <c r="CZ321" s="140"/>
      <c r="DA321" s="140"/>
      <c r="DB321" s="140">
        <f t="shared" ref="DB321:DG321" si="979">SUM(DB322)</f>
        <v>0</v>
      </c>
      <c r="DC321" s="140">
        <f t="shared" ref="DC321" si="980">SUM(DC322)</f>
        <v>0</v>
      </c>
      <c r="DD321" s="140">
        <f t="shared" si="964"/>
        <v>0</v>
      </c>
      <c r="DE321" s="140">
        <f t="shared" si="965"/>
        <v>0</v>
      </c>
      <c r="DF321" s="140">
        <f t="shared" si="979"/>
        <v>0</v>
      </c>
      <c r="DG321" s="140">
        <f t="shared" si="979"/>
        <v>0</v>
      </c>
      <c r="DH321" s="140">
        <f t="shared" si="839"/>
        <v>0</v>
      </c>
      <c r="DI321" s="140">
        <f>SUM(DI322)</f>
        <v>0</v>
      </c>
      <c r="DJ321" s="140">
        <f>SUM(DJ322)</f>
        <v>0</v>
      </c>
      <c r="DK321" s="140">
        <f t="shared" ref="DK321" si="981">SUM(DK322)</f>
        <v>0</v>
      </c>
      <c r="DL321" s="140">
        <f t="shared" si="967"/>
        <v>0</v>
      </c>
      <c r="DM321" s="140">
        <f>SUM(DM322)</f>
        <v>0</v>
      </c>
      <c r="DN321" s="140">
        <f>SUM(DN322)</f>
        <v>0</v>
      </c>
      <c r="DO321" s="140">
        <f t="shared" ref="DO321" si="982">SUM(DO322)</f>
        <v>0</v>
      </c>
      <c r="DP321" s="140">
        <f t="shared" si="969"/>
        <v>0</v>
      </c>
      <c r="DQ321" s="140">
        <f>SUM(DQ322)</f>
        <v>0</v>
      </c>
      <c r="DR321" s="140">
        <f>SUM(DR322)</f>
        <v>0</v>
      </c>
      <c r="DS321" s="140">
        <f t="shared" ref="DS321:DU321" si="983">SUM(DS322)</f>
        <v>0</v>
      </c>
      <c r="DT321" s="140">
        <f t="shared" si="983"/>
        <v>0</v>
      </c>
      <c r="DU321" s="140">
        <f t="shared" si="983"/>
        <v>0</v>
      </c>
      <c r="DV321" s="959"/>
      <c r="DW321" s="959"/>
      <c r="DX321" s="137"/>
      <c r="DY321" s="959"/>
      <c r="EE321" s="10"/>
      <c r="EF321" s="655"/>
      <c r="EG321" s="655"/>
      <c r="EH321" s="655"/>
      <c r="EI321" s="655"/>
      <c r="EJ321" s="655"/>
      <c r="EK321" s="655"/>
      <c r="EL321" s="655"/>
      <c r="EM321" s="655"/>
      <c r="EN321" s="952"/>
      <c r="EO321" s="655"/>
      <c r="EP321" s="655"/>
      <c r="EQ321" s="655"/>
      <c r="ER321" s="655"/>
      <c r="ES321" s="655"/>
      <c r="ET321" s="655"/>
      <c r="EU321" s="655"/>
      <c r="EV321" s="655"/>
      <c r="EX321" s="931"/>
      <c r="EY321" s="655"/>
      <c r="EZ321" s="655"/>
      <c r="FA321" s="655"/>
      <c r="FB321" s="655"/>
      <c r="FC321" s="655"/>
      <c r="FD321" s="655"/>
      <c r="FE321" s="655"/>
      <c r="FF321" s="655"/>
      <c r="FG321" s="655"/>
      <c r="FH321" s="655"/>
      <c r="FI321" s="655"/>
      <c r="FJ321" s="655"/>
      <c r="FK321" s="655"/>
      <c r="FL321" s="655"/>
      <c r="FM321" s="655"/>
      <c r="FN321" s="655"/>
      <c r="FO321" s="655"/>
      <c r="FP321" s="655"/>
      <c r="FQ321" s="655"/>
      <c r="FR321" s="655"/>
      <c r="FS321" s="655"/>
      <c r="FT321" s="655"/>
      <c r="FU321" s="655"/>
      <c r="FV321" s="655"/>
      <c r="FW321" s="655"/>
      <c r="FX321" s="655"/>
      <c r="FY321" s="655"/>
      <c r="FZ321" s="655"/>
      <c r="GA321" s="655"/>
      <c r="GB321" s="655"/>
      <c r="GC321" s="655"/>
      <c r="GD321" s="655"/>
      <c r="GE321" s="655"/>
      <c r="GF321" s="655"/>
      <c r="GG321" s="655"/>
      <c r="GH321" s="655"/>
      <c r="GI321" s="655"/>
      <c r="GJ321" s="655"/>
      <c r="GK321" s="655"/>
      <c r="GL321" s="655"/>
      <c r="GM321" s="655"/>
      <c r="GN321" s="655"/>
      <c r="GO321" s="655"/>
      <c r="GP321" s="655"/>
      <c r="GQ321" s="655"/>
      <c r="GR321" s="655"/>
      <c r="GS321" s="655"/>
      <c r="GT321" s="655"/>
      <c r="GU321" s="655"/>
      <c r="GV321" s="655"/>
      <c r="GW321" s="655"/>
      <c r="GX321" s="655"/>
      <c r="GY321" s="655"/>
      <c r="GZ321" s="655"/>
      <c r="HA321" s="655"/>
      <c r="HB321" s="655"/>
      <c r="HC321" s="655"/>
      <c r="HD321" s="655"/>
      <c r="HE321" s="655"/>
      <c r="HF321" s="655"/>
      <c r="HG321" s="655"/>
      <c r="HH321" s="655"/>
      <c r="HI321" s="655"/>
      <c r="HJ321" s="655"/>
      <c r="HK321" s="655"/>
      <c r="HL321" s="655"/>
      <c r="HM321" s="655"/>
      <c r="HN321" s="655"/>
      <c r="HO321" s="655"/>
      <c r="HP321" s="655"/>
      <c r="HQ321" s="655"/>
      <c r="HR321" s="655"/>
      <c r="HS321" s="655"/>
      <c r="HT321" s="655"/>
      <c r="HU321" s="655"/>
      <c r="HV321" s="655"/>
      <c r="HW321" s="655"/>
      <c r="HX321" s="655"/>
      <c r="HY321" s="655"/>
      <c r="HZ321" s="655"/>
      <c r="IA321" s="655"/>
      <c r="IB321" s="655"/>
      <c r="IC321" s="655"/>
    </row>
    <row r="322" spans="2:237" customFormat="1" ht="20.100000000000001" hidden="1" customHeight="1" x14ac:dyDescent="0.35">
      <c r="B322" s="729"/>
      <c r="C322" s="672"/>
      <c r="D322" s="672"/>
      <c r="E322" s="672"/>
      <c r="F322" s="672"/>
      <c r="G322" s="672"/>
      <c r="H322" s="672"/>
      <c r="I322" s="672"/>
      <c r="J322" s="872" t="s">
        <v>201</v>
      </c>
      <c r="K322" s="891"/>
      <c r="L322" s="892"/>
      <c r="M322" s="893"/>
      <c r="N322" s="893">
        <v>4511</v>
      </c>
      <c r="O322" s="894" t="s">
        <v>619</v>
      </c>
      <c r="CZ322" s="861"/>
      <c r="DA322" s="861"/>
      <c r="DB322" s="861">
        <v>0</v>
      </c>
      <c r="DC322" s="861">
        <v>0</v>
      </c>
      <c r="DD322" s="861">
        <f t="shared" si="964"/>
        <v>0</v>
      </c>
      <c r="DE322" s="861">
        <f t="shared" si="965"/>
        <v>0</v>
      </c>
      <c r="DF322" s="861"/>
      <c r="DG322" s="861"/>
      <c r="DH322" s="861">
        <f t="shared" si="839"/>
        <v>0</v>
      </c>
      <c r="DI322" s="855">
        <f>(DJ322-DF322)</f>
        <v>0</v>
      </c>
      <c r="DJ322" s="861"/>
      <c r="DK322" s="861"/>
      <c r="DL322" s="861">
        <f t="shared" si="967"/>
        <v>0</v>
      </c>
      <c r="DM322" s="855">
        <f>(DN322-DJ322)</f>
        <v>0</v>
      </c>
      <c r="DN322" s="861"/>
      <c r="DO322" s="861"/>
      <c r="DP322" s="861">
        <f t="shared" si="969"/>
        <v>0</v>
      </c>
      <c r="DQ322" s="855">
        <f>(DR322-DN322)</f>
        <v>0</v>
      </c>
      <c r="DR322" s="861"/>
      <c r="DS322" s="861"/>
      <c r="DT322" s="861"/>
      <c r="DU322" s="861"/>
      <c r="DV322" s="139"/>
      <c r="DW322" s="139"/>
      <c r="DX322" s="137"/>
      <c r="DY322" s="139"/>
      <c r="EE322" s="10"/>
      <c r="EF322" s="655"/>
      <c r="EG322" s="655"/>
      <c r="EH322" s="655"/>
      <c r="EI322" s="655"/>
      <c r="EJ322" s="655"/>
      <c r="EK322" s="655"/>
      <c r="EL322" s="655"/>
      <c r="EM322" s="655"/>
      <c r="EN322" s="952"/>
      <c r="EO322" s="655"/>
      <c r="EP322" s="655"/>
      <c r="EQ322" s="655"/>
      <c r="ER322" s="655"/>
      <c r="ES322" s="655"/>
      <c r="ET322" s="655"/>
      <c r="EU322" s="655"/>
      <c r="EV322" s="655"/>
      <c r="EX322" s="931"/>
      <c r="EY322" s="655"/>
      <c r="EZ322" s="655"/>
      <c r="FA322" s="655"/>
      <c r="FB322" s="655"/>
      <c r="FC322" s="655"/>
      <c r="FD322" s="655"/>
      <c r="FE322" s="655"/>
      <c r="FF322" s="655"/>
      <c r="FG322" s="655"/>
      <c r="FH322" s="655"/>
      <c r="FI322" s="655"/>
      <c r="FJ322" s="655"/>
      <c r="FK322" s="655"/>
      <c r="FL322" s="655"/>
      <c r="FM322" s="655"/>
      <c r="FN322" s="655"/>
      <c r="FO322" s="655"/>
      <c r="FP322" s="655"/>
      <c r="FQ322" s="655"/>
      <c r="FR322" s="655"/>
      <c r="FS322" s="655"/>
      <c r="FT322" s="655"/>
      <c r="FU322" s="655"/>
      <c r="FV322" s="655"/>
      <c r="FW322" s="655"/>
      <c r="FX322" s="655"/>
      <c r="FY322" s="655"/>
      <c r="FZ322" s="655"/>
      <c r="GA322" s="655"/>
      <c r="GB322" s="655"/>
      <c r="GC322" s="655"/>
      <c r="GD322" s="655"/>
      <c r="GE322" s="655"/>
      <c r="GF322" s="655"/>
      <c r="GG322" s="655"/>
      <c r="GH322" s="655"/>
      <c r="GI322" s="655"/>
      <c r="GJ322" s="655"/>
      <c r="GK322" s="655"/>
      <c r="GL322" s="655"/>
      <c r="GM322" s="655"/>
      <c r="GN322" s="655"/>
      <c r="GO322" s="655"/>
      <c r="GP322" s="655"/>
      <c r="GQ322" s="655"/>
      <c r="GR322" s="655"/>
      <c r="GS322" s="655"/>
      <c r="GT322" s="655"/>
      <c r="GU322" s="655"/>
      <c r="GV322" s="655"/>
      <c r="GW322" s="655"/>
      <c r="GX322" s="655"/>
      <c r="GY322" s="655"/>
      <c r="GZ322" s="655"/>
      <c r="HA322" s="655"/>
      <c r="HB322" s="655"/>
      <c r="HC322" s="655"/>
      <c r="HD322" s="655"/>
      <c r="HE322" s="655"/>
      <c r="HF322" s="655"/>
      <c r="HG322" s="655"/>
      <c r="HH322" s="655"/>
      <c r="HI322" s="655"/>
      <c r="HJ322" s="655"/>
      <c r="HK322" s="655"/>
      <c r="HL322" s="655"/>
      <c r="HM322" s="655"/>
      <c r="HN322" s="655"/>
      <c r="HO322" s="655"/>
      <c r="HP322" s="655"/>
      <c r="HQ322" s="655"/>
      <c r="HR322" s="655"/>
      <c r="HS322" s="655"/>
      <c r="HT322" s="655"/>
      <c r="HU322" s="655"/>
      <c r="HV322" s="655"/>
      <c r="HW322" s="655"/>
      <c r="HX322" s="655"/>
      <c r="HY322" s="655"/>
      <c r="HZ322" s="655"/>
      <c r="IA322" s="655"/>
      <c r="IB322" s="655"/>
      <c r="IC322" s="655"/>
    </row>
    <row r="323" spans="2:237" customFormat="1" ht="20.100000000000001" customHeight="1" x14ac:dyDescent="0.35">
      <c r="B323" s="658" t="s">
        <v>583</v>
      </c>
      <c r="C323" s="683"/>
      <c r="D323" s="683"/>
      <c r="E323" s="683"/>
      <c r="F323" s="833"/>
      <c r="G323" s="833"/>
      <c r="H323" s="833"/>
      <c r="I323" s="833"/>
      <c r="J323" s="833"/>
      <c r="K323" s="675"/>
      <c r="L323" s="508" t="s">
        <v>582</v>
      </c>
      <c r="M323" s="508"/>
      <c r="N323" s="508"/>
      <c r="O323" s="833"/>
      <c r="CZ323" s="501"/>
      <c r="DA323" s="501"/>
      <c r="DB323" s="501">
        <f t="shared" ref="DB323" si="984">SUM(DB326)</f>
        <v>0</v>
      </c>
      <c r="DC323" s="501">
        <f t="shared" ref="DC323" si="985">SUM(DC326)</f>
        <v>1335.7</v>
      </c>
      <c r="DD323" s="501">
        <f t="shared" si="964"/>
        <v>0</v>
      </c>
      <c r="DE323" s="501">
        <f t="shared" si="965"/>
        <v>30.356818181818184</v>
      </c>
      <c r="DF323" s="501">
        <f t="shared" ref="DF323:DG323" si="986">SUM(DF326)</f>
        <v>0</v>
      </c>
      <c r="DG323" s="501">
        <f t="shared" si="986"/>
        <v>0</v>
      </c>
      <c r="DH323" s="501">
        <f t="shared" si="839"/>
        <v>0</v>
      </c>
      <c r="DI323" s="501">
        <f>SUM(DI326)</f>
        <v>4400</v>
      </c>
      <c r="DJ323" s="501">
        <f>SUM(DJ326)</f>
        <v>4400</v>
      </c>
      <c r="DK323" s="501">
        <f t="shared" ref="DK323" si="987">SUM(DK326)</f>
        <v>0</v>
      </c>
      <c r="DL323" s="501">
        <f t="shared" si="967"/>
        <v>0</v>
      </c>
      <c r="DM323" s="501">
        <f>SUM(DM326)</f>
        <v>0</v>
      </c>
      <c r="DN323" s="501">
        <f>SUM(DN326)</f>
        <v>4400</v>
      </c>
      <c r="DO323" s="501">
        <f t="shared" ref="DO323" si="988">SUM(DO326)</f>
        <v>0</v>
      </c>
      <c r="DP323" s="501">
        <f t="shared" si="969"/>
        <v>0</v>
      </c>
      <c r="DQ323" s="501">
        <f>SUM(DQ326)</f>
        <v>-2000</v>
      </c>
      <c r="DR323" s="501">
        <f>SUM(DR326)</f>
        <v>2400</v>
      </c>
      <c r="DS323" s="501">
        <f t="shared" ref="DS323:DU323" si="989">SUM(DS326)</f>
        <v>2000</v>
      </c>
      <c r="DT323" s="501">
        <f t="shared" si="989"/>
        <v>0</v>
      </c>
      <c r="DU323" s="501">
        <f t="shared" si="989"/>
        <v>0</v>
      </c>
      <c r="DV323" s="962"/>
      <c r="DW323" s="962"/>
      <c r="DX323" s="137"/>
      <c r="DY323" s="962"/>
      <c r="EE323" s="10"/>
      <c r="EF323" s="655"/>
      <c r="EG323" s="655"/>
      <c r="EH323" s="655"/>
      <c r="EI323" s="655"/>
      <c r="EJ323" s="655"/>
      <c r="EK323" s="655"/>
      <c r="EL323" s="655"/>
      <c r="EM323" s="655"/>
      <c r="EN323" s="952"/>
      <c r="EO323" s="655"/>
      <c r="EP323" s="655"/>
      <c r="EQ323" s="655"/>
      <c r="ER323" s="655"/>
      <c r="ES323" s="655"/>
      <c r="ET323" s="655"/>
      <c r="EU323" s="655"/>
      <c r="EV323" s="655"/>
      <c r="EX323" s="931"/>
      <c r="EY323" s="655"/>
      <c r="EZ323" s="655"/>
      <c r="FA323" s="655"/>
      <c r="FB323" s="655"/>
      <c r="FC323" s="655"/>
      <c r="FD323" s="655"/>
      <c r="FE323" s="655"/>
      <c r="FF323" s="655"/>
      <c r="FG323" s="655"/>
      <c r="FH323" s="655"/>
      <c r="FI323" s="655"/>
      <c r="FJ323" s="655"/>
      <c r="FK323" s="655"/>
      <c r="FL323" s="655"/>
      <c r="FM323" s="655"/>
      <c r="FN323" s="655"/>
      <c r="FO323" s="655"/>
      <c r="FP323" s="655"/>
      <c r="FQ323" s="655"/>
      <c r="FR323" s="655"/>
      <c r="FS323" s="655"/>
      <c r="FT323" s="655"/>
      <c r="FU323" s="655"/>
      <c r="FV323" s="655"/>
      <c r="FW323" s="655"/>
      <c r="FX323" s="655"/>
      <c r="FY323" s="655"/>
      <c r="FZ323" s="655"/>
      <c r="GA323" s="655"/>
      <c r="GB323" s="655"/>
      <c r="GC323" s="655"/>
      <c r="GD323" s="655"/>
      <c r="GE323" s="655"/>
      <c r="GF323" s="655"/>
      <c r="GG323" s="655"/>
      <c r="GH323" s="655"/>
      <c r="GI323" s="655"/>
      <c r="GJ323" s="655"/>
      <c r="GK323" s="655"/>
      <c r="GL323" s="655"/>
      <c r="GM323" s="655"/>
      <c r="GN323" s="655"/>
      <c r="GO323" s="655"/>
      <c r="GP323" s="655"/>
      <c r="GQ323" s="655"/>
      <c r="GR323" s="655"/>
      <c r="GS323" s="655"/>
      <c r="GT323" s="655"/>
      <c r="GU323" s="655"/>
      <c r="GV323" s="655"/>
      <c r="GW323" s="655"/>
      <c r="GX323" s="655"/>
      <c r="GY323" s="655"/>
      <c r="GZ323" s="655"/>
      <c r="HA323" s="655"/>
      <c r="HB323" s="655"/>
      <c r="HC323" s="655"/>
      <c r="HD323" s="655"/>
      <c r="HE323" s="655"/>
      <c r="HF323" s="655"/>
      <c r="HG323" s="655"/>
      <c r="HH323" s="655"/>
      <c r="HI323" s="655"/>
      <c r="HJ323" s="655"/>
      <c r="HK323" s="655"/>
      <c r="HL323" s="655"/>
      <c r="HM323" s="655"/>
      <c r="HN323" s="655"/>
      <c r="HO323" s="655"/>
      <c r="HP323" s="655"/>
      <c r="HQ323" s="655"/>
      <c r="HR323" s="655"/>
      <c r="HS323" s="655"/>
      <c r="HT323" s="655"/>
      <c r="HU323" s="655"/>
      <c r="HV323" s="655"/>
      <c r="HW323" s="655"/>
      <c r="HX323" s="655"/>
      <c r="HY323" s="655"/>
      <c r="HZ323" s="655"/>
      <c r="IA323" s="655"/>
      <c r="IB323" s="655"/>
      <c r="IC323" s="655"/>
    </row>
    <row r="324" spans="2:237" customFormat="1" ht="20.100000000000001" customHeight="1" x14ac:dyDescent="0.35">
      <c r="B324" s="661"/>
      <c r="C324" s="667"/>
      <c r="D324" s="661"/>
      <c r="E324" s="661"/>
      <c r="F324" s="661"/>
      <c r="G324" s="661"/>
      <c r="H324" s="661"/>
      <c r="I324" s="661"/>
      <c r="J324" s="661"/>
      <c r="K324" s="681" t="s">
        <v>458</v>
      </c>
      <c r="L324" s="563" t="s">
        <v>609</v>
      </c>
      <c r="M324" s="563"/>
      <c r="N324" s="563"/>
      <c r="O324" s="848"/>
      <c r="CZ324" s="417"/>
      <c r="DA324" s="417"/>
      <c r="DB324" s="417">
        <f t="shared" ref="DB324" si="990">(DB326)</f>
        <v>0</v>
      </c>
      <c r="DC324" s="417">
        <f t="shared" ref="DC324" si="991">(DC326)</f>
        <v>1335.7</v>
      </c>
      <c r="DD324" s="417">
        <f t="shared" si="964"/>
        <v>0</v>
      </c>
      <c r="DE324" s="417">
        <f t="shared" si="965"/>
        <v>30.356818181818184</v>
      </c>
      <c r="DF324" s="417">
        <f t="shared" ref="DF324:DG324" si="992">(DF326)</f>
        <v>0</v>
      </c>
      <c r="DG324" s="417">
        <f t="shared" si="992"/>
        <v>0</v>
      </c>
      <c r="DH324" s="417">
        <f t="shared" si="839"/>
        <v>0</v>
      </c>
      <c r="DI324" s="417">
        <f>(DI326)</f>
        <v>4400</v>
      </c>
      <c r="DJ324" s="417">
        <f>(DJ326)</f>
        <v>4400</v>
      </c>
      <c r="DK324" s="417">
        <f t="shared" ref="DK324" si="993">(DK326)</f>
        <v>0</v>
      </c>
      <c r="DL324" s="417">
        <f t="shared" si="967"/>
        <v>0</v>
      </c>
      <c r="DM324" s="417">
        <f>(DM326)</f>
        <v>0</v>
      </c>
      <c r="DN324" s="417">
        <f>(DN326)</f>
        <v>4400</v>
      </c>
      <c r="DO324" s="417">
        <f t="shared" ref="DO324" si="994">(DO326)</f>
        <v>0</v>
      </c>
      <c r="DP324" s="417">
        <f t="shared" si="969"/>
        <v>0</v>
      </c>
      <c r="DQ324" s="417">
        <f>(DQ326)</f>
        <v>-2000</v>
      </c>
      <c r="DR324" s="417">
        <f>(DR326)</f>
        <v>2400</v>
      </c>
      <c r="DS324" s="417">
        <f t="shared" ref="DS324:DU324" si="995">(DS326)</f>
        <v>2000</v>
      </c>
      <c r="DT324" s="417">
        <f t="shared" si="995"/>
        <v>0</v>
      </c>
      <c r="DU324" s="417">
        <f t="shared" si="995"/>
        <v>0</v>
      </c>
      <c r="DV324" s="963"/>
      <c r="DW324" s="963"/>
      <c r="DX324" s="137"/>
      <c r="DY324" s="963"/>
      <c r="EE324" s="686"/>
      <c r="EF324" s="655"/>
      <c r="EG324" s="655"/>
      <c r="EH324" s="655"/>
      <c r="EI324" s="655"/>
      <c r="EJ324" s="655"/>
      <c r="EK324" s="655"/>
      <c r="EL324" s="655"/>
      <c r="EM324" s="655"/>
      <c r="EN324" s="952"/>
      <c r="EO324" s="655"/>
      <c r="EP324" s="655"/>
      <c r="EQ324" s="655"/>
      <c r="ER324" s="655"/>
      <c r="ES324" s="655"/>
      <c r="ET324" s="655"/>
      <c r="EU324" s="655"/>
      <c r="EV324" s="655"/>
      <c r="EX324" s="931"/>
      <c r="EY324" s="655"/>
      <c r="EZ324" s="655"/>
      <c r="FA324" s="655"/>
      <c r="FB324" s="655"/>
      <c r="FC324" s="655"/>
      <c r="FD324" s="655"/>
      <c r="FE324" s="655"/>
      <c r="FF324" s="655"/>
      <c r="FG324" s="655"/>
      <c r="FH324" s="655"/>
      <c r="FI324" s="655"/>
      <c r="FJ324" s="655"/>
      <c r="FK324" s="655"/>
      <c r="FL324" s="655"/>
      <c r="FM324" s="655"/>
      <c r="FN324" s="655"/>
      <c r="FO324" s="655"/>
      <c r="FP324" s="655"/>
      <c r="FQ324" s="655"/>
      <c r="FR324" s="655"/>
      <c r="FS324" s="655"/>
      <c r="FT324" s="655"/>
      <c r="FU324" s="655"/>
      <c r="FV324" s="655"/>
      <c r="FW324" s="655"/>
      <c r="FX324" s="655"/>
      <c r="FY324" s="655"/>
      <c r="FZ324" s="655"/>
      <c r="GA324" s="655"/>
      <c r="GB324" s="655"/>
      <c r="GC324" s="655"/>
      <c r="GD324" s="655"/>
      <c r="GE324" s="655"/>
      <c r="GF324" s="655"/>
      <c r="GG324" s="655"/>
      <c r="GH324" s="655"/>
      <c r="GI324" s="655"/>
      <c r="GJ324" s="655"/>
      <c r="GK324" s="655"/>
      <c r="GL324" s="655"/>
      <c r="GM324" s="655"/>
      <c r="GN324" s="655"/>
      <c r="GO324" s="655"/>
      <c r="GP324" s="655"/>
      <c r="GQ324" s="655"/>
      <c r="GR324" s="655"/>
      <c r="GS324" s="655"/>
      <c r="GT324" s="655"/>
      <c r="GU324" s="655"/>
      <c r="GV324" s="655"/>
      <c r="GW324" s="655"/>
      <c r="GX324" s="655"/>
      <c r="GY324" s="655"/>
      <c r="GZ324" s="655"/>
      <c r="HA324" s="655"/>
      <c r="HB324" s="655"/>
      <c r="HC324" s="655"/>
      <c r="HD324" s="655"/>
      <c r="HE324" s="655"/>
      <c r="HF324" s="655"/>
      <c r="HG324" s="655"/>
      <c r="HH324" s="655"/>
      <c r="HI324" s="655"/>
      <c r="HJ324" s="655"/>
      <c r="HK324" s="655"/>
      <c r="HL324" s="655"/>
      <c r="HM324" s="655"/>
      <c r="HN324" s="655"/>
      <c r="HO324" s="655"/>
      <c r="HP324" s="655"/>
      <c r="HQ324" s="655"/>
      <c r="HR324" s="655"/>
      <c r="HS324" s="655"/>
      <c r="HT324" s="655"/>
      <c r="HU324" s="655"/>
      <c r="HV324" s="655"/>
      <c r="HW324" s="655"/>
      <c r="HX324" s="655"/>
      <c r="HY324" s="655"/>
      <c r="HZ324" s="655"/>
      <c r="IA324" s="655"/>
      <c r="IB324" s="655"/>
      <c r="IC324" s="655"/>
    </row>
    <row r="325" spans="2:237" customFormat="1" ht="20.100000000000001" customHeight="1" x14ac:dyDescent="0.35">
      <c r="B325" s="587"/>
      <c r="C325" s="592"/>
      <c r="D325" s="872"/>
      <c r="E325" s="872"/>
      <c r="F325" s="872"/>
      <c r="G325" s="872"/>
      <c r="H325" s="872"/>
      <c r="I325" s="872"/>
      <c r="J325" s="871" t="s">
        <v>201</v>
      </c>
      <c r="K325" s="878">
        <v>3</v>
      </c>
      <c r="L325" s="874" t="s">
        <v>738</v>
      </c>
      <c r="M325" s="874"/>
      <c r="N325" s="874"/>
      <c r="O325" s="895"/>
      <c r="CZ325" s="140"/>
      <c r="DA325" s="140"/>
      <c r="DB325" s="140">
        <f t="shared" ref="DB325:DQ325" si="996">DB326</f>
        <v>0</v>
      </c>
      <c r="DC325" s="140">
        <f>DC326</f>
        <v>1335.7</v>
      </c>
      <c r="DD325" s="140">
        <f t="shared" si="964"/>
        <v>0</v>
      </c>
      <c r="DE325" s="140">
        <f t="shared" si="965"/>
        <v>30.356818181818184</v>
      </c>
      <c r="DF325" s="140">
        <f t="shared" si="996"/>
        <v>0</v>
      </c>
      <c r="DG325" s="140">
        <f t="shared" si="996"/>
        <v>0</v>
      </c>
      <c r="DH325" s="140">
        <f t="shared" si="839"/>
        <v>0</v>
      </c>
      <c r="DI325" s="140">
        <f t="shared" si="996"/>
        <v>4400</v>
      </c>
      <c r="DJ325" s="140">
        <f>DJ326</f>
        <v>4400</v>
      </c>
      <c r="DK325" s="140">
        <f t="shared" si="996"/>
        <v>0</v>
      </c>
      <c r="DL325" s="140">
        <f t="shared" si="967"/>
        <v>0</v>
      </c>
      <c r="DM325" s="140">
        <f t="shared" si="996"/>
        <v>0</v>
      </c>
      <c r="DN325" s="140">
        <f>DN326</f>
        <v>4400</v>
      </c>
      <c r="DO325" s="140">
        <f t="shared" si="996"/>
        <v>0</v>
      </c>
      <c r="DP325" s="140">
        <f t="shared" si="969"/>
        <v>0</v>
      </c>
      <c r="DQ325" s="140">
        <f t="shared" si="996"/>
        <v>-2000</v>
      </c>
      <c r="DR325" s="140">
        <f>DR326</f>
        <v>2400</v>
      </c>
      <c r="DS325" s="140">
        <f t="shared" ref="DS325:DU325" si="997">DS326</f>
        <v>2000</v>
      </c>
      <c r="DT325" s="140">
        <f t="shared" si="997"/>
        <v>0</v>
      </c>
      <c r="DU325" s="140">
        <f t="shared" si="997"/>
        <v>0</v>
      </c>
      <c r="DV325" s="959"/>
      <c r="DW325" s="959"/>
      <c r="DX325" s="137"/>
      <c r="DY325" s="959"/>
      <c r="EE325" s="10"/>
      <c r="EF325" s="655"/>
      <c r="EG325" s="655"/>
      <c r="EH325" s="655"/>
      <c r="EI325" s="655"/>
      <c r="EJ325" s="655"/>
      <c r="EK325" s="655"/>
      <c r="EL325" s="655"/>
      <c r="EM325" s="655"/>
      <c r="EN325" s="952"/>
      <c r="EO325" s="655"/>
      <c r="EP325" s="655"/>
      <c r="EQ325" s="655"/>
      <c r="ER325" s="655"/>
      <c r="ES325" s="655"/>
      <c r="ET325" s="655"/>
      <c r="EU325" s="655"/>
      <c r="EV325" s="655"/>
      <c r="EX325" s="931"/>
      <c r="EY325" s="655"/>
      <c r="EZ325" s="655"/>
      <c r="FA325" s="655"/>
      <c r="FB325" s="655"/>
      <c r="FC325" s="655"/>
      <c r="FD325" s="655"/>
      <c r="FE325" s="655"/>
      <c r="FF325" s="655"/>
      <c r="FG325" s="655"/>
      <c r="FH325" s="655"/>
      <c r="FI325" s="655"/>
      <c r="FJ325" s="655"/>
      <c r="FK325" s="655"/>
      <c r="FL325" s="655"/>
      <c r="FM325" s="655"/>
      <c r="FN325" s="655"/>
      <c r="FO325" s="655"/>
      <c r="FP325" s="655"/>
      <c r="FQ325" s="655"/>
      <c r="FR325" s="655"/>
      <c r="FS325" s="655"/>
      <c r="FT325" s="655"/>
      <c r="FU325" s="655"/>
      <c r="FV325" s="655"/>
      <c r="FW325" s="655"/>
      <c r="FX325" s="655"/>
      <c r="FY325" s="655"/>
      <c r="FZ325" s="655"/>
      <c r="GA325" s="655"/>
      <c r="GB325" s="655"/>
      <c r="GC325" s="655"/>
      <c r="GD325" s="655"/>
      <c r="GE325" s="655"/>
      <c r="GF325" s="655"/>
      <c r="GG325" s="655"/>
      <c r="GH325" s="655"/>
      <c r="GI325" s="655"/>
      <c r="GJ325" s="655"/>
      <c r="GK325" s="655"/>
      <c r="GL325" s="655"/>
      <c r="GM325" s="655"/>
      <c r="GN325" s="655"/>
      <c r="GO325" s="655"/>
      <c r="GP325" s="655"/>
      <c r="GQ325" s="655"/>
      <c r="GR325" s="655"/>
      <c r="GS325" s="655"/>
      <c r="GT325" s="655"/>
      <c r="GU325" s="655"/>
      <c r="GV325" s="655"/>
      <c r="GW325" s="655"/>
      <c r="GX325" s="655"/>
      <c r="GY325" s="655"/>
      <c r="GZ325" s="655"/>
      <c r="HA325" s="655"/>
      <c r="HB325" s="655"/>
      <c r="HC325" s="655"/>
      <c r="HD325" s="655"/>
      <c r="HE325" s="655"/>
      <c r="HF325" s="655"/>
      <c r="HG325" s="655"/>
      <c r="HH325" s="655"/>
      <c r="HI325" s="655"/>
      <c r="HJ325" s="655"/>
      <c r="HK325" s="655"/>
      <c r="HL325" s="655"/>
      <c r="HM325" s="655"/>
      <c r="HN325" s="655"/>
      <c r="HO325" s="655"/>
      <c r="HP325" s="655"/>
      <c r="HQ325" s="655"/>
      <c r="HR325" s="655"/>
      <c r="HS325" s="655"/>
      <c r="HT325" s="655"/>
      <c r="HU325" s="655"/>
      <c r="HV325" s="655"/>
      <c r="HW325" s="655"/>
      <c r="HX325" s="655"/>
      <c r="HY325" s="655"/>
      <c r="HZ325" s="655"/>
      <c r="IA325" s="655"/>
      <c r="IB325" s="655"/>
      <c r="IC325" s="655"/>
    </row>
    <row r="326" spans="2:237" customFormat="1" ht="20.100000000000001" customHeight="1" x14ac:dyDescent="0.35">
      <c r="B326" s="730"/>
      <c r="C326" s="669"/>
      <c r="D326" s="672"/>
      <c r="E326" s="672"/>
      <c r="F326" s="672"/>
      <c r="G326" s="672"/>
      <c r="H326" s="672"/>
      <c r="I326" s="672"/>
      <c r="J326" s="871" t="s">
        <v>201</v>
      </c>
      <c r="K326" s="888"/>
      <c r="L326" s="892">
        <v>32</v>
      </c>
      <c r="M326" s="884" t="s">
        <v>202</v>
      </c>
      <c r="N326" s="884"/>
      <c r="O326" s="896"/>
      <c r="CZ326" s="140"/>
      <c r="DA326" s="140"/>
      <c r="DB326" s="140">
        <f t="shared" ref="DB326" si="998">DB329+DB327</f>
        <v>0</v>
      </c>
      <c r="DC326" s="140">
        <f t="shared" ref="DC326" si="999">DC329+DC327</f>
        <v>1335.7</v>
      </c>
      <c r="DD326" s="140">
        <f t="shared" si="964"/>
        <v>0</v>
      </c>
      <c r="DE326" s="140">
        <f t="shared" si="965"/>
        <v>30.356818181818184</v>
      </c>
      <c r="DF326" s="140">
        <f t="shared" ref="DF326:DI326" si="1000">DF329+DF327</f>
        <v>0</v>
      </c>
      <c r="DG326" s="140">
        <f t="shared" si="1000"/>
        <v>0</v>
      </c>
      <c r="DH326" s="140">
        <f t="shared" si="839"/>
        <v>0</v>
      </c>
      <c r="DI326" s="140">
        <f t="shared" si="1000"/>
        <v>4400</v>
      </c>
      <c r="DJ326" s="140">
        <f>DJ329+DJ327</f>
        <v>4400</v>
      </c>
      <c r="DK326" s="140">
        <f t="shared" ref="DK326" si="1001">DK329+DK327</f>
        <v>0</v>
      </c>
      <c r="DL326" s="140">
        <f t="shared" si="967"/>
        <v>0</v>
      </c>
      <c r="DM326" s="140">
        <f t="shared" ref="DM326" si="1002">DM329+DM327</f>
        <v>0</v>
      </c>
      <c r="DN326" s="140">
        <f>DN329+DN327</f>
        <v>4400</v>
      </c>
      <c r="DO326" s="140">
        <f t="shared" ref="DO326" si="1003">DO329+DO327</f>
        <v>0</v>
      </c>
      <c r="DP326" s="140">
        <f t="shared" si="969"/>
        <v>0</v>
      </c>
      <c r="DQ326" s="140">
        <f t="shared" ref="DQ326" si="1004">DQ329+DQ327</f>
        <v>-2000</v>
      </c>
      <c r="DR326" s="140">
        <f>DR329+DR327</f>
        <v>2400</v>
      </c>
      <c r="DS326" s="140">
        <f t="shared" ref="DS326:DU326" si="1005">DS329+DS327</f>
        <v>2000</v>
      </c>
      <c r="DT326" s="140">
        <f t="shared" si="1005"/>
        <v>0</v>
      </c>
      <c r="DU326" s="140">
        <f t="shared" si="1005"/>
        <v>0</v>
      </c>
      <c r="DV326" s="959"/>
      <c r="DW326" s="959"/>
      <c r="DX326" s="137"/>
      <c r="DY326" s="959"/>
      <c r="EE326" s="10"/>
      <c r="EF326" s="655"/>
      <c r="EG326" s="655"/>
      <c r="EH326" s="655"/>
      <c r="EI326" s="655"/>
      <c r="EJ326" s="655"/>
      <c r="EK326" s="655"/>
      <c r="EL326" s="655"/>
      <c r="EM326" s="655"/>
      <c r="EN326" s="952"/>
      <c r="EO326" s="655"/>
      <c r="EP326" s="655"/>
      <c r="EQ326" s="655"/>
      <c r="ER326" s="655"/>
      <c r="ES326" s="655"/>
      <c r="ET326" s="655"/>
      <c r="EU326" s="655"/>
      <c r="EV326" s="655"/>
      <c r="EX326" s="931"/>
      <c r="EY326" s="655"/>
      <c r="EZ326" s="655"/>
      <c r="FA326" s="655"/>
      <c r="FB326" s="655"/>
      <c r="FC326" s="655"/>
      <c r="FD326" s="655"/>
      <c r="FE326" s="655"/>
      <c r="FF326" s="655"/>
      <c r="FG326" s="655"/>
      <c r="FH326" s="655"/>
      <c r="FI326" s="655"/>
      <c r="FJ326" s="655"/>
      <c r="FK326" s="655"/>
      <c r="FL326" s="655"/>
      <c r="FM326" s="655"/>
      <c r="FN326" s="655"/>
      <c r="FO326" s="655"/>
      <c r="FP326" s="655"/>
      <c r="FQ326" s="655"/>
      <c r="FR326" s="655"/>
      <c r="FS326" s="655"/>
      <c r="FT326" s="655"/>
      <c r="FU326" s="655"/>
      <c r="FV326" s="655"/>
      <c r="FW326" s="655"/>
      <c r="FX326" s="655"/>
      <c r="FY326" s="655"/>
      <c r="FZ326" s="655"/>
      <c r="GA326" s="655"/>
      <c r="GB326" s="655"/>
      <c r="GC326" s="655"/>
      <c r="GD326" s="655"/>
      <c r="GE326" s="655"/>
      <c r="GF326" s="655"/>
      <c r="GG326" s="655"/>
      <c r="GH326" s="655"/>
      <c r="GI326" s="655"/>
      <c r="GJ326" s="655"/>
      <c r="GK326" s="655"/>
      <c r="GL326" s="655"/>
      <c r="GM326" s="655"/>
      <c r="GN326" s="655"/>
      <c r="GO326" s="655"/>
      <c r="GP326" s="655"/>
      <c r="GQ326" s="655"/>
      <c r="GR326" s="655"/>
      <c r="GS326" s="655"/>
      <c r="GT326" s="655"/>
      <c r="GU326" s="655"/>
      <c r="GV326" s="655"/>
      <c r="GW326" s="655"/>
      <c r="GX326" s="655"/>
      <c r="GY326" s="655"/>
      <c r="GZ326" s="655"/>
      <c r="HA326" s="655"/>
      <c r="HB326" s="655"/>
      <c r="HC326" s="655"/>
      <c r="HD326" s="655"/>
      <c r="HE326" s="655"/>
      <c r="HF326" s="655"/>
      <c r="HG326" s="655"/>
      <c r="HH326" s="655"/>
      <c r="HI326" s="655"/>
      <c r="HJ326" s="655"/>
      <c r="HK326" s="655"/>
      <c r="HL326" s="655"/>
      <c r="HM326" s="655"/>
      <c r="HN326" s="655"/>
      <c r="HO326" s="655"/>
      <c r="HP326" s="655"/>
      <c r="HQ326" s="655"/>
      <c r="HR326" s="655"/>
      <c r="HS326" s="655"/>
      <c r="HT326" s="655"/>
      <c r="HU326" s="655"/>
      <c r="HV326" s="655"/>
      <c r="HW326" s="655"/>
      <c r="HX326" s="655"/>
      <c r="HY326" s="655"/>
      <c r="HZ326" s="655"/>
      <c r="IA326" s="655"/>
      <c r="IB326" s="655"/>
      <c r="IC326" s="655"/>
    </row>
    <row r="327" spans="2:237" customFormat="1" ht="20.100000000000001" customHeight="1" x14ac:dyDescent="0.35">
      <c r="B327" s="591" t="s">
        <v>753</v>
      </c>
      <c r="C327" s="592" t="s">
        <v>458</v>
      </c>
      <c r="D327" s="672"/>
      <c r="E327" s="672"/>
      <c r="F327" s="672"/>
      <c r="G327" s="672"/>
      <c r="H327" s="672"/>
      <c r="I327" s="672"/>
      <c r="J327" s="871" t="s">
        <v>201</v>
      </c>
      <c r="K327" s="888"/>
      <c r="L327" s="897"/>
      <c r="M327" s="884">
        <v>322</v>
      </c>
      <c r="N327" s="884" t="s">
        <v>165</v>
      </c>
      <c r="O327" s="896"/>
      <c r="CZ327" s="140"/>
      <c r="DA327" s="140"/>
      <c r="DB327" s="140">
        <f t="shared" ref="DB327:DQ327" si="1006">DB328</f>
        <v>0</v>
      </c>
      <c r="DC327" s="140">
        <f>DC328</f>
        <v>1335.7</v>
      </c>
      <c r="DD327" s="140">
        <f t="shared" si="964"/>
        <v>0</v>
      </c>
      <c r="DE327" s="140">
        <f t="shared" si="965"/>
        <v>55.654166666666669</v>
      </c>
      <c r="DF327" s="140">
        <f t="shared" si="1006"/>
        <v>0</v>
      </c>
      <c r="DG327" s="140">
        <f t="shared" si="1006"/>
        <v>0</v>
      </c>
      <c r="DH327" s="140">
        <f t="shared" si="839"/>
        <v>0</v>
      </c>
      <c r="DI327" s="140">
        <f t="shared" si="1006"/>
        <v>2400</v>
      </c>
      <c r="DJ327" s="140">
        <f>DJ328</f>
        <v>2400</v>
      </c>
      <c r="DK327" s="140">
        <f t="shared" si="1006"/>
        <v>0</v>
      </c>
      <c r="DL327" s="140">
        <f t="shared" si="967"/>
        <v>0</v>
      </c>
      <c r="DM327" s="140">
        <f t="shared" si="1006"/>
        <v>0</v>
      </c>
      <c r="DN327" s="140">
        <f>DN328</f>
        <v>2400</v>
      </c>
      <c r="DO327" s="140">
        <f t="shared" si="1006"/>
        <v>0</v>
      </c>
      <c r="DP327" s="140">
        <f t="shared" si="969"/>
        <v>0</v>
      </c>
      <c r="DQ327" s="140">
        <f t="shared" si="1006"/>
        <v>0</v>
      </c>
      <c r="DR327" s="140">
        <f>DR328</f>
        <v>2400</v>
      </c>
      <c r="DS327" s="140">
        <f t="shared" ref="DS327:DU327" si="1007">DS328</f>
        <v>2000</v>
      </c>
      <c r="DT327" s="140">
        <f t="shared" si="1007"/>
        <v>0</v>
      </c>
      <c r="DU327" s="140">
        <f t="shared" si="1007"/>
        <v>0</v>
      </c>
      <c r="DV327" s="959"/>
      <c r="DW327" s="959"/>
      <c r="DX327" s="137"/>
      <c r="DY327" s="959"/>
      <c r="EE327" s="10"/>
      <c r="EF327" s="655"/>
      <c r="EG327" s="655"/>
      <c r="EH327" s="655"/>
      <c r="EI327" s="655"/>
      <c r="EJ327" s="655"/>
      <c r="EK327" s="655"/>
      <c r="EL327" s="655"/>
      <c r="EM327" s="655"/>
      <c r="EN327" s="952"/>
      <c r="EO327" s="655"/>
      <c r="EP327" s="655"/>
      <c r="EQ327" s="655"/>
      <c r="ER327" s="655"/>
      <c r="ES327" s="655"/>
      <c r="ET327" s="655"/>
      <c r="EU327" s="655"/>
      <c r="EV327" s="655"/>
      <c r="EX327" s="931"/>
      <c r="EY327" s="655"/>
      <c r="EZ327" s="655"/>
      <c r="FA327" s="655"/>
      <c r="FB327" s="655"/>
      <c r="FC327" s="655"/>
      <c r="FD327" s="655"/>
      <c r="FE327" s="655"/>
      <c r="FF327" s="655"/>
      <c r="FG327" s="655"/>
      <c r="FH327" s="655"/>
      <c r="FI327" s="655"/>
      <c r="FJ327" s="655"/>
      <c r="FK327" s="655"/>
      <c r="FL327" s="655"/>
      <c r="FM327" s="655"/>
      <c r="FN327" s="655"/>
      <c r="FO327" s="655"/>
      <c r="FP327" s="655"/>
      <c r="FQ327" s="655"/>
      <c r="FR327" s="655"/>
      <c r="FS327" s="655"/>
      <c r="FT327" s="655"/>
      <c r="FU327" s="655"/>
      <c r="FV327" s="655"/>
      <c r="FW327" s="655"/>
      <c r="FX327" s="655"/>
      <c r="FY327" s="655"/>
      <c r="FZ327" s="655"/>
      <c r="GA327" s="655"/>
      <c r="GB327" s="655"/>
      <c r="GC327" s="655"/>
      <c r="GD327" s="655"/>
      <c r="GE327" s="655"/>
      <c r="GF327" s="655"/>
      <c r="GG327" s="655"/>
      <c r="GH327" s="655"/>
      <c r="GI327" s="655"/>
      <c r="GJ327" s="655"/>
      <c r="GK327" s="655"/>
      <c r="GL327" s="655"/>
      <c r="GM327" s="655"/>
      <c r="GN327" s="655"/>
      <c r="GO327" s="655"/>
      <c r="GP327" s="655"/>
      <c r="GQ327" s="655"/>
      <c r="GR327" s="655"/>
      <c r="GS327" s="655"/>
      <c r="GT327" s="655"/>
      <c r="GU327" s="655"/>
      <c r="GV327" s="655"/>
      <c r="GW327" s="655"/>
      <c r="GX327" s="655"/>
      <c r="GY327" s="655"/>
      <c r="GZ327" s="655"/>
      <c r="HA327" s="655"/>
      <c r="HB327" s="655"/>
      <c r="HC327" s="655"/>
      <c r="HD327" s="655"/>
      <c r="HE327" s="655"/>
      <c r="HF327" s="655"/>
      <c r="HG327" s="655"/>
      <c r="HH327" s="655"/>
      <c r="HI327" s="655"/>
      <c r="HJ327" s="655"/>
      <c r="HK327" s="655"/>
      <c r="HL327" s="655"/>
      <c r="HM327" s="655"/>
      <c r="HN327" s="655"/>
      <c r="HO327" s="655"/>
      <c r="HP327" s="655"/>
      <c r="HQ327" s="655"/>
      <c r="HR327" s="655"/>
      <c r="HS327" s="655"/>
      <c r="HT327" s="655"/>
      <c r="HU327" s="655"/>
      <c r="HV327" s="655"/>
      <c r="HW327" s="655"/>
      <c r="HX327" s="655"/>
      <c r="HY327" s="655"/>
      <c r="HZ327" s="655"/>
      <c r="IA327" s="655"/>
      <c r="IB327" s="655"/>
      <c r="IC327" s="655"/>
    </row>
    <row r="328" spans="2:237" customFormat="1" ht="20.100000000000001" customHeight="1" x14ac:dyDescent="0.35">
      <c r="B328" s="730"/>
      <c r="C328" s="669"/>
      <c r="D328" s="672"/>
      <c r="E328" s="672"/>
      <c r="F328" s="672"/>
      <c r="G328" s="672"/>
      <c r="H328" s="672"/>
      <c r="I328" s="672"/>
      <c r="J328" s="871" t="s">
        <v>201</v>
      </c>
      <c r="K328" s="888"/>
      <c r="L328" s="898"/>
      <c r="M328" s="899"/>
      <c r="N328" s="900">
        <v>3221</v>
      </c>
      <c r="O328" s="901" t="s">
        <v>411</v>
      </c>
      <c r="CZ328" s="859"/>
      <c r="DA328" s="859"/>
      <c r="DB328" s="862">
        <v>0</v>
      </c>
      <c r="DC328" s="859">
        <v>1335.7</v>
      </c>
      <c r="DD328" s="862">
        <f t="shared" si="964"/>
        <v>0</v>
      </c>
      <c r="DE328" s="862">
        <f t="shared" si="965"/>
        <v>55.654166666666669</v>
      </c>
      <c r="DF328" s="862"/>
      <c r="DG328" s="862"/>
      <c r="DH328" s="862">
        <f t="shared" si="839"/>
        <v>0</v>
      </c>
      <c r="DI328" s="862">
        <f>(DJ328-DF328)</f>
        <v>2400</v>
      </c>
      <c r="DJ328" s="859">
        <v>2400</v>
      </c>
      <c r="DK328" s="862"/>
      <c r="DL328" s="862">
        <f t="shared" si="967"/>
        <v>0</v>
      </c>
      <c r="DM328" s="862">
        <f>(DN328-DJ328)</f>
        <v>0</v>
      </c>
      <c r="DN328" s="859">
        <v>2400</v>
      </c>
      <c r="DO328" s="862"/>
      <c r="DP328" s="862">
        <f t="shared" si="969"/>
        <v>0</v>
      </c>
      <c r="DQ328" s="862">
        <f>(DR328-DN328)</f>
        <v>0</v>
      </c>
      <c r="DR328" s="859">
        <v>2400</v>
      </c>
      <c r="DS328" s="859">
        <v>2000</v>
      </c>
      <c r="DT328" s="859"/>
      <c r="DU328" s="859"/>
      <c r="DV328" s="139"/>
      <c r="DW328" s="139"/>
      <c r="DX328" s="137"/>
      <c r="DY328" s="859"/>
      <c r="EE328" s="10"/>
      <c r="EF328" s="655"/>
      <c r="EG328" s="655"/>
      <c r="EH328" s="655"/>
      <c r="EI328" s="655"/>
      <c r="EJ328" s="655"/>
      <c r="EK328" s="655"/>
      <c r="EL328" s="655"/>
      <c r="EM328" s="655"/>
      <c r="EN328" s="952"/>
      <c r="EO328" s="655"/>
      <c r="EP328" s="655"/>
      <c r="EQ328" s="655"/>
      <c r="ER328" s="655"/>
      <c r="ES328" s="655"/>
      <c r="ET328" s="655"/>
      <c r="EU328" s="655"/>
      <c r="EV328" s="655"/>
      <c r="EX328" s="931"/>
      <c r="EY328" s="655"/>
      <c r="EZ328" s="655"/>
      <c r="FA328" s="655"/>
      <c r="FB328" s="655"/>
      <c r="FC328" s="655"/>
      <c r="FD328" s="655"/>
      <c r="FE328" s="655"/>
      <c r="FF328" s="655"/>
      <c r="FG328" s="655"/>
      <c r="FH328" s="655"/>
      <c r="FI328" s="655"/>
      <c r="FJ328" s="655"/>
      <c r="FK328" s="655"/>
      <c r="FL328" s="655"/>
      <c r="FM328" s="655"/>
      <c r="FN328" s="655"/>
      <c r="FO328" s="655"/>
      <c r="FP328" s="655"/>
      <c r="FQ328" s="655"/>
      <c r="FR328" s="655"/>
      <c r="FS328" s="655"/>
      <c r="FT328" s="655"/>
      <c r="FU328" s="655"/>
      <c r="FV328" s="655"/>
      <c r="FW328" s="655"/>
      <c r="FX328" s="655"/>
      <c r="FY328" s="655"/>
      <c r="FZ328" s="655"/>
      <c r="GA328" s="655"/>
      <c r="GB328" s="655"/>
      <c r="GC328" s="655"/>
      <c r="GD328" s="655"/>
      <c r="GE328" s="655"/>
      <c r="GF328" s="655"/>
      <c r="GG328" s="655"/>
      <c r="GH328" s="655"/>
      <c r="GI328" s="655"/>
      <c r="GJ328" s="655"/>
      <c r="GK328" s="655"/>
      <c r="GL328" s="655"/>
      <c r="GM328" s="655"/>
      <c r="GN328" s="655"/>
      <c r="GO328" s="655"/>
      <c r="GP328" s="655"/>
      <c r="GQ328" s="655"/>
      <c r="GR328" s="655"/>
      <c r="GS328" s="655"/>
      <c r="GT328" s="655"/>
      <c r="GU328" s="655"/>
      <c r="GV328" s="655"/>
      <c r="GW328" s="655"/>
      <c r="GX328" s="655"/>
      <c r="GY328" s="655"/>
      <c r="GZ328" s="655"/>
      <c r="HA328" s="655"/>
      <c r="HB328" s="655"/>
      <c r="HC328" s="655"/>
      <c r="HD328" s="655"/>
      <c r="HE328" s="655"/>
      <c r="HF328" s="655"/>
      <c r="HG328" s="655"/>
      <c r="HH328" s="655"/>
      <c r="HI328" s="655"/>
      <c r="HJ328" s="655"/>
      <c r="HK328" s="655"/>
      <c r="HL328" s="655"/>
      <c r="HM328" s="655"/>
      <c r="HN328" s="655"/>
      <c r="HO328" s="655"/>
      <c r="HP328" s="655"/>
      <c r="HQ328" s="655"/>
      <c r="HR328" s="655"/>
      <c r="HS328" s="655"/>
      <c r="HT328" s="655"/>
      <c r="HU328" s="655"/>
      <c r="HV328" s="655"/>
      <c r="HW328" s="655"/>
      <c r="HX328" s="655"/>
      <c r="HY328" s="655"/>
      <c r="HZ328" s="655"/>
      <c r="IA328" s="655"/>
      <c r="IB328" s="655"/>
      <c r="IC328" s="655"/>
    </row>
    <row r="329" spans="2:237" customFormat="1" ht="20.100000000000001" customHeight="1" x14ac:dyDescent="0.35">
      <c r="B329" s="591" t="s">
        <v>754</v>
      </c>
      <c r="C329" s="592" t="s">
        <v>458</v>
      </c>
      <c r="D329" s="672"/>
      <c r="E329" s="672"/>
      <c r="F329" s="672"/>
      <c r="G329" s="672"/>
      <c r="H329" s="672"/>
      <c r="I329" s="672"/>
      <c r="J329" s="871" t="s">
        <v>201</v>
      </c>
      <c r="K329" s="888"/>
      <c r="L329" s="892"/>
      <c r="M329" s="884">
        <v>329</v>
      </c>
      <c r="N329" s="884" t="s">
        <v>739</v>
      </c>
      <c r="O329" s="896"/>
      <c r="CZ329" s="140"/>
      <c r="DA329" s="140"/>
      <c r="DB329" s="140">
        <f t="shared" ref="DB329:DQ329" si="1008">DB330</f>
        <v>0</v>
      </c>
      <c r="DC329" s="140">
        <f>DC330</f>
        <v>0</v>
      </c>
      <c r="DD329" s="140">
        <f t="shared" si="964"/>
        <v>0</v>
      </c>
      <c r="DE329" s="140">
        <f t="shared" si="965"/>
        <v>0</v>
      </c>
      <c r="DF329" s="140">
        <f t="shared" si="1008"/>
        <v>0</v>
      </c>
      <c r="DG329" s="140">
        <f t="shared" si="1008"/>
        <v>0</v>
      </c>
      <c r="DH329" s="140">
        <f t="shared" si="839"/>
        <v>0</v>
      </c>
      <c r="DI329" s="140">
        <f t="shared" si="1008"/>
        <v>2000</v>
      </c>
      <c r="DJ329" s="140">
        <f>DJ330</f>
        <v>2000</v>
      </c>
      <c r="DK329" s="140">
        <f t="shared" si="1008"/>
        <v>0</v>
      </c>
      <c r="DL329" s="140">
        <f t="shared" si="967"/>
        <v>0</v>
      </c>
      <c r="DM329" s="140">
        <f t="shared" si="1008"/>
        <v>0</v>
      </c>
      <c r="DN329" s="140">
        <f>DN330</f>
        <v>2000</v>
      </c>
      <c r="DO329" s="140">
        <f t="shared" si="1008"/>
        <v>0</v>
      </c>
      <c r="DP329" s="140">
        <f t="shared" si="969"/>
        <v>0</v>
      </c>
      <c r="DQ329" s="140">
        <f t="shared" si="1008"/>
        <v>-2000</v>
      </c>
      <c r="DR329" s="140">
        <f>DR330</f>
        <v>0</v>
      </c>
      <c r="DS329" s="140">
        <f t="shared" ref="DS329:DU329" si="1009">DS330</f>
        <v>0</v>
      </c>
      <c r="DT329" s="140">
        <f t="shared" si="1009"/>
        <v>0</v>
      </c>
      <c r="DU329" s="140">
        <f t="shared" si="1009"/>
        <v>0</v>
      </c>
      <c r="DV329" s="959"/>
      <c r="DW329" s="959"/>
      <c r="DX329" s="137"/>
      <c r="DY329" s="959"/>
      <c r="EE329" s="10"/>
      <c r="EF329" s="655"/>
      <c r="EG329" s="655"/>
      <c r="EH329" s="655"/>
      <c r="EI329" s="655"/>
      <c r="EJ329" s="655"/>
      <c r="EK329" s="655"/>
      <c r="EL329" s="655"/>
      <c r="EM329" s="655"/>
      <c r="EN329" s="952"/>
      <c r="EO329" s="655"/>
      <c r="EP329" s="655"/>
      <c r="EQ329" s="655"/>
      <c r="ER329" s="655"/>
      <c r="ES329" s="655"/>
      <c r="ET329" s="655"/>
      <c r="EU329" s="655"/>
      <c r="EV329" s="655"/>
      <c r="EX329" s="931"/>
      <c r="EY329" s="655"/>
      <c r="EZ329" s="655"/>
      <c r="FA329" s="655"/>
      <c r="FB329" s="655"/>
      <c r="FC329" s="655"/>
      <c r="FD329" s="655"/>
      <c r="FE329" s="655"/>
      <c r="FF329" s="655"/>
      <c r="FG329" s="655"/>
      <c r="FH329" s="655"/>
      <c r="FI329" s="655"/>
      <c r="FJ329" s="655"/>
      <c r="FK329" s="655"/>
      <c r="FL329" s="655"/>
      <c r="FM329" s="655"/>
      <c r="FN329" s="655"/>
      <c r="FO329" s="655"/>
      <c r="FP329" s="655"/>
      <c r="FQ329" s="655"/>
      <c r="FR329" s="655"/>
      <c r="FS329" s="655"/>
      <c r="FT329" s="655"/>
      <c r="FU329" s="655"/>
      <c r="FV329" s="655"/>
      <c r="FW329" s="655"/>
      <c r="FX329" s="655"/>
      <c r="FY329" s="655"/>
      <c r="FZ329" s="655"/>
      <c r="GA329" s="655"/>
      <c r="GB329" s="655"/>
      <c r="GC329" s="655"/>
      <c r="GD329" s="655"/>
      <c r="GE329" s="655"/>
      <c r="GF329" s="655"/>
      <c r="GG329" s="655"/>
      <c r="GH329" s="655"/>
      <c r="GI329" s="655"/>
      <c r="GJ329" s="655"/>
      <c r="GK329" s="655"/>
      <c r="GL329" s="655"/>
      <c r="GM329" s="655"/>
      <c r="GN329" s="655"/>
      <c r="GO329" s="655"/>
      <c r="GP329" s="655"/>
      <c r="GQ329" s="655"/>
      <c r="GR329" s="655"/>
      <c r="GS329" s="655"/>
      <c r="GT329" s="655"/>
      <c r="GU329" s="655"/>
      <c r="GV329" s="655"/>
      <c r="GW329" s="655"/>
      <c r="GX329" s="655"/>
      <c r="GY329" s="655"/>
      <c r="GZ329" s="655"/>
      <c r="HA329" s="655"/>
      <c r="HB329" s="655"/>
      <c r="HC329" s="655"/>
      <c r="HD329" s="655"/>
      <c r="HE329" s="655"/>
      <c r="HF329" s="655"/>
      <c r="HG329" s="655"/>
      <c r="HH329" s="655"/>
      <c r="HI329" s="655"/>
      <c r="HJ329" s="655"/>
      <c r="HK329" s="655"/>
      <c r="HL329" s="655"/>
      <c r="HM329" s="655"/>
      <c r="HN329" s="655"/>
      <c r="HO329" s="655"/>
      <c r="HP329" s="655"/>
      <c r="HQ329" s="655"/>
      <c r="HR329" s="655"/>
      <c r="HS329" s="655"/>
      <c r="HT329" s="655"/>
      <c r="HU329" s="655"/>
      <c r="HV329" s="655"/>
      <c r="HW329" s="655"/>
      <c r="HX329" s="655"/>
      <c r="HY329" s="655"/>
      <c r="HZ329" s="655"/>
      <c r="IA329" s="655"/>
      <c r="IB329" s="655"/>
      <c r="IC329" s="655"/>
    </row>
    <row r="330" spans="2:237" customFormat="1" ht="20.100000000000001" customHeight="1" x14ac:dyDescent="0.35">
      <c r="B330" s="732"/>
      <c r="C330" s="673"/>
      <c r="D330" s="672"/>
      <c r="E330" s="672"/>
      <c r="F330" s="672"/>
      <c r="G330" s="672"/>
      <c r="H330" s="672"/>
      <c r="I330" s="672"/>
      <c r="J330" s="872" t="s">
        <v>201</v>
      </c>
      <c r="K330" s="891"/>
      <c r="L330" s="892"/>
      <c r="M330" s="902"/>
      <c r="N330" s="902">
        <v>3299</v>
      </c>
      <c r="O330" s="903" t="s">
        <v>41</v>
      </c>
      <c r="CZ330" s="861"/>
      <c r="DA330" s="861"/>
      <c r="DB330" s="861">
        <v>0</v>
      </c>
      <c r="DC330" s="861">
        <v>0</v>
      </c>
      <c r="DD330" s="861">
        <f t="shared" si="964"/>
        <v>0</v>
      </c>
      <c r="DE330" s="861">
        <f t="shared" si="965"/>
        <v>0</v>
      </c>
      <c r="DF330" s="861"/>
      <c r="DG330" s="861"/>
      <c r="DH330" s="861">
        <f t="shared" si="839"/>
        <v>0</v>
      </c>
      <c r="DI330" s="861">
        <f>(DJ330-DF330)</f>
        <v>2000</v>
      </c>
      <c r="DJ330" s="861">
        <v>2000</v>
      </c>
      <c r="DK330" s="861"/>
      <c r="DL330" s="861">
        <f t="shared" si="967"/>
        <v>0</v>
      </c>
      <c r="DM330" s="861">
        <f>(DN330-DJ330)</f>
        <v>0</v>
      </c>
      <c r="DN330" s="861">
        <v>2000</v>
      </c>
      <c r="DO330" s="861"/>
      <c r="DP330" s="861">
        <f t="shared" si="969"/>
        <v>0</v>
      </c>
      <c r="DQ330" s="861">
        <f>(DR330-DN330)</f>
        <v>-2000</v>
      </c>
      <c r="DR330" s="861">
        <v>0</v>
      </c>
      <c r="DS330" s="861">
        <v>0</v>
      </c>
      <c r="DT330" s="861"/>
      <c r="DU330" s="861"/>
      <c r="DV330" s="139"/>
      <c r="DW330" s="139"/>
      <c r="DX330" s="137"/>
      <c r="DY330" s="139"/>
      <c r="EE330" s="10"/>
      <c r="EF330" s="655"/>
      <c r="EG330" s="655"/>
      <c r="EH330" s="655"/>
      <c r="EI330" s="655"/>
      <c r="EJ330" s="655"/>
      <c r="EK330" s="655"/>
      <c r="EL330" s="655"/>
      <c r="EM330" s="655"/>
      <c r="EN330" s="952"/>
      <c r="EO330" s="655"/>
      <c r="EP330" s="655"/>
      <c r="EQ330" s="655"/>
      <c r="ER330" s="655"/>
      <c r="ES330" s="655"/>
      <c r="ET330" s="655"/>
      <c r="EU330" s="655"/>
      <c r="EV330" s="655"/>
      <c r="EX330" s="931"/>
      <c r="EY330" s="655"/>
      <c r="EZ330" s="655"/>
      <c r="FA330" s="655"/>
      <c r="FB330" s="655"/>
      <c r="FC330" s="655"/>
      <c r="FD330" s="655"/>
      <c r="FE330" s="655"/>
      <c r="FF330" s="655"/>
      <c r="FG330" s="655"/>
      <c r="FH330" s="655"/>
      <c r="FI330" s="655"/>
      <c r="FJ330" s="655"/>
      <c r="FK330" s="655"/>
      <c r="FL330" s="655"/>
      <c r="FM330" s="655"/>
      <c r="FN330" s="655"/>
      <c r="FO330" s="655"/>
      <c r="FP330" s="655"/>
      <c r="FQ330" s="655"/>
      <c r="FR330" s="655"/>
      <c r="FS330" s="655"/>
      <c r="FT330" s="655"/>
      <c r="FU330" s="655"/>
      <c r="FV330" s="655"/>
      <c r="FW330" s="655"/>
      <c r="FX330" s="655"/>
      <c r="FY330" s="655"/>
      <c r="FZ330" s="655"/>
      <c r="GA330" s="655"/>
      <c r="GB330" s="655"/>
      <c r="GC330" s="655"/>
      <c r="GD330" s="655"/>
      <c r="GE330" s="655"/>
      <c r="GF330" s="655"/>
      <c r="GG330" s="655"/>
      <c r="GH330" s="655"/>
      <c r="GI330" s="655"/>
      <c r="GJ330" s="655"/>
      <c r="GK330" s="655"/>
      <c r="GL330" s="655"/>
      <c r="GM330" s="655"/>
      <c r="GN330" s="655"/>
      <c r="GO330" s="655"/>
      <c r="GP330" s="655"/>
      <c r="GQ330" s="655"/>
      <c r="GR330" s="655"/>
      <c r="GS330" s="655"/>
      <c r="GT330" s="655"/>
      <c r="GU330" s="655"/>
      <c r="GV330" s="655"/>
      <c r="GW330" s="655"/>
      <c r="GX330" s="655"/>
      <c r="GY330" s="655"/>
      <c r="GZ330" s="655"/>
      <c r="HA330" s="655"/>
      <c r="HB330" s="655"/>
      <c r="HC330" s="655"/>
      <c r="HD330" s="655"/>
      <c r="HE330" s="655"/>
      <c r="HF330" s="655"/>
      <c r="HG330" s="655"/>
      <c r="HH330" s="655"/>
      <c r="HI330" s="655"/>
      <c r="HJ330" s="655"/>
      <c r="HK330" s="655"/>
      <c r="HL330" s="655"/>
      <c r="HM330" s="655"/>
      <c r="HN330" s="655"/>
      <c r="HO330" s="655"/>
      <c r="HP330" s="655"/>
      <c r="HQ330" s="655"/>
      <c r="HR330" s="655"/>
      <c r="HS330" s="655"/>
      <c r="HT330" s="655"/>
      <c r="HU330" s="655"/>
      <c r="HV330" s="655"/>
      <c r="HW330" s="655"/>
      <c r="HX330" s="655"/>
      <c r="HY330" s="655"/>
      <c r="HZ330" s="655"/>
      <c r="IA330" s="655"/>
      <c r="IB330" s="655"/>
      <c r="IC330" s="655"/>
    </row>
    <row r="331" spans="2:237" customFormat="1" ht="20.100000000000001" customHeight="1" x14ac:dyDescent="0.35">
      <c r="B331" s="657" t="s">
        <v>615</v>
      </c>
      <c r="C331" s="683"/>
      <c r="D331" s="683"/>
      <c r="E331" s="683"/>
      <c r="F331" s="833"/>
      <c r="G331" s="833"/>
      <c r="H331" s="833"/>
      <c r="I331" s="833"/>
      <c r="J331" s="833"/>
      <c r="K331" s="675"/>
      <c r="L331" s="508" t="s">
        <v>616</v>
      </c>
      <c r="M331" s="508"/>
      <c r="N331" s="508"/>
      <c r="O331" s="833"/>
      <c r="CZ331" s="501"/>
      <c r="DA331" s="501"/>
      <c r="DB331" s="501">
        <f>DB336+DB350</f>
        <v>0</v>
      </c>
      <c r="DC331" s="501">
        <f>DC336+DC350</f>
        <v>241.51999999999998</v>
      </c>
      <c r="DD331" s="501">
        <f t="shared" si="964"/>
        <v>0</v>
      </c>
      <c r="DE331" s="501">
        <f t="shared" si="965"/>
        <v>8.5234779078983705E-2</v>
      </c>
      <c r="DF331" s="501">
        <f>DF336+DF350</f>
        <v>0</v>
      </c>
      <c r="DG331" s="501">
        <f>DG336+DG350</f>
        <v>0</v>
      </c>
      <c r="DH331" s="501">
        <f t="shared" si="839"/>
        <v>0</v>
      </c>
      <c r="DI331" s="501">
        <f>DI336+DI350</f>
        <v>283358.51</v>
      </c>
      <c r="DJ331" s="501">
        <f>DJ336+DJ350</f>
        <v>283358.51</v>
      </c>
      <c r="DK331" s="501">
        <f>DK336+DK350</f>
        <v>0</v>
      </c>
      <c r="DL331" s="501">
        <f t="shared" si="967"/>
        <v>0</v>
      </c>
      <c r="DM331" s="501">
        <f>DM336+DM350</f>
        <v>0</v>
      </c>
      <c r="DN331" s="501">
        <f>DN336+DN350</f>
        <v>283358.51</v>
      </c>
      <c r="DO331" s="501">
        <f>DO336+DO350</f>
        <v>0</v>
      </c>
      <c r="DP331" s="501">
        <f t="shared" si="969"/>
        <v>0</v>
      </c>
      <c r="DQ331" s="501">
        <f>DQ336+DQ350</f>
        <v>-143358.51</v>
      </c>
      <c r="DR331" s="501">
        <f>DR336+DR350</f>
        <v>140000</v>
      </c>
      <c r="DS331" s="501">
        <f t="shared" ref="DS331:DU331" si="1010">DS336+DS350</f>
        <v>0</v>
      </c>
      <c r="DT331" s="501">
        <f t="shared" si="1010"/>
        <v>0</v>
      </c>
      <c r="DU331" s="501">
        <f t="shared" si="1010"/>
        <v>0</v>
      </c>
      <c r="DV331" s="962"/>
      <c r="DW331" s="962"/>
      <c r="DX331" s="137"/>
      <c r="DY331" s="962"/>
      <c r="EE331" s="10"/>
      <c r="EF331" s="655"/>
      <c r="EG331" s="655"/>
      <c r="EH331" s="655"/>
      <c r="EI331" s="655"/>
      <c r="EJ331" s="655"/>
      <c r="EK331" s="655"/>
      <c r="EL331" s="655"/>
      <c r="EM331" s="655"/>
      <c r="EN331" s="952"/>
      <c r="EO331" s="655"/>
      <c r="EP331" s="655"/>
      <c r="EQ331" s="655"/>
      <c r="ER331" s="655"/>
      <c r="ES331" s="655"/>
      <c r="ET331" s="655"/>
      <c r="EU331" s="655"/>
      <c r="EV331" s="655"/>
      <c r="EX331" s="931"/>
      <c r="EY331" s="655"/>
      <c r="EZ331" s="655"/>
      <c r="FA331" s="655"/>
      <c r="FB331" s="655"/>
      <c r="FC331" s="655"/>
      <c r="FD331" s="655"/>
      <c r="FE331" s="655"/>
      <c r="FF331" s="655"/>
      <c r="FG331" s="655"/>
      <c r="FH331" s="655"/>
      <c r="FI331" s="655"/>
      <c r="FJ331" s="655"/>
      <c r="FK331" s="655"/>
      <c r="FL331" s="655"/>
      <c r="FM331" s="655"/>
      <c r="FN331" s="655"/>
      <c r="FO331" s="655"/>
      <c r="FP331" s="655"/>
      <c r="FQ331" s="655"/>
      <c r="FR331" s="655"/>
      <c r="FS331" s="655"/>
      <c r="FT331" s="655"/>
      <c r="FU331" s="655"/>
      <c r="FV331" s="655"/>
      <c r="FW331" s="655"/>
      <c r="FX331" s="655"/>
      <c r="FY331" s="655"/>
      <c r="FZ331" s="655"/>
      <c r="GA331" s="655"/>
      <c r="GB331" s="655"/>
      <c r="GC331" s="655"/>
      <c r="GD331" s="655"/>
      <c r="GE331" s="655"/>
      <c r="GF331" s="655"/>
      <c r="GG331" s="655"/>
      <c r="GH331" s="655"/>
      <c r="GI331" s="655"/>
      <c r="GJ331" s="655"/>
      <c r="GK331" s="655"/>
      <c r="GL331" s="655"/>
      <c r="GM331" s="655"/>
      <c r="GN331" s="655"/>
      <c r="GO331" s="655"/>
      <c r="GP331" s="655"/>
      <c r="GQ331" s="655"/>
      <c r="GR331" s="655"/>
      <c r="GS331" s="655"/>
      <c r="GT331" s="655"/>
      <c r="GU331" s="655"/>
      <c r="GV331" s="655"/>
      <c r="GW331" s="655"/>
      <c r="GX331" s="655"/>
      <c r="GY331" s="655"/>
      <c r="GZ331" s="655"/>
      <c r="HA331" s="655"/>
      <c r="HB331" s="655"/>
      <c r="HC331" s="655"/>
      <c r="HD331" s="655"/>
      <c r="HE331" s="655"/>
      <c r="HF331" s="655"/>
      <c r="HG331" s="655"/>
      <c r="HH331" s="655"/>
      <c r="HI331" s="655"/>
      <c r="HJ331" s="655"/>
      <c r="HK331" s="655"/>
      <c r="HL331" s="655"/>
      <c r="HM331" s="655"/>
      <c r="HN331" s="655"/>
      <c r="HO331" s="655"/>
      <c r="HP331" s="655"/>
      <c r="HQ331" s="655"/>
      <c r="HR331" s="655"/>
      <c r="HS331" s="655"/>
      <c r="HT331" s="655"/>
      <c r="HU331" s="655"/>
      <c r="HV331" s="655"/>
      <c r="HW331" s="655"/>
      <c r="HX331" s="655"/>
      <c r="HY331" s="655"/>
      <c r="HZ331" s="655"/>
      <c r="IA331" s="655"/>
      <c r="IB331" s="655"/>
      <c r="IC331" s="655"/>
    </row>
    <row r="332" spans="2:237" customFormat="1" ht="20.100000000000001" customHeight="1" x14ac:dyDescent="0.35">
      <c r="B332" s="667"/>
      <c r="C332" s="661"/>
      <c r="D332" s="661"/>
      <c r="E332" s="661"/>
      <c r="F332" s="661"/>
      <c r="G332" s="661"/>
      <c r="H332" s="661"/>
      <c r="I332" s="661"/>
      <c r="J332" s="681"/>
      <c r="K332" s="677" t="s">
        <v>483</v>
      </c>
      <c r="L332" s="601" t="s">
        <v>740</v>
      </c>
      <c r="M332" s="601"/>
      <c r="N332" s="563"/>
      <c r="O332" s="563"/>
      <c r="CZ332" s="417"/>
      <c r="DA332" s="417"/>
      <c r="DB332" s="417">
        <f>DB352</f>
        <v>0</v>
      </c>
      <c r="DC332" s="417">
        <f>DC352</f>
        <v>179.39</v>
      </c>
      <c r="DD332" s="417">
        <f t="shared" si="964"/>
        <v>0</v>
      </c>
      <c r="DE332" s="417">
        <f t="shared" si="965"/>
        <v>0.582696521621065</v>
      </c>
      <c r="DF332" s="417">
        <f>DF352</f>
        <v>0</v>
      </c>
      <c r="DG332" s="417">
        <f>DG352</f>
        <v>0</v>
      </c>
      <c r="DH332" s="417">
        <f t="shared" si="839"/>
        <v>0</v>
      </c>
      <c r="DI332" s="417">
        <f>DI352</f>
        <v>30786.18</v>
      </c>
      <c r="DJ332" s="417">
        <f>DJ352</f>
        <v>30786.18</v>
      </c>
      <c r="DK332" s="417">
        <f>DK352</f>
        <v>0</v>
      </c>
      <c r="DL332" s="417">
        <f t="shared" si="967"/>
        <v>0</v>
      </c>
      <c r="DM332" s="417">
        <f>DM352</f>
        <v>0</v>
      </c>
      <c r="DN332" s="417">
        <f>DN352</f>
        <v>30786.18</v>
      </c>
      <c r="DO332" s="417">
        <f>DO352</f>
        <v>0</v>
      </c>
      <c r="DP332" s="417">
        <f t="shared" si="969"/>
        <v>0</v>
      </c>
      <c r="DQ332" s="417">
        <f>DQ352</f>
        <v>-30786.18</v>
      </c>
      <c r="DR332" s="417">
        <f>DR352</f>
        <v>0</v>
      </c>
      <c r="DS332" s="417">
        <f t="shared" ref="DS332:DU332" si="1011">DS352</f>
        <v>0</v>
      </c>
      <c r="DT332" s="417">
        <f t="shared" si="1011"/>
        <v>0</v>
      </c>
      <c r="DU332" s="417">
        <f t="shared" si="1011"/>
        <v>0</v>
      </c>
      <c r="DV332" s="963"/>
      <c r="DW332" s="963"/>
      <c r="DX332" s="137"/>
      <c r="DY332" s="963"/>
      <c r="EE332" s="686"/>
      <c r="EF332" s="655"/>
      <c r="EG332" s="655"/>
      <c r="EH332" s="655"/>
      <c r="EI332" s="655"/>
      <c r="EJ332" s="655"/>
      <c r="EK332" s="655"/>
      <c r="EL332" s="655"/>
      <c r="EM332" s="655"/>
      <c r="EN332" s="952"/>
      <c r="EO332" s="655"/>
      <c r="EP332" s="655"/>
      <c r="EQ332" s="655"/>
      <c r="ER332" s="655"/>
      <c r="ES332" s="655"/>
      <c r="ET332" s="655"/>
      <c r="EU332" s="655"/>
      <c r="EV332" s="655"/>
      <c r="EX332" s="931"/>
      <c r="EY332" s="655"/>
      <c r="EZ332" s="655"/>
      <c r="FA332" s="655"/>
      <c r="FB332" s="655"/>
      <c r="FC332" s="655"/>
      <c r="FD332" s="655"/>
      <c r="FE332" s="655"/>
      <c r="FF332" s="655"/>
      <c r="FG332" s="655"/>
      <c r="FH332" s="655"/>
      <c r="FI332" s="655"/>
      <c r="FJ332" s="655"/>
      <c r="FK332" s="655"/>
      <c r="FL332" s="655"/>
      <c r="FM332" s="655"/>
      <c r="FN332" s="655"/>
      <c r="FO332" s="655"/>
      <c r="FP332" s="655"/>
      <c r="FQ332" s="655"/>
      <c r="FR332" s="655"/>
      <c r="FS332" s="655"/>
      <c r="FT332" s="655"/>
      <c r="FU332" s="655"/>
      <c r="FV332" s="655"/>
      <c r="FW332" s="655"/>
      <c r="FX332" s="655"/>
      <c r="FY332" s="655"/>
      <c r="FZ332" s="655"/>
      <c r="GA332" s="655"/>
      <c r="GB332" s="655"/>
      <c r="GC332" s="655"/>
      <c r="GD332" s="655"/>
      <c r="GE332" s="655"/>
      <c r="GF332" s="655"/>
      <c r="GG332" s="655"/>
      <c r="GH332" s="655"/>
      <c r="GI332" s="655"/>
      <c r="GJ332" s="655"/>
      <c r="GK332" s="655"/>
      <c r="GL332" s="655"/>
      <c r="GM332" s="655"/>
      <c r="GN332" s="655"/>
      <c r="GO332" s="655"/>
      <c r="GP332" s="655"/>
      <c r="GQ332" s="655"/>
      <c r="GR332" s="655"/>
      <c r="GS332" s="655"/>
      <c r="GT332" s="655"/>
      <c r="GU332" s="655"/>
      <c r="GV332" s="655"/>
      <c r="GW332" s="655"/>
      <c r="GX332" s="655"/>
      <c r="GY332" s="655"/>
      <c r="GZ332" s="655"/>
      <c r="HA332" s="655"/>
      <c r="HB332" s="655"/>
      <c r="HC332" s="655"/>
      <c r="HD332" s="655"/>
      <c r="HE332" s="655"/>
      <c r="HF332" s="655"/>
      <c r="HG332" s="655"/>
      <c r="HH332" s="655"/>
      <c r="HI332" s="655"/>
      <c r="HJ332" s="655"/>
      <c r="HK332" s="655"/>
      <c r="HL332" s="655"/>
      <c r="HM332" s="655"/>
      <c r="HN332" s="655"/>
      <c r="HO332" s="655"/>
      <c r="HP332" s="655"/>
      <c r="HQ332" s="655"/>
      <c r="HR332" s="655"/>
      <c r="HS332" s="655"/>
      <c r="HT332" s="655"/>
      <c r="HU332" s="655"/>
      <c r="HV332" s="655"/>
      <c r="HW332" s="655"/>
      <c r="HX332" s="655"/>
      <c r="HY332" s="655"/>
      <c r="HZ332" s="655"/>
      <c r="IA332" s="655"/>
      <c r="IB332" s="655"/>
      <c r="IC332" s="655"/>
    </row>
    <row r="333" spans="2:237" customFormat="1" ht="20.100000000000001" customHeight="1" x14ac:dyDescent="0.35">
      <c r="B333" s="667"/>
      <c r="C333" s="661"/>
      <c r="D333" s="661"/>
      <c r="E333" s="661"/>
      <c r="F333" s="661"/>
      <c r="G333" s="661"/>
      <c r="H333" s="661"/>
      <c r="I333" s="661"/>
      <c r="J333" s="681"/>
      <c r="K333" s="681" t="s">
        <v>458</v>
      </c>
      <c r="L333" s="563" t="s">
        <v>741</v>
      </c>
      <c r="M333" s="563"/>
      <c r="N333" s="563"/>
      <c r="O333" s="563"/>
      <c r="CZ333" s="417"/>
      <c r="DA333" s="417"/>
      <c r="DB333" s="417">
        <f>DB355</f>
        <v>0</v>
      </c>
      <c r="DC333" s="417">
        <f>DC355</f>
        <v>0</v>
      </c>
      <c r="DD333" s="417">
        <f t="shared" si="964"/>
        <v>0</v>
      </c>
      <c r="DE333" s="417">
        <f t="shared" si="965"/>
        <v>0</v>
      </c>
      <c r="DF333" s="417">
        <f>DF355</f>
        <v>0</v>
      </c>
      <c r="DG333" s="417">
        <f>DG355</f>
        <v>0</v>
      </c>
      <c r="DH333" s="417">
        <f t="shared" si="839"/>
        <v>0</v>
      </c>
      <c r="DI333" s="417">
        <f>DI355</f>
        <v>148107.51999999999</v>
      </c>
      <c r="DJ333" s="417">
        <f>DJ355</f>
        <v>148107.51999999999</v>
      </c>
      <c r="DK333" s="417">
        <f>DK355</f>
        <v>0</v>
      </c>
      <c r="DL333" s="417">
        <f t="shared" si="967"/>
        <v>0</v>
      </c>
      <c r="DM333" s="417">
        <f>DM355</f>
        <v>0</v>
      </c>
      <c r="DN333" s="417">
        <f>DN355</f>
        <v>148107.51999999999</v>
      </c>
      <c r="DO333" s="417">
        <f>DO355</f>
        <v>0</v>
      </c>
      <c r="DP333" s="417">
        <f t="shared" si="969"/>
        <v>0</v>
      </c>
      <c r="DQ333" s="417">
        <f>DQ355</f>
        <v>-8107.5199999999895</v>
      </c>
      <c r="DR333" s="417">
        <f>DR355</f>
        <v>140000</v>
      </c>
      <c r="DS333" s="417">
        <f t="shared" ref="DS333:DU333" si="1012">DS355</f>
        <v>0</v>
      </c>
      <c r="DT333" s="417">
        <f t="shared" si="1012"/>
        <v>0</v>
      </c>
      <c r="DU333" s="417">
        <f t="shared" si="1012"/>
        <v>0</v>
      </c>
      <c r="DV333" s="963"/>
      <c r="DW333" s="963"/>
      <c r="DX333" s="137"/>
      <c r="DY333" s="963"/>
      <c r="EE333" s="686"/>
      <c r="EF333" s="655"/>
      <c r="EG333" s="655"/>
      <c r="EH333" s="655"/>
      <c r="EI333" s="655"/>
      <c r="EJ333" s="655"/>
      <c r="EK333" s="655"/>
      <c r="EL333" s="655"/>
      <c r="EM333" s="655"/>
      <c r="EN333" s="952"/>
      <c r="EO333" s="655"/>
      <c r="EP333" s="655"/>
      <c r="EQ333" s="655"/>
      <c r="ER333" s="655"/>
      <c r="ES333" s="655"/>
      <c r="ET333" s="655"/>
      <c r="EU333" s="655"/>
      <c r="EV333" s="655"/>
      <c r="EX333" s="931"/>
      <c r="EY333" s="655"/>
      <c r="EZ333" s="655"/>
      <c r="FA333" s="655"/>
      <c r="FB333" s="655"/>
      <c r="FC333" s="655"/>
      <c r="FD333" s="655"/>
      <c r="FE333" s="655"/>
      <c r="FF333" s="655"/>
      <c r="FG333" s="655"/>
      <c r="FH333" s="655"/>
      <c r="FI333" s="655"/>
      <c r="FJ333" s="655"/>
      <c r="FK333" s="655"/>
      <c r="FL333" s="655"/>
      <c r="FM333" s="655"/>
      <c r="FN333" s="655"/>
      <c r="FO333" s="655"/>
      <c r="FP333" s="655"/>
      <c r="FQ333" s="655"/>
      <c r="FR333" s="655"/>
      <c r="FS333" s="655"/>
      <c r="FT333" s="655"/>
      <c r="FU333" s="655"/>
      <c r="FV333" s="655"/>
      <c r="FW333" s="655"/>
      <c r="FX333" s="655"/>
      <c r="FY333" s="655"/>
      <c r="FZ333" s="655"/>
      <c r="GA333" s="655"/>
      <c r="GB333" s="655"/>
      <c r="GC333" s="655"/>
      <c r="GD333" s="655"/>
      <c r="GE333" s="655"/>
      <c r="GF333" s="655"/>
      <c r="GG333" s="655"/>
      <c r="GH333" s="655"/>
      <c r="GI333" s="655"/>
      <c r="GJ333" s="655"/>
      <c r="GK333" s="655"/>
      <c r="GL333" s="655"/>
      <c r="GM333" s="655"/>
      <c r="GN333" s="655"/>
      <c r="GO333" s="655"/>
      <c r="GP333" s="655"/>
      <c r="GQ333" s="655"/>
      <c r="GR333" s="655"/>
      <c r="GS333" s="655"/>
      <c r="GT333" s="655"/>
      <c r="GU333" s="655"/>
      <c r="GV333" s="655"/>
      <c r="GW333" s="655"/>
      <c r="GX333" s="655"/>
      <c r="GY333" s="655"/>
      <c r="GZ333" s="655"/>
      <c r="HA333" s="655"/>
      <c r="HB333" s="655"/>
      <c r="HC333" s="655"/>
      <c r="HD333" s="655"/>
      <c r="HE333" s="655"/>
      <c r="HF333" s="655"/>
      <c r="HG333" s="655"/>
      <c r="HH333" s="655"/>
      <c r="HI333" s="655"/>
      <c r="HJ333" s="655"/>
      <c r="HK333" s="655"/>
      <c r="HL333" s="655"/>
      <c r="HM333" s="655"/>
      <c r="HN333" s="655"/>
      <c r="HO333" s="655"/>
      <c r="HP333" s="655"/>
      <c r="HQ333" s="655"/>
      <c r="HR333" s="655"/>
      <c r="HS333" s="655"/>
      <c r="HT333" s="655"/>
      <c r="HU333" s="655"/>
      <c r="HV333" s="655"/>
      <c r="HW333" s="655"/>
      <c r="HX333" s="655"/>
      <c r="HY333" s="655"/>
      <c r="HZ333" s="655"/>
      <c r="IA333" s="655"/>
      <c r="IB333" s="655"/>
      <c r="IC333" s="655"/>
    </row>
    <row r="334" spans="2:237" customFormat="1" ht="20.100000000000001" customHeight="1" x14ac:dyDescent="0.35">
      <c r="B334" s="667"/>
      <c r="C334" s="661"/>
      <c r="D334" s="661"/>
      <c r="E334" s="661"/>
      <c r="F334" s="661"/>
      <c r="G334" s="661"/>
      <c r="H334" s="661"/>
      <c r="I334" s="661"/>
      <c r="J334" s="681"/>
      <c r="K334" s="677" t="s">
        <v>455</v>
      </c>
      <c r="L334" s="563" t="s">
        <v>486</v>
      </c>
      <c r="M334" s="563"/>
      <c r="N334" s="563"/>
      <c r="O334" s="848"/>
      <c r="CZ334" s="417"/>
      <c r="DA334" s="417"/>
      <c r="DB334" s="417">
        <f>DB345</f>
        <v>0</v>
      </c>
      <c r="DC334" s="417">
        <f>DC345</f>
        <v>0</v>
      </c>
      <c r="DD334" s="417">
        <f t="shared" si="964"/>
        <v>0</v>
      </c>
      <c r="DE334" s="417">
        <f t="shared" si="965"/>
        <v>0</v>
      </c>
      <c r="DF334" s="417">
        <f>DF345</f>
        <v>0</v>
      </c>
      <c r="DG334" s="417">
        <f>DG345</f>
        <v>0</v>
      </c>
      <c r="DH334" s="417">
        <f t="shared" si="839"/>
        <v>0</v>
      </c>
      <c r="DI334" s="417">
        <f>DI345</f>
        <v>2979.46</v>
      </c>
      <c r="DJ334" s="417">
        <f>DJ345</f>
        <v>2979.46</v>
      </c>
      <c r="DK334" s="417">
        <f>DK345</f>
        <v>0</v>
      </c>
      <c r="DL334" s="417">
        <f t="shared" si="967"/>
        <v>0</v>
      </c>
      <c r="DM334" s="417">
        <f>DM345</f>
        <v>0</v>
      </c>
      <c r="DN334" s="417">
        <f>DN345</f>
        <v>2979.46</v>
      </c>
      <c r="DO334" s="417">
        <f>DO345</f>
        <v>0</v>
      </c>
      <c r="DP334" s="417">
        <f t="shared" si="969"/>
        <v>0</v>
      </c>
      <c r="DQ334" s="417">
        <f>DQ345</f>
        <v>-2979.46</v>
      </c>
      <c r="DR334" s="417">
        <f>DR345</f>
        <v>0</v>
      </c>
      <c r="DS334" s="417">
        <f t="shared" ref="DS334:DU334" si="1013">DS345</f>
        <v>0</v>
      </c>
      <c r="DT334" s="417">
        <f t="shared" si="1013"/>
        <v>0</v>
      </c>
      <c r="DU334" s="417">
        <f t="shared" si="1013"/>
        <v>0</v>
      </c>
      <c r="DV334" s="963"/>
      <c r="DW334" s="963"/>
      <c r="DX334" s="137"/>
      <c r="DY334" s="963"/>
      <c r="EE334" s="686"/>
      <c r="EF334" s="655"/>
      <c r="EG334" s="655"/>
      <c r="EH334" s="655"/>
      <c r="EI334" s="655"/>
      <c r="EJ334" s="655"/>
      <c r="EK334" s="655"/>
      <c r="EL334" s="655"/>
      <c r="EM334" s="655"/>
      <c r="EN334" s="952"/>
      <c r="EO334" s="655"/>
      <c r="EP334" s="655"/>
      <c r="EQ334" s="655"/>
      <c r="ER334" s="655"/>
      <c r="ES334" s="655"/>
      <c r="ET334" s="655"/>
      <c r="EU334" s="655"/>
      <c r="EV334" s="655"/>
      <c r="EX334" s="931"/>
      <c r="EY334" s="655"/>
      <c r="EZ334" s="655"/>
      <c r="FA334" s="655"/>
      <c r="FB334" s="655"/>
      <c r="FC334" s="655"/>
      <c r="FD334" s="655"/>
      <c r="FE334" s="655"/>
      <c r="FF334" s="655"/>
      <c r="FG334" s="655"/>
      <c r="FH334" s="655"/>
      <c r="FI334" s="655"/>
      <c r="FJ334" s="655"/>
      <c r="FK334" s="655"/>
      <c r="FL334" s="655"/>
      <c r="FM334" s="655"/>
      <c r="FN334" s="655"/>
      <c r="FO334" s="655"/>
      <c r="FP334" s="655"/>
      <c r="FQ334" s="655"/>
      <c r="FR334" s="655"/>
      <c r="FS334" s="655"/>
      <c r="FT334" s="655"/>
      <c r="FU334" s="655"/>
      <c r="FV334" s="655"/>
      <c r="FW334" s="655"/>
      <c r="FX334" s="655"/>
      <c r="FY334" s="655"/>
      <c r="FZ334" s="655"/>
      <c r="GA334" s="655"/>
      <c r="GB334" s="655"/>
      <c r="GC334" s="655"/>
      <c r="GD334" s="655"/>
      <c r="GE334" s="655"/>
      <c r="GF334" s="655"/>
      <c r="GG334" s="655"/>
      <c r="GH334" s="655"/>
      <c r="GI334" s="655"/>
      <c r="GJ334" s="655"/>
      <c r="GK334" s="655"/>
      <c r="GL334" s="655"/>
      <c r="GM334" s="655"/>
      <c r="GN334" s="655"/>
      <c r="GO334" s="655"/>
      <c r="GP334" s="655"/>
      <c r="GQ334" s="655"/>
      <c r="GR334" s="655"/>
      <c r="GS334" s="655"/>
      <c r="GT334" s="655"/>
      <c r="GU334" s="655"/>
      <c r="GV334" s="655"/>
      <c r="GW334" s="655"/>
      <c r="GX334" s="655"/>
      <c r="GY334" s="655"/>
      <c r="GZ334" s="655"/>
      <c r="HA334" s="655"/>
      <c r="HB334" s="655"/>
      <c r="HC334" s="655"/>
      <c r="HD334" s="655"/>
      <c r="HE334" s="655"/>
      <c r="HF334" s="655"/>
      <c r="HG334" s="655"/>
      <c r="HH334" s="655"/>
      <c r="HI334" s="655"/>
      <c r="HJ334" s="655"/>
      <c r="HK334" s="655"/>
      <c r="HL334" s="655"/>
      <c r="HM334" s="655"/>
      <c r="HN334" s="655"/>
      <c r="HO334" s="655"/>
      <c r="HP334" s="655"/>
      <c r="HQ334" s="655"/>
      <c r="HR334" s="655"/>
      <c r="HS334" s="655"/>
      <c r="HT334" s="655"/>
      <c r="HU334" s="655"/>
      <c r="HV334" s="655"/>
      <c r="HW334" s="655"/>
      <c r="HX334" s="655"/>
      <c r="HY334" s="655"/>
      <c r="HZ334" s="655"/>
      <c r="IA334" s="655"/>
      <c r="IB334" s="655"/>
      <c r="IC334" s="655"/>
    </row>
    <row r="335" spans="2:237" customFormat="1" ht="20.100000000000001" customHeight="1" x14ac:dyDescent="0.35">
      <c r="B335" s="667"/>
      <c r="C335" s="661"/>
      <c r="D335" s="661"/>
      <c r="E335" s="661"/>
      <c r="F335" s="661"/>
      <c r="G335" s="661"/>
      <c r="H335" s="661"/>
      <c r="I335" s="661"/>
      <c r="J335" s="681"/>
      <c r="K335" s="677" t="s">
        <v>512</v>
      </c>
      <c r="L335" s="563" t="s">
        <v>743</v>
      </c>
      <c r="M335" s="563"/>
      <c r="N335" s="563"/>
      <c r="O335" s="848"/>
      <c r="CZ335" s="417"/>
      <c r="DA335" s="417"/>
      <c r="DB335" s="417">
        <f>DB338+DB348</f>
        <v>0</v>
      </c>
      <c r="DC335" s="417">
        <f>DC338+DC348</f>
        <v>62.13</v>
      </c>
      <c r="DD335" s="417">
        <f t="shared" si="964"/>
        <v>0</v>
      </c>
      <c r="DE335" s="417">
        <f t="shared" si="965"/>
        <v>6.1220658942399073E-2</v>
      </c>
      <c r="DF335" s="417">
        <f>DF338+DF348</f>
        <v>0</v>
      </c>
      <c r="DG335" s="417">
        <f>DG338+DG348</f>
        <v>0</v>
      </c>
      <c r="DH335" s="417">
        <f t="shared" si="839"/>
        <v>0</v>
      </c>
      <c r="DI335" s="417">
        <f>DI338+DI348</f>
        <v>101485.35</v>
      </c>
      <c r="DJ335" s="417">
        <f>DJ338+DJ348</f>
        <v>101485.35</v>
      </c>
      <c r="DK335" s="417">
        <f>DK338+DK348</f>
        <v>0</v>
      </c>
      <c r="DL335" s="417">
        <f t="shared" si="967"/>
        <v>0</v>
      </c>
      <c r="DM335" s="417">
        <f>DM338+DM348</f>
        <v>0</v>
      </c>
      <c r="DN335" s="417">
        <f>DN338+DN348</f>
        <v>101485.35</v>
      </c>
      <c r="DO335" s="417">
        <f>DO338+DO348</f>
        <v>0</v>
      </c>
      <c r="DP335" s="417">
        <f t="shared" si="969"/>
        <v>0</v>
      </c>
      <c r="DQ335" s="417">
        <f>DQ338+DQ348</f>
        <v>-101485.35</v>
      </c>
      <c r="DR335" s="417">
        <f>DR338+DR348</f>
        <v>0</v>
      </c>
      <c r="DS335" s="417">
        <f t="shared" ref="DS335:DU335" si="1014">DS338+DS348</f>
        <v>0</v>
      </c>
      <c r="DT335" s="417">
        <f t="shared" si="1014"/>
        <v>0</v>
      </c>
      <c r="DU335" s="417">
        <f t="shared" si="1014"/>
        <v>0</v>
      </c>
      <c r="DV335" s="963"/>
      <c r="DW335" s="963"/>
      <c r="DX335" s="137"/>
      <c r="DY335" s="963"/>
      <c r="EE335" s="686"/>
      <c r="EF335" s="655"/>
      <c r="EG335" s="655"/>
      <c r="EH335" s="655"/>
      <c r="EI335" s="655"/>
      <c r="EJ335" s="655"/>
      <c r="EK335" s="655"/>
      <c r="EL335" s="655"/>
      <c r="EM335" s="655"/>
      <c r="EN335" s="952"/>
      <c r="EO335" s="655"/>
      <c r="EP335" s="655"/>
      <c r="EQ335" s="655"/>
      <c r="ER335" s="655"/>
      <c r="ES335" s="655"/>
      <c r="ET335" s="655"/>
      <c r="EU335" s="655"/>
      <c r="EV335" s="655"/>
      <c r="EX335" s="931"/>
      <c r="EY335" s="655"/>
      <c r="EZ335" s="655"/>
      <c r="FA335" s="655"/>
      <c r="FB335" s="655"/>
      <c r="FC335" s="655"/>
      <c r="FD335" s="655"/>
      <c r="FE335" s="655"/>
      <c r="FF335" s="655"/>
      <c r="FG335" s="655"/>
      <c r="FH335" s="655"/>
      <c r="FI335" s="655"/>
      <c r="FJ335" s="655"/>
      <c r="FK335" s="655"/>
      <c r="FL335" s="655"/>
      <c r="FM335" s="655"/>
      <c r="FN335" s="655"/>
      <c r="FO335" s="655"/>
      <c r="FP335" s="655"/>
      <c r="FQ335" s="655"/>
      <c r="FR335" s="655"/>
      <c r="FS335" s="655"/>
      <c r="FT335" s="655"/>
      <c r="FU335" s="655"/>
      <c r="FV335" s="655"/>
      <c r="FW335" s="655"/>
      <c r="FX335" s="655"/>
      <c r="FY335" s="655"/>
      <c r="FZ335" s="655"/>
      <c r="GA335" s="655"/>
      <c r="GB335" s="655"/>
      <c r="GC335" s="655"/>
      <c r="GD335" s="655"/>
      <c r="GE335" s="655"/>
      <c r="GF335" s="655"/>
      <c r="GG335" s="655"/>
      <c r="GH335" s="655"/>
      <c r="GI335" s="655"/>
      <c r="GJ335" s="655"/>
      <c r="GK335" s="655"/>
      <c r="GL335" s="655"/>
      <c r="GM335" s="655"/>
      <c r="GN335" s="655"/>
      <c r="GO335" s="655"/>
      <c r="GP335" s="655"/>
      <c r="GQ335" s="655"/>
      <c r="GR335" s="655"/>
      <c r="GS335" s="655"/>
      <c r="GT335" s="655"/>
      <c r="GU335" s="655"/>
      <c r="GV335" s="655"/>
      <c r="GW335" s="655"/>
      <c r="GX335" s="655"/>
      <c r="GY335" s="655"/>
      <c r="GZ335" s="655"/>
      <c r="HA335" s="655"/>
      <c r="HB335" s="655"/>
      <c r="HC335" s="655"/>
      <c r="HD335" s="655"/>
      <c r="HE335" s="655"/>
      <c r="HF335" s="655"/>
      <c r="HG335" s="655"/>
      <c r="HH335" s="655"/>
      <c r="HI335" s="655"/>
      <c r="HJ335" s="655"/>
      <c r="HK335" s="655"/>
      <c r="HL335" s="655"/>
      <c r="HM335" s="655"/>
      <c r="HN335" s="655"/>
      <c r="HO335" s="655"/>
      <c r="HP335" s="655"/>
      <c r="HQ335" s="655"/>
      <c r="HR335" s="655"/>
      <c r="HS335" s="655"/>
      <c r="HT335" s="655"/>
      <c r="HU335" s="655"/>
      <c r="HV335" s="655"/>
      <c r="HW335" s="655"/>
      <c r="HX335" s="655"/>
      <c r="HY335" s="655"/>
      <c r="HZ335" s="655"/>
      <c r="IA335" s="655"/>
      <c r="IB335" s="655"/>
      <c r="IC335" s="655"/>
    </row>
    <row r="336" spans="2:237" customFormat="1" ht="20.100000000000001" customHeight="1" x14ac:dyDescent="0.35">
      <c r="B336" s="592"/>
      <c r="C336" s="587"/>
      <c r="D336" s="659"/>
      <c r="E336" s="659"/>
      <c r="F336" s="659"/>
      <c r="G336" s="659"/>
      <c r="H336" s="659"/>
      <c r="I336" s="659"/>
      <c r="J336" s="587" t="s">
        <v>201</v>
      </c>
      <c r="K336" s="873">
        <v>3</v>
      </c>
      <c r="L336" s="874" t="s">
        <v>174</v>
      </c>
      <c r="M336" s="874"/>
      <c r="N336" s="874"/>
      <c r="O336" s="904"/>
      <c r="CZ336" s="140"/>
      <c r="DA336" s="140"/>
      <c r="DB336" s="140">
        <f t="shared" ref="DB336" si="1015">DB337+DB344</f>
        <v>0</v>
      </c>
      <c r="DC336" s="140">
        <f t="shared" ref="DC336" si="1016">DC337+DC344</f>
        <v>62.13</v>
      </c>
      <c r="DD336" s="140">
        <f t="shared" si="964"/>
        <v>0</v>
      </c>
      <c r="DE336" s="140">
        <f t="shared" si="965"/>
        <v>5.9474573303679959E-2</v>
      </c>
      <c r="DF336" s="140">
        <f t="shared" ref="DF336:DI336" si="1017">DF337+DF344</f>
        <v>0</v>
      </c>
      <c r="DG336" s="140">
        <f t="shared" si="1017"/>
        <v>0</v>
      </c>
      <c r="DH336" s="140">
        <f t="shared" si="839"/>
        <v>0</v>
      </c>
      <c r="DI336" s="140">
        <f t="shared" si="1017"/>
        <v>104464.81000000001</v>
      </c>
      <c r="DJ336" s="140">
        <f>DJ337+DJ344</f>
        <v>104464.81000000001</v>
      </c>
      <c r="DK336" s="140">
        <f t="shared" ref="DK336" si="1018">DK337+DK344</f>
        <v>0</v>
      </c>
      <c r="DL336" s="140">
        <f t="shared" si="967"/>
        <v>0</v>
      </c>
      <c r="DM336" s="140">
        <f t="shared" ref="DM336" si="1019">DM337+DM344</f>
        <v>0</v>
      </c>
      <c r="DN336" s="140">
        <f>DN337+DN344</f>
        <v>104464.81000000001</v>
      </c>
      <c r="DO336" s="140">
        <f t="shared" ref="DO336" si="1020">DO337+DO344</f>
        <v>0</v>
      </c>
      <c r="DP336" s="140">
        <f t="shared" si="969"/>
        <v>0</v>
      </c>
      <c r="DQ336" s="140">
        <f t="shared" ref="DQ336" si="1021">DQ337+DQ344</f>
        <v>-104464.81000000001</v>
      </c>
      <c r="DR336" s="140">
        <f>DR337+DR344</f>
        <v>0</v>
      </c>
      <c r="DS336" s="140">
        <f t="shared" ref="DS336:DU336" si="1022">DS337+DS344</f>
        <v>0</v>
      </c>
      <c r="DT336" s="140">
        <f t="shared" si="1022"/>
        <v>0</v>
      </c>
      <c r="DU336" s="140">
        <f t="shared" si="1022"/>
        <v>0</v>
      </c>
      <c r="DV336" s="959"/>
      <c r="DW336" s="959"/>
      <c r="DX336" s="137"/>
      <c r="DY336" s="959"/>
      <c r="EE336" s="686"/>
      <c r="EF336" s="655"/>
      <c r="EG336" s="655"/>
      <c r="EH336" s="655"/>
      <c r="EI336" s="655"/>
      <c r="EJ336" s="655"/>
      <c r="EK336" s="655"/>
      <c r="EL336" s="655"/>
      <c r="EM336" s="655"/>
      <c r="EN336" s="952"/>
      <c r="EO336" s="655"/>
      <c r="EP336" s="655"/>
      <c r="EQ336" s="655"/>
      <c r="ER336" s="655"/>
      <c r="ES336" s="655"/>
      <c r="ET336" s="655"/>
      <c r="EU336" s="655"/>
      <c r="EV336" s="655"/>
      <c r="EX336" s="931"/>
      <c r="EY336" s="655"/>
      <c r="EZ336" s="655"/>
      <c r="FA336" s="655"/>
      <c r="FB336" s="655"/>
      <c r="FC336" s="655"/>
      <c r="FD336" s="655"/>
      <c r="FE336" s="655"/>
      <c r="FF336" s="655"/>
      <c r="FG336" s="655"/>
      <c r="FH336" s="655"/>
      <c r="FI336" s="655"/>
      <c r="FJ336" s="655"/>
      <c r="FK336" s="655"/>
      <c r="FL336" s="655"/>
      <c r="FM336" s="655"/>
      <c r="FN336" s="655"/>
      <c r="FO336" s="655"/>
      <c r="FP336" s="655"/>
      <c r="FQ336" s="655"/>
      <c r="FR336" s="655"/>
      <c r="FS336" s="655"/>
      <c r="FT336" s="655"/>
      <c r="FU336" s="655"/>
      <c r="FV336" s="655"/>
      <c r="FW336" s="655"/>
      <c r="FX336" s="655"/>
      <c r="FY336" s="655"/>
      <c r="FZ336" s="655"/>
      <c r="GA336" s="655"/>
      <c r="GB336" s="655"/>
      <c r="GC336" s="655"/>
      <c r="GD336" s="655"/>
      <c r="GE336" s="655"/>
      <c r="GF336" s="655"/>
      <c r="GG336" s="655"/>
      <c r="GH336" s="655"/>
      <c r="GI336" s="655"/>
      <c r="GJ336" s="655"/>
      <c r="GK336" s="655"/>
      <c r="GL336" s="655"/>
      <c r="GM336" s="655"/>
      <c r="GN336" s="655"/>
      <c r="GO336" s="655"/>
      <c r="GP336" s="655"/>
      <c r="GQ336" s="655"/>
      <c r="GR336" s="655"/>
      <c r="GS336" s="655"/>
      <c r="GT336" s="655"/>
      <c r="GU336" s="655"/>
      <c r="GV336" s="655"/>
      <c r="GW336" s="655"/>
      <c r="GX336" s="655"/>
      <c r="GY336" s="655"/>
      <c r="GZ336" s="655"/>
      <c r="HA336" s="655"/>
      <c r="HB336" s="655"/>
      <c r="HC336" s="655"/>
      <c r="HD336" s="655"/>
      <c r="HE336" s="655"/>
      <c r="HF336" s="655"/>
      <c r="HG336" s="655"/>
      <c r="HH336" s="655"/>
      <c r="HI336" s="655"/>
      <c r="HJ336" s="655"/>
      <c r="HK336" s="655"/>
      <c r="HL336" s="655"/>
      <c r="HM336" s="655"/>
      <c r="HN336" s="655"/>
      <c r="HO336" s="655"/>
      <c r="HP336" s="655"/>
      <c r="HQ336" s="655"/>
      <c r="HR336" s="655"/>
      <c r="HS336" s="655"/>
      <c r="HT336" s="655"/>
      <c r="HU336" s="655"/>
      <c r="HV336" s="655"/>
      <c r="HW336" s="655"/>
      <c r="HX336" s="655"/>
      <c r="HY336" s="655"/>
      <c r="HZ336" s="655"/>
      <c r="IA336" s="655"/>
      <c r="IB336" s="655"/>
      <c r="IC336" s="655"/>
    </row>
    <row r="337" spans="2:237" s="713" customFormat="1" ht="20.100000000000001" customHeight="1" x14ac:dyDescent="0.35">
      <c r="B337" s="665"/>
      <c r="C337" s="646"/>
      <c r="D337" s="659"/>
      <c r="E337" s="659"/>
      <c r="F337" s="659"/>
      <c r="G337" s="659"/>
      <c r="H337" s="659"/>
      <c r="I337" s="659"/>
      <c r="J337" s="646" t="s">
        <v>201</v>
      </c>
      <c r="K337" s="914"/>
      <c r="L337" s="874">
        <v>31</v>
      </c>
      <c r="M337" s="884" t="s">
        <v>742</v>
      </c>
      <c r="N337" s="886"/>
      <c r="O337" s="885"/>
      <c r="CZ337" s="140"/>
      <c r="DA337" s="140"/>
      <c r="DB337" s="140">
        <f t="shared" ref="DB337:DQ338" si="1023">SUM(DB338)</f>
        <v>0</v>
      </c>
      <c r="DC337" s="140">
        <f>SUM(DC338)</f>
        <v>62.13</v>
      </c>
      <c r="DD337" s="140">
        <f t="shared" si="964"/>
        <v>0</v>
      </c>
      <c r="DE337" s="140">
        <f t="shared" si="965"/>
        <v>6.2802412874161065E-2</v>
      </c>
      <c r="DF337" s="140">
        <f t="shared" si="1023"/>
        <v>0</v>
      </c>
      <c r="DG337" s="140">
        <f t="shared" si="1023"/>
        <v>0</v>
      </c>
      <c r="DH337" s="140">
        <f t="shared" si="839"/>
        <v>0</v>
      </c>
      <c r="DI337" s="140">
        <f t="shared" si="1023"/>
        <v>98929.32</v>
      </c>
      <c r="DJ337" s="140">
        <f>SUM(DJ338)</f>
        <v>98929.32</v>
      </c>
      <c r="DK337" s="140">
        <f t="shared" si="1023"/>
        <v>0</v>
      </c>
      <c r="DL337" s="140">
        <f t="shared" si="967"/>
        <v>0</v>
      </c>
      <c r="DM337" s="140">
        <f t="shared" si="1023"/>
        <v>0</v>
      </c>
      <c r="DN337" s="140">
        <f>SUM(DN338)</f>
        <v>98929.32</v>
      </c>
      <c r="DO337" s="140">
        <f t="shared" si="1023"/>
        <v>0</v>
      </c>
      <c r="DP337" s="140">
        <f t="shared" si="969"/>
        <v>0</v>
      </c>
      <c r="DQ337" s="140">
        <f t="shared" si="1023"/>
        <v>-98929.32</v>
      </c>
      <c r="DR337" s="140">
        <f>SUM(DR338)</f>
        <v>0</v>
      </c>
      <c r="DS337" s="140">
        <f t="shared" ref="DS337:DU338" si="1024">SUM(DS338)</f>
        <v>0</v>
      </c>
      <c r="DT337" s="140">
        <f t="shared" si="1024"/>
        <v>0</v>
      </c>
      <c r="DU337" s="140">
        <f t="shared" si="1024"/>
        <v>0</v>
      </c>
      <c r="DV337" s="959"/>
      <c r="DW337" s="959"/>
      <c r="DX337" s="137"/>
      <c r="DY337" s="959"/>
      <c r="EE337" s="936"/>
      <c r="EF337" s="655"/>
      <c r="EG337" s="655"/>
      <c r="EH337" s="655"/>
      <c r="EI337" s="655"/>
      <c r="EJ337" s="655"/>
      <c r="EK337" s="655"/>
      <c r="EL337" s="655"/>
      <c r="EM337" s="655"/>
      <c r="EN337" s="952"/>
      <c r="EO337" s="655"/>
      <c r="EP337" s="655"/>
      <c r="EQ337" s="655"/>
      <c r="ER337" s="655"/>
      <c r="ES337" s="655"/>
      <c r="ET337" s="655"/>
      <c r="EU337" s="655"/>
      <c r="EV337" s="655"/>
      <c r="EX337" s="932"/>
      <c r="EY337" s="655"/>
      <c r="EZ337" s="655"/>
      <c r="FA337" s="655"/>
      <c r="FB337" s="655"/>
      <c r="FC337" s="655"/>
      <c r="FD337" s="655"/>
      <c r="FE337" s="655"/>
      <c r="FF337" s="655"/>
      <c r="FG337" s="655"/>
      <c r="FH337" s="655"/>
      <c r="FI337" s="655"/>
      <c r="FJ337" s="655"/>
      <c r="FK337" s="655"/>
      <c r="FL337" s="655"/>
      <c r="FM337" s="655"/>
      <c r="FN337" s="655"/>
      <c r="FO337" s="655"/>
      <c r="FP337" s="655"/>
      <c r="FQ337" s="655"/>
      <c r="FR337" s="655"/>
      <c r="FS337" s="655"/>
      <c r="FT337" s="655"/>
      <c r="FU337" s="655"/>
      <c r="FV337" s="655"/>
      <c r="FW337" s="655"/>
      <c r="FX337" s="655"/>
      <c r="FY337" s="655"/>
      <c r="FZ337" s="655"/>
      <c r="GA337" s="655"/>
      <c r="GB337" s="655"/>
      <c r="GC337" s="655"/>
      <c r="GD337" s="655"/>
      <c r="GE337" s="655"/>
      <c r="GF337" s="655"/>
      <c r="GG337" s="655"/>
      <c r="GH337" s="655"/>
      <c r="GI337" s="655"/>
      <c r="GJ337" s="655"/>
      <c r="GK337" s="655"/>
      <c r="GL337" s="655"/>
      <c r="GM337" s="655"/>
      <c r="GN337" s="655"/>
      <c r="GO337" s="655"/>
      <c r="GP337" s="655"/>
      <c r="GQ337" s="655"/>
      <c r="GR337" s="655"/>
      <c r="GS337" s="655"/>
      <c r="GT337" s="655"/>
      <c r="GU337" s="655"/>
      <c r="GV337" s="655"/>
      <c r="GW337" s="655"/>
      <c r="GX337" s="655"/>
      <c r="GY337" s="655"/>
      <c r="GZ337" s="655"/>
      <c r="HA337" s="655"/>
      <c r="HB337" s="655"/>
      <c r="HC337" s="655"/>
      <c r="HD337" s="655"/>
      <c r="HE337" s="655"/>
      <c r="HF337" s="655"/>
      <c r="HG337" s="655"/>
      <c r="HH337" s="655"/>
      <c r="HI337" s="655"/>
      <c r="HJ337" s="655"/>
      <c r="HK337" s="655"/>
      <c r="HL337" s="655"/>
      <c r="HM337" s="655"/>
      <c r="HN337" s="655"/>
      <c r="HO337" s="655"/>
      <c r="HP337" s="655"/>
      <c r="HQ337" s="655"/>
      <c r="HR337" s="655"/>
      <c r="HS337" s="655"/>
      <c r="HT337" s="655"/>
      <c r="HU337" s="655"/>
      <c r="HV337" s="655"/>
      <c r="HW337" s="655"/>
      <c r="HX337" s="655"/>
      <c r="HY337" s="655"/>
      <c r="HZ337" s="655"/>
      <c r="IA337" s="655"/>
      <c r="IB337" s="655"/>
      <c r="IC337" s="655"/>
    </row>
    <row r="338" spans="2:237" customFormat="1" ht="20.100000000000001" customHeight="1" x14ac:dyDescent="0.35">
      <c r="B338" s="591" t="s">
        <v>755</v>
      </c>
      <c r="C338" s="587" t="s">
        <v>512</v>
      </c>
      <c r="D338" s="587"/>
      <c r="E338" s="587"/>
      <c r="F338" s="587"/>
      <c r="G338" s="587"/>
      <c r="H338" s="587"/>
      <c r="I338" s="587"/>
      <c r="J338" s="587" t="s">
        <v>201</v>
      </c>
      <c r="K338" s="878"/>
      <c r="L338" s="879"/>
      <c r="M338" s="881">
        <v>311</v>
      </c>
      <c r="N338" s="875" t="s">
        <v>14</v>
      </c>
      <c r="O338" s="877"/>
      <c r="CZ338" s="140"/>
      <c r="DA338" s="140"/>
      <c r="DB338" s="140">
        <f t="shared" si="1023"/>
        <v>0</v>
      </c>
      <c r="DC338" s="140">
        <f>SUM(DC339)</f>
        <v>62.13</v>
      </c>
      <c r="DD338" s="140">
        <f t="shared" si="964"/>
        <v>0</v>
      </c>
      <c r="DE338" s="140">
        <f t="shared" si="965"/>
        <v>6.2802412874161065E-2</v>
      </c>
      <c r="DF338" s="140">
        <f t="shared" si="1023"/>
        <v>0</v>
      </c>
      <c r="DG338" s="140">
        <f t="shared" si="1023"/>
        <v>0</v>
      </c>
      <c r="DH338" s="140">
        <f t="shared" si="839"/>
        <v>0</v>
      </c>
      <c r="DI338" s="140">
        <f t="shared" si="1023"/>
        <v>98929.32</v>
      </c>
      <c r="DJ338" s="140">
        <f>SUM(DJ339)</f>
        <v>98929.32</v>
      </c>
      <c r="DK338" s="140">
        <f t="shared" si="1023"/>
        <v>0</v>
      </c>
      <c r="DL338" s="140">
        <f t="shared" si="967"/>
        <v>0</v>
      </c>
      <c r="DM338" s="140">
        <f t="shared" si="1023"/>
        <v>0</v>
      </c>
      <c r="DN338" s="140">
        <f>SUM(DN339)</f>
        <v>98929.32</v>
      </c>
      <c r="DO338" s="140">
        <f t="shared" si="1023"/>
        <v>0</v>
      </c>
      <c r="DP338" s="140">
        <f t="shared" si="969"/>
        <v>0</v>
      </c>
      <c r="DQ338" s="140">
        <f t="shared" si="1023"/>
        <v>-98929.32</v>
      </c>
      <c r="DR338" s="140">
        <f>SUM(DR339)</f>
        <v>0</v>
      </c>
      <c r="DS338" s="140">
        <f t="shared" si="1024"/>
        <v>0</v>
      </c>
      <c r="DT338" s="140">
        <f t="shared" si="1024"/>
        <v>0</v>
      </c>
      <c r="DU338" s="140">
        <f t="shared" si="1024"/>
        <v>0</v>
      </c>
      <c r="DV338" s="959"/>
      <c r="DW338" s="959"/>
      <c r="DX338" s="137"/>
      <c r="DY338" s="959"/>
      <c r="EE338" s="10"/>
      <c r="EF338" s="655"/>
      <c r="EG338" s="655"/>
      <c r="EH338" s="655"/>
      <c r="EI338" s="655"/>
      <c r="EJ338" s="655"/>
      <c r="EK338" s="655"/>
      <c r="EL338" s="655"/>
      <c r="EM338" s="655"/>
      <c r="EN338" s="952"/>
      <c r="EO338" s="655"/>
      <c r="EP338" s="655"/>
      <c r="EQ338" s="655"/>
      <c r="ER338" s="655"/>
      <c r="ES338" s="655"/>
      <c r="ET338" s="655"/>
      <c r="EU338" s="655"/>
      <c r="EV338" s="655"/>
      <c r="EX338" s="931"/>
      <c r="EY338" s="655"/>
      <c r="EZ338" s="655"/>
      <c r="FA338" s="655"/>
      <c r="FB338" s="655"/>
      <c r="FC338" s="655"/>
      <c r="FD338" s="655"/>
      <c r="FE338" s="655"/>
      <c r="FF338" s="655"/>
      <c r="FG338" s="655"/>
      <c r="FH338" s="655"/>
      <c r="FI338" s="655"/>
      <c r="FJ338" s="655"/>
      <c r="FK338" s="655"/>
      <c r="FL338" s="655"/>
      <c r="FM338" s="655"/>
      <c r="FN338" s="655"/>
      <c r="FO338" s="655"/>
      <c r="FP338" s="655"/>
      <c r="FQ338" s="655"/>
      <c r="FR338" s="655"/>
      <c r="FS338" s="655"/>
      <c r="FT338" s="655"/>
      <c r="FU338" s="655"/>
      <c r="FV338" s="655"/>
      <c r="FW338" s="655"/>
      <c r="FX338" s="655"/>
      <c r="FY338" s="655"/>
      <c r="FZ338" s="655"/>
      <c r="GA338" s="655"/>
      <c r="GB338" s="655"/>
      <c r="GC338" s="655"/>
      <c r="GD338" s="655"/>
      <c r="GE338" s="655"/>
      <c r="GF338" s="655"/>
      <c r="GG338" s="655"/>
      <c r="GH338" s="655"/>
      <c r="GI338" s="655"/>
      <c r="GJ338" s="655"/>
      <c r="GK338" s="655"/>
      <c r="GL338" s="655"/>
      <c r="GM338" s="655"/>
      <c r="GN338" s="655"/>
      <c r="GO338" s="655"/>
      <c r="GP338" s="655"/>
      <c r="GQ338" s="655"/>
      <c r="GR338" s="655"/>
      <c r="GS338" s="655"/>
      <c r="GT338" s="655"/>
      <c r="GU338" s="655"/>
      <c r="GV338" s="655"/>
      <c r="GW338" s="655"/>
      <c r="GX338" s="655"/>
      <c r="GY338" s="655"/>
      <c r="GZ338" s="655"/>
      <c r="HA338" s="655"/>
      <c r="HB338" s="655"/>
      <c r="HC338" s="655"/>
      <c r="HD338" s="655"/>
      <c r="HE338" s="655"/>
      <c r="HF338" s="655"/>
      <c r="HG338" s="655"/>
      <c r="HH338" s="655"/>
      <c r="HI338" s="655"/>
      <c r="HJ338" s="655"/>
      <c r="HK338" s="655"/>
      <c r="HL338" s="655"/>
      <c r="HM338" s="655"/>
      <c r="HN338" s="655"/>
      <c r="HO338" s="655"/>
      <c r="HP338" s="655"/>
      <c r="HQ338" s="655"/>
      <c r="HR338" s="655"/>
      <c r="HS338" s="655"/>
      <c r="HT338" s="655"/>
      <c r="HU338" s="655"/>
      <c r="HV338" s="655"/>
      <c r="HW338" s="655"/>
      <c r="HX338" s="655"/>
      <c r="HY338" s="655"/>
      <c r="HZ338" s="655"/>
      <c r="IA338" s="655"/>
      <c r="IB338" s="655"/>
      <c r="IC338" s="655"/>
    </row>
    <row r="339" spans="2:237" s="713" customFormat="1" ht="20.100000000000001" customHeight="1" x14ac:dyDescent="0.35">
      <c r="B339" s="665"/>
      <c r="C339" s="646"/>
      <c r="D339" s="646"/>
      <c r="E339" s="646"/>
      <c r="F339" s="646"/>
      <c r="G339" s="646"/>
      <c r="H339" s="646"/>
      <c r="I339" s="646"/>
      <c r="J339" s="646" t="s">
        <v>201</v>
      </c>
      <c r="K339" s="914"/>
      <c r="L339" s="915"/>
      <c r="M339" s="881"/>
      <c r="N339" s="882">
        <v>3111</v>
      </c>
      <c r="O339" s="883" t="s">
        <v>266</v>
      </c>
      <c r="CZ339" s="139"/>
      <c r="DA339" s="139"/>
      <c r="DB339" s="139">
        <v>0</v>
      </c>
      <c r="DC339" s="139">
        <v>62.13</v>
      </c>
      <c r="DD339" s="139">
        <f t="shared" si="964"/>
        <v>0</v>
      </c>
      <c r="DE339" s="139">
        <f t="shared" si="965"/>
        <v>6.2802412874161065E-2</v>
      </c>
      <c r="DF339" s="139"/>
      <c r="DG339" s="139"/>
      <c r="DH339" s="139">
        <f t="shared" ref="DH339" si="1025">IFERROR(DG339/DF339*100,)</f>
        <v>0</v>
      </c>
      <c r="DI339" s="139">
        <f>(DJ339-DF339)</f>
        <v>98929.32</v>
      </c>
      <c r="DJ339" s="139">
        <v>98929.32</v>
      </c>
      <c r="DK339" s="139"/>
      <c r="DL339" s="139">
        <f t="shared" si="967"/>
        <v>0</v>
      </c>
      <c r="DM339" s="139">
        <f>(DN339-DJ339)</f>
        <v>0</v>
      </c>
      <c r="DN339" s="139">
        <v>98929.32</v>
      </c>
      <c r="DO339" s="139"/>
      <c r="DP339" s="139">
        <f t="shared" si="969"/>
        <v>0</v>
      </c>
      <c r="DQ339" s="139">
        <f>(DR339-DN339)</f>
        <v>-98929.32</v>
      </c>
      <c r="DR339" s="139">
        <v>0</v>
      </c>
      <c r="DS339" s="139">
        <v>0</v>
      </c>
      <c r="DT339" s="139"/>
      <c r="DU339" s="139"/>
      <c r="DV339" s="139"/>
      <c r="DW339" s="139"/>
      <c r="DX339" s="137"/>
      <c r="DY339" s="139"/>
      <c r="EE339" s="936"/>
      <c r="EF339" s="655"/>
      <c r="EG339" s="655"/>
      <c r="EH339" s="655"/>
      <c r="EI339" s="655"/>
      <c r="EJ339" s="655"/>
      <c r="EK339" s="655"/>
      <c r="EL339" s="655"/>
      <c r="EM339" s="655"/>
      <c r="EN339" s="952"/>
      <c r="EO339" s="655"/>
      <c r="EP339" s="655"/>
      <c r="EQ339" s="655"/>
      <c r="ER339" s="655"/>
      <c r="ES339" s="655"/>
      <c r="ET339" s="655"/>
      <c r="EU339" s="655"/>
      <c r="EV339" s="655"/>
      <c r="EX339" s="932"/>
      <c r="EY339" s="655"/>
      <c r="EZ339" s="655"/>
      <c r="FA339" s="655"/>
      <c r="FB339" s="655"/>
      <c r="FC339" s="655"/>
      <c r="FD339" s="655"/>
      <c r="FE339" s="655"/>
      <c r="FF339" s="655"/>
      <c r="FG339" s="655"/>
      <c r="FH339" s="655"/>
      <c r="FI339" s="655"/>
      <c r="FJ339" s="655"/>
      <c r="FK339" s="655"/>
      <c r="FL339" s="655"/>
      <c r="FM339" s="655"/>
      <c r="FN339" s="655"/>
      <c r="FO339" s="655"/>
      <c r="FP339" s="655"/>
      <c r="FQ339" s="655"/>
      <c r="FR339" s="655"/>
      <c r="FS339" s="655"/>
      <c r="FT339" s="655"/>
      <c r="FU339" s="655"/>
      <c r="FV339" s="655"/>
      <c r="FW339" s="655"/>
      <c r="FX339" s="655"/>
      <c r="FY339" s="655"/>
      <c r="FZ339" s="655"/>
      <c r="GA339" s="655"/>
      <c r="GB339" s="655"/>
      <c r="GC339" s="655"/>
      <c r="GD339" s="655"/>
      <c r="GE339" s="655"/>
      <c r="GF339" s="655"/>
      <c r="GG339" s="655"/>
      <c r="GH339" s="655"/>
      <c r="GI339" s="655"/>
      <c r="GJ339" s="655"/>
      <c r="GK339" s="655"/>
      <c r="GL339" s="655"/>
      <c r="GM339" s="655"/>
      <c r="GN339" s="655"/>
      <c r="GO339" s="655"/>
      <c r="GP339" s="655"/>
      <c r="GQ339" s="655"/>
      <c r="GR339" s="655"/>
      <c r="GS339" s="655"/>
      <c r="GT339" s="655"/>
      <c r="GU339" s="655"/>
      <c r="GV339" s="655"/>
      <c r="GW339" s="655"/>
      <c r="GX339" s="655"/>
      <c r="GY339" s="655"/>
      <c r="GZ339" s="655"/>
      <c r="HA339" s="655"/>
      <c r="HB339" s="655"/>
      <c r="HC339" s="655"/>
      <c r="HD339" s="655"/>
      <c r="HE339" s="655"/>
      <c r="HF339" s="655"/>
      <c r="HG339" s="655"/>
      <c r="HH339" s="655"/>
      <c r="HI339" s="655"/>
      <c r="HJ339" s="655"/>
      <c r="HK339" s="655"/>
      <c r="HL339" s="655"/>
      <c r="HM339" s="655"/>
      <c r="HN339" s="655"/>
      <c r="HO339" s="655"/>
      <c r="HP339" s="655"/>
      <c r="HQ339" s="655"/>
      <c r="HR339" s="655"/>
      <c r="HS339" s="655"/>
      <c r="HT339" s="655"/>
      <c r="HU339" s="655"/>
      <c r="HV339" s="655"/>
      <c r="HW339" s="655"/>
      <c r="HX339" s="655"/>
      <c r="HY339" s="655"/>
      <c r="HZ339" s="655"/>
      <c r="IA339" s="655"/>
      <c r="IB339" s="655"/>
      <c r="IC339" s="655"/>
    </row>
    <row r="340" spans="2:237" s="713" customFormat="1" ht="20.100000000000001" hidden="1" customHeight="1" x14ac:dyDescent="0.35">
      <c r="B340" s="664" t="s">
        <v>498</v>
      </c>
      <c r="C340" s="646" t="s">
        <v>512</v>
      </c>
      <c r="D340" s="646"/>
      <c r="E340" s="646"/>
      <c r="F340" s="646"/>
      <c r="G340" s="646"/>
      <c r="H340" s="646"/>
      <c r="I340" s="646"/>
      <c r="J340" s="646" t="s">
        <v>201</v>
      </c>
      <c r="K340" s="914"/>
      <c r="L340" s="915"/>
      <c r="M340" s="884">
        <v>312</v>
      </c>
      <c r="N340" s="884" t="s">
        <v>500</v>
      </c>
      <c r="O340" s="885"/>
      <c r="CZ340" s="861"/>
      <c r="DA340" s="861"/>
      <c r="DB340" s="861">
        <v>0</v>
      </c>
      <c r="DC340" s="861">
        <v>0</v>
      </c>
      <c r="DD340" s="861">
        <f t="shared" si="964"/>
        <v>0</v>
      </c>
      <c r="DE340" s="861">
        <f t="shared" si="965"/>
        <v>0</v>
      </c>
      <c r="DF340" s="861"/>
      <c r="DG340" s="861"/>
      <c r="DH340" s="861">
        <f t="shared" si="839"/>
        <v>0</v>
      </c>
      <c r="DI340" s="861"/>
      <c r="DJ340" s="861"/>
      <c r="DK340" s="861"/>
      <c r="DL340" s="861">
        <f t="shared" si="967"/>
        <v>0</v>
      </c>
      <c r="DM340" s="861"/>
      <c r="DN340" s="861"/>
      <c r="DO340" s="861"/>
      <c r="DP340" s="861">
        <f t="shared" si="969"/>
        <v>0</v>
      </c>
      <c r="DQ340" s="861"/>
      <c r="DR340" s="861"/>
      <c r="DS340" s="861"/>
      <c r="DT340" s="861"/>
      <c r="DU340" s="861"/>
      <c r="DV340" s="139"/>
      <c r="DW340" s="139"/>
      <c r="DX340" s="137"/>
      <c r="DY340" s="139"/>
      <c r="EE340" s="936"/>
      <c r="EF340" s="655"/>
      <c r="EG340" s="655"/>
      <c r="EH340" s="655"/>
      <c r="EI340" s="655"/>
      <c r="EJ340" s="655"/>
      <c r="EK340" s="655"/>
      <c r="EL340" s="655"/>
      <c r="EM340" s="655"/>
      <c r="EN340" s="952"/>
      <c r="EO340" s="655"/>
      <c r="EP340" s="655"/>
      <c r="EQ340" s="655"/>
      <c r="ER340" s="655"/>
      <c r="ES340" s="655"/>
      <c r="ET340" s="655"/>
      <c r="EU340" s="655"/>
      <c r="EV340" s="655"/>
      <c r="EX340" s="932"/>
      <c r="EY340" s="655"/>
      <c r="EZ340" s="655"/>
      <c r="FA340" s="655"/>
      <c r="FB340" s="655"/>
      <c r="FC340" s="655"/>
      <c r="FD340" s="655"/>
      <c r="FE340" s="655"/>
      <c r="FF340" s="655"/>
      <c r="FG340" s="655"/>
      <c r="FH340" s="655"/>
      <c r="FI340" s="655"/>
      <c r="FJ340" s="655"/>
      <c r="FK340" s="655"/>
      <c r="FL340" s="655"/>
      <c r="FM340" s="655"/>
      <c r="FN340" s="655"/>
      <c r="FO340" s="655"/>
      <c r="FP340" s="655"/>
      <c r="FQ340" s="655"/>
      <c r="FR340" s="655"/>
      <c r="FS340" s="655"/>
      <c r="FT340" s="655"/>
      <c r="FU340" s="655"/>
      <c r="FV340" s="655"/>
      <c r="FW340" s="655"/>
      <c r="FX340" s="655"/>
      <c r="FY340" s="655"/>
      <c r="FZ340" s="655"/>
      <c r="GA340" s="655"/>
      <c r="GB340" s="655"/>
      <c r="GC340" s="655"/>
      <c r="GD340" s="655"/>
      <c r="GE340" s="655"/>
      <c r="GF340" s="655"/>
      <c r="GG340" s="655"/>
      <c r="GH340" s="655"/>
      <c r="GI340" s="655"/>
      <c r="GJ340" s="655"/>
      <c r="GK340" s="655"/>
      <c r="GL340" s="655"/>
      <c r="GM340" s="655"/>
      <c r="GN340" s="655"/>
      <c r="GO340" s="655"/>
      <c r="GP340" s="655"/>
      <c r="GQ340" s="655"/>
      <c r="GR340" s="655"/>
      <c r="GS340" s="655"/>
      <c r="GT340" s="655"/>
      <c r="GU340" s="655"/>
      <c r="GV340" s="655"/>
      <c r="GW340" s="655"/>
      <c r="GX340" s="655"/>
      <c r="GY340" s="655"/>
      <c r="GZ340" s="655"/>
      <c r="HA340" s="655"/>
      <c r="HB340" s="655"/>
      <c r="HC340" s="655"/>
      <c r="HD340" s="655"/>
      <c r="HE340" s="655"/>
      <c r="HF340" s="655"/>
      <c r="HG340" s="655"/>
      <c r="HH340" s="655"/>
      <c r="HI340" s="655"/>
      <c r="HJ340" s="655"/>
      <c r="HK340" s="655"/>
      <c r="HL340" s="655"/>
      <c r="HM340" s="655"/>
      <c r="HN340" s="655"/>
      <c r="HO340" s="655"/>
      <c r="HP340" s="655"/>
      <c r="HQ340" s="655"/>
      <c r="HR340" s="655"/>
      <c r="HS340" s="655"/>
      <c r="HT340" s="655"/>
      <c r="HU340" s="655"/>
      <c r="HV340" s="655"/>
      <c r="HW340" s="655"/>
      <c r="HX340" s="655"/>
      <c r="HY340" s="655"/>
      <c r="HZ340" s="655"/>
      <c r="IA340" s="655"/>
      <c r="IB340" s="655"/>
      <c r="IC340" s="655"/>
    </row>
    <row r="341" spans="2:237" s="713" customFormat="1" ht="20.100000000000001" hidden="1" customHeight="1" x14ac:dyDescent="0.35">
      <c r="B341" s="665"/>
      <c r="C341" s="646"/>
      <c r="D341" s="646"/>
      <c r="E341" s="646"/>
      <c r="F341" s="646"/>
      <c r="G341" s="646"/>
      <c r="H341" s="646"/>
      <c r="I341" s="646"/>
      <c r="J341" s="646" t="s">
        <v>201</v>
      </c>
      <c r="K341" s="914"/>
      <c r="L341" s="915"/>
      <c r="M341" s="881"/>
      <c r="N341" s="882">
        <v>3121</v>
      </c>
      <c r="O341" s="883" t="s">
        <v>16</v>
      </c>
      <c r="CZ341" s="139"/>
      <c r="DA341" s="139"/>
      <c r="DB341" s="139">
        <v>0</v>
      </c>
      <c r="DC341" s="139">
        <v>0</v>
      </c>
      <c r="DD341" s="139">
        <f t="shared" si="964"/>
        <v>0</v>
      </c>
      <c r="DE341" s="139">
        <f t="shared" si="965"/>
        <v>0</v>
      </c>
      <c r="DF341" s="139"/>
      <c r="DG341" s="139"/>
      <c r="DH341" s="139">
        <f t="shared" si="839"/>
        <v>0</v>
      </c>
      <c r="DI341" s="139"/>
      <c r="DJ341" s="139"/>
      <c r="DK341" s="139"/>
      <c r="DL341" s="139">
        <f t="shared" si="967"/>
        <v>0</v>
      </c>
      <c r="DM341" s="139"/>
      <c r="DN341" s="139"/>
      <c r="DO341" s="139"/>
      <c r="DP341" s="139">
        <f t="shared" si="969"/>
        <v>0</v>
      </c>
      <c r="DQ341" s="139"/>
      <c r="DR341" s="139"/>
      <c r="DS341" s="139"/>
      <c r="DT341" s="139"/>
      <c r="DU341" s="139"/>
      <c r="DV341" s="139"/>
      <c r="DW341" s="139"/>
      <c r="DX341" s="137"/>
      <c r="DY341" s="139"/>
      <c r="EE341" s="936"/>
      <c r="EF341" s="655"/>
      <c r="EG341" s="655"/>
      <c r="EH341" s="655"/>
      <c r="EI341" s="655"/>
      <c r="EJ341" s="655"/>
      <c r="EK341" s="655"/>
      <c r="EL341" s="655"/>
      <c r="EM341" s="655"/>
      <c r="EN341" s="952"/>
      <c r="EO341" s="655"/>
      <c r="EP341" s="655"/>
      <c r="EQ341" s="655"/>
      <c r="ER341" s="655"/>
      <c r="ES341" s="655"/>
      <c r="ET341" s="655"/>
      <c r="EU341" s="655"/>
      <c r="EV341" s="655"/>
      <c r="EX341" s="932"/>
      <c r="EY341" s="655"/>
      <c r="EZ341" s="655"/>
      <c r="FA341" s="655"/>
      <c r="FB341" s="655"/>
      <c r="FC341" s="655"/>
      <c r="FD341" s="655"/>
      <c r="FE341" s="655"/>
      <c r="FF341" s="655"/>
      <c r="FG341" s="655"/>
      <c r="FH341" s="655"/>
      <c r="FI341" s="655"/>
      <c r="FJ341" s="655"/>
      <c r="FK341" s="655"/>
      <c r="FL341" s="655"/>
      <c r="FM341" s="655"/>
      <c r="FN341" s="655"/>
      <c r="FO341" s="655"/>
      <c r="FP341" s="655"/>
      <c r="FQ341" s="655"/>
      <c r="FR341" s="655"/>
      <c r="FS341" s="655"/>
      <c r="FT341" s="655"/>
      <c r="FU341" s="655"/>
      <c r="FV341" s="655"/>
      <c r="FW341" s="655"/>
      <c r="FX341" s="655"/>
      <c r="FY341" s="655"/>
      <c r="FZ341" s="655"/>
      <c r="GA341" s="655"/>
      <c r="GB341" s="655"/>
      <c r="GC341" s="655"/>
      <c r="GD341" s="655"/>
      <c r="GE341" s="655"/>
      <c r="GF341" s="655"/>
      <c r="GG341" s="655"/>
      <c r="GH341" s="655"/>
      <c r="GI341" s="655"/>
      <c r="GJ341" s="655"/>
      <c r="GK341" s="655"/>
      <c r="GL341" s="655"/>
      <c r="GM341" s="655"/>
      <c r="GN341" s="655"/>
      <c r="GO341" s="655"/>
      <c r="GP341" s="655"/>
      <c r="GQ341" s="655"/>
      <c r="GR341" s="655"/>
      <c r="GS341" s="655"/>
      <c r="GT341" s="655"/>
      <c r="GU341" s="655"/>
      <c r="GV341" s="655"/>
      <c r="GW341" s="655"/>
      <c r="GX341" s="655"/>
      <c r="GY341" s="655"/>
      <c r="GZ341" s="655"/>
      <c r="HA341" s="655"/>
      <c r="HB341" s="655"/>
      <c r="HC341" s="655"/>
      <c r="HD341" s="655"/>
      <c r="HE341" s="655"/>
      <c r="HF341" s="655"/>
      <c r="HG341" s="655"/>
      <c r="HH341" s="655"/>
      <c r="HI341" s="655"/>
      <c r="HJ341" s="655"/>
      <c r="HK341" s="655"/>
      <c r="HL341" s="655"/>
      <c r="HM341" s="655"/>
      <c r="HN341" s="655"/>
      <c r="HO341" s="655"/>
      <c r="HP341" s="655"/>
      <c r="HQ341" s="655"/>
      <c r="HR341" s="655"/>
      <c r="HS341" s="655"/>
      <c r="HT341" s="655"/>
      <c r="HU341" s="655"/>
      <c r="HV341" s="655"/>
      <c r="HW341" s="655"/>
      <c r="HX341" s="655"/>
      <c r="HY341" s="655"/>
      <c r="HZ341" s="655"/>
      <c r="IA341" s="655"/>
      <c r="IB341" s="655"/>
      <c r="IC341" s="655"/>
    </row>
    <row r="342" spans="2:237" s="713" customFormat="1" ht="20.100000000000001" hidden="1" customHeight="1" x14ac:dyDescent="0.35">
      <c r="B342" s="664" t="s">
        <v>498</v>
      </c>
      <c r="C342" s="646" t="s">
        <v>512</v>
      </c>
      <c r="D342" s="646"/>
      <c r="E342" s="646"/>
      <c r="F342" s="646"/>
      <c r="G342" s="646"/>
      <c r="H342" s="646"/>
      <c r="I342" s="646"/>
      <c r="J342" s="646" t="s">
        <v>201</v>
      </c>
      <c r="K342" s="914"/>
      <c r="L342" s="915"/>
      <c r="M342" s="884">
        <v>313</v>
      </c>
      <c r="N342" s="884" t="s">
        <v>17</v>
      </c>
      <c r="O342" s="885"/>
      <c r="CZ342" s="861"/>
      <c r="DA342" s="861"/>
      <c r="DB342" s="861">
        <v>0</v>
      </c>
      <c r="DC342" s="861">
        <v>0</v>
      </c>
      <c r="DD342" s="861">
        <f t="shared" si="964"/>
        <v>0</v>
      </c>
      <c r="DE342" s="861">
        <f t="shared" si="965"/>
        <v>0</v>
      </c>
      <c r="DF342" s="861"/>
      <c r="DG342" s="861"/>
      <c r="DH342" s="861">
        <f t="shared" si="839"/>
        <v>0</v>
      </c>
      <c r="DI342" s="861"/>
      <c r="DJ342" s="861"/>
      <c r="DK342" s="861"/>
      <c r="DL342" s="861">
        <f t="shared" si="967"/>
        <v>0</v>
      </c>
      <c r="DM342" s="861"/>
      <c r="DN342" s="861"/>
      <c r="DO342" s="861"/>
      <c r="DP342" s="861">
        <f t="shared" si="969"/>
        <v>0</v>
      </c>
      <c r="DQ342" s="861"/>
      <c r="DR342" s="861"/>
      <c r="DS342" s="861"/>
      <c r="DT342" s="861"/>
      <c r="DU342" s="861"/>
      <c r="DV342" s="139"/>
      <c r="DW342" s="139"/>
      <c r="DX342" s="137"/>
      <c r="DY342" s="139"/>
      <c r="EE342" s="936"/>
      <c r="EF342" s="655"/>
      <c r="EG342" s="655"/>
      <c r="EH342" s="655"/>
      <c r="EI342" s="655"/>
      <c r="EJ342" s="655"/>
      <c r="EK342" s="655"/>
      <c r="EL342" s="655"/>
      <c r="EM342" s="655"/>
      <c r="EN342" s="952"/>
      <c r="EO342" s="655"/>
      <c r="EP342" s="655"/>
      <c r="EQ342" s="655"/>
      <c r="ER342" s="655"/>
      <c r="ES342" s="655"/>
      <c r="ET342" s="655"/>
      <c r="EU342" s="655"/>
      <c r="EV342" s="655"/>
      <c r="EX342" s="932"/>
      <c r="EY342" s="655"/>
      <c r="EZ342" s="655"/>
      <c r="FA342" s="655"/>
      <c r="FB342" s="655"/>
      <c r="FC342" s="655"/>
      <c r="FD342" s="655"/>
      <c r="FE342" s="655"/>
      <c r="FF342" s="655"/>
      <c r="FG342" s="655"/>
      <c r="FH342" s="655"/>
      <c r="FI342" s="655"/>
      <c r="FJ342" s="655"/>
      <c r="FK342" s="655"/>
      <c r="FL342" s="655"/>
      <c r="FM342" s="655"/>
      <c r="FN342" s="655"/>
      <c r="FO342" s="655"/>
      <c r="FP342" s="655"/>
      <c r="FQ342" s="655"/>
      <c r="FR342" s="655"/>
      <c r="FS342" s="655"/>
      <c r="FT342" s="655"/>
      <c r="FU342" s="655"/>
      <c r="FV342" s="655"/>
      <c r="FW342" s="655"/>
      <c r="FX342" s="655"/>
      <c r="FY342" s="655"/>
      <c r="FZ342" s="655"/>
      <c r="GA342" s="655"/>
      <c r="GB342" s="655"/>
      <c r="GC342" s="655"/>
      <c r="GD342" s="655"/>
      <c r="GE342" s="655"/>
      <c r="GF342" s="655"/>
      <c r="GG342" s="655"/>
      <c r="GH342" s="655"/>
      <c r="GI342" s="655"/>
      <c r="GJ342" s="655"/>
      <c r="GK342" s="655"/>
      <c r="GL342" s="655"/>
      <c r="GM342" s="655"/>
      <c r="GN342" s="655"/>
      <c r="GO342" s="655"/>
      <c r="GP342" s="655"/>
      <c r="GQ342" s="655"/>
      <c r="GR342" s="655"/>
      <c r="GS342" s="655"/>
      <c r="GT342" s="655"/>
      <c r="GU342" s="655"/>
      <c r="GV342" s="655"/>
      <c r="GW342" s="655"/>
      <c r="GX342" s="655"/>
      <c r="GY342" s="655"/>
      <c r="GZ342" s="655"/>
      <c r="HA342" s="655"/>
      <c r="HB342" s="655"/>
      <c r="HC342" s="655"/>
      <c r="HD342" s="655"/>
      <c r="HE342" s="655"/>
      <c r="HF342" s="655"/>
      <c r="HG342" s="655"/>
      <c r="HH342" s="655"/>
      <c r="HI342" s="655"/>
      <c r="HJ342" s="655"/>
      <c r="HK342" s="655"/>
      <c r="HL342" s="655"/>
      <c r="HM342" s="655"/>
      <c r="HN342" s="655"/>
      <c r="HO342" s="655"/>
      <c r="HP342" s="655"/>
      <c r="HQ342" s="655"/>
      <c r="HR342" s="655"/>
      <c r="HS342" s="655"/>
      <c r="HT342" s="655"/>
      <c r="HU342" s="655"/>
      <c r="HV342" s="655"/>
      <c r="HW342" s="655"/>
      <c r="HX342" s="655"/>
      <c r="HY342" s="655"/>
      <c r="HZ342" s="655"/>
      <c r="IA342" s="655"/>
      <c r="IB342" s="655"/>
      <c r="IC342" s="655"/>
    </row>
    <row r="343" spans="2:237" s="713" customFormat="1" ht="20.100000000000001" hidden="1" customHeight="1" x14ac:dyDescent="0.35">
      <c r="B343" s="665"/>
      <c r="C343" s="646"/>
      <c r="D343" s="646"/>
      <c r="E343" s="646"/>
      <c r="F343" s="646"/>
      <c r="G343" s="646"/>
      <c r="H343" s="646"/>
      <c r="I343" s="646"/>
      <c r="J343" s="646" t="s">
        <v>201</v>
      </c>
      <c r="K343" s="914"/>
      <c r="L343" s="915"/>
      <c r="M343" s="881"/>
      <c r="N343" s="882">
        <v>3132</v>
      </c>
      <c r="O343" s="883" t="s">
        <v>736</v>
      </c>
      <c r="CZ343" s="139"/>
      <c r="DA343" s="139"/>
      <c r="DB343" s="139">
        <v>0</v>
      </c>
      <c r="DC343" s="139">
        <v>0</v>
      </c>
      <c r="DD343" s="139">
        <f t="shared" si="964"/>
        <v>0</v>
      </c>
      <c r="DE343" s="139">
        <f t="shared" si="965"/>
        <v>0</v>
      </c>
      <c r="DF343" s="139"/>
      <c r="DG343" s="139"/>
      <c r="DH343" s="139">
        <f t="shared" si="839"/>
        <v>0</v>
      </c>
      <c r="DI343" s="139"/>
      <c r="DJ343" s="139"/>
      <c r="DK343" s="139"/>
      <c r="DL343" s="139">
        <f t="shared" si="967"/>
        <v>0</v>
      </c>
      <c r="DM343" s="139"/>
      <c r="DN343" s="139"/>
      <c r="DO343" s="139"/>
      <c r="DP343" s="139">
        <f t="shared" si="969"/>
        <v>0</v>
      </c>
      <c r="DQ343" s="139"/>
      <c r="DR343" s="139"/>
      <c r="DS343" s="139"/>
      <c r="DT343" s="139"/>
      <c r="DU343" s="139"/>
      <c r="DV343" s="139"/>
      <c r="DW343" s="139"/>
      <c r="DX343" s="137"/>
      <c r="DY343" s="139"/>
      <c r="EE343" s="936"/>
      <c r="EF343" s="655"/>
      <c r="EG343" s="655"/>
      <c r="EH343" s="655"/>
      <c r="EI343" s="655"/>
      <c r="EJ343" s="655"/>
      <c r="EK343" s="655"/>
      <c r="EL343" s="655"/>
      <c r="EM343" s="655"/>
      <c r="EN343" s="952"/>
      <c r="EO343" s="655"/>
      <c r="EP343" s="655"/>
      <c r="EQ343" s="655"/>
      <c r="ER343" s="655"/>
      <c r="ES343" s="655"/>
      <c r="ET343" s="655"/>
      <c r="EU343" s="655"/>
      <c r="EV343" s="655"/>
      <c r="EX343" s="932"/>
      <c r="EY343" s="655"/>
      <c r="EZ343" s="655"/>
      <c r="FA343" s="655"/>
      <c r="FB343" s="655"/>
      <c r="FC343" s="655"/>
      <c r="FD343" s="655"/>
      <c r="FE343" s="655"/>
      <c r="FF343" s="655"/>
      <c r="FG343" s="655"/>
      <c r="FH343" s="655"/>
      <c r="FI343" s="655"/>
      <c r="FJ343" s="655"/>
      <c r="FK343" s="655"/>
      <c r="FL343" s="655"/>
      <c r="FM343" s="655"/>
      <c r="FN343" s="655"/>
      <c r="FO343" s="655"/>
      <c r="FP343" s="655"/>
      <c r="FQ343" s="655"/>
      <c r="FR343" s="655"/>
      <c r="FS343" s="655"/>
      <c r="FT343" s="655"/>
      <c r="FU343" s="655"/>
      <c r="FV343" s="655"/>
      <c r="FW343" s="655"/>
      <c r="FX343" s="655"/>
      <c r="FY343" s="655"/>
      <c r="FZ343" s="655"/>
      <c r="GA343" s="655"/>
      <c r="GB343" s="655"/>
      <c r="GC343" s="655"/>
      <c r="GD343" s="655"/>
      <c r="GE343" s="655"/>
      <c r="GF343" s="655"/>
      <c r="GG343" s="655"/>
      <c r="GH343" s="655"/>
      <c r="GI343" s="655"/>
      <c r="GJ343" s="655"/>
      <c r="GK343" s="655"/>
      <c r="GL343" s="655"/>
      <c r="GM343" s="655"/>
      <c r="GN343" s="655"/>
      <c r="GO343" s="655"/>
      <c r="GP343" s="655"/>
      <c r="GQ343" s="655"/>
      <c r="GR343" s="655"/>
      <c r="GS343" s="655"/>
      <c r="GT343" s="655"/>
      <c r="GU343" s="655"/>
      <c r="GV343" s="655"/>
      <c r="GW343" s="655"/>
      <c r="GX343" s="655"/>
      <c r="GY343" s="655"/>
      <c r="GZ343" s="655"/>
      <c r="HA343" s="655"/>
      <c r="HB343" s="655"/>
      <c r="HC343" s="655"/>
      <c r="HD343" s="655"/>
      <c r="HE343" s="655"/>
      <c r="HF343" s="655"/>
      <c r="HG343" s="655"/>
      <c r="HH343" s="655"/>
      <c r="HI343" s="655"/>
      <c r="HJ343" s="655"/>
      <c r="HK343" s="655"/>
      <c r="HL343" s="655"/>
      <c r="HM343" s="655"/>
      <c r="HN343" s="655"/>
      <c r="HO343" s="655"/>
      <c r="HP343" s="655"/>
      <c r="HQ343" s="655"/>
      <c r="HR343" s="655"/>
      <c r="HS343" s="655"/>
      <c r="HT343" s="655"/>
      <c r="HU343" s="655"/>
      <c r="HV343" s="655"/>
      <c r="HW343" s="655"/>
      <c r="HX343" s="655"/>
      <c r="HY343" s="655"/>
      <c r="HZ343" s="655"/>
      <c r="IA343" s="655"/>
      <c r="IB343" s="655"/>
      <c r="IC343" s="655"/>
    </row>
    <row r="344" spans="2:237" customFormat="1" ht="20.100000000000001" customHeight="1" x14ac:dyDescent="0.35">
      <c r="B344" s="592"/>
      <c r="C344" s="587"/>
      <c r="D344" s="659"/>
      <c r="E344" s="659"/>
      <c r="F344" s="659"/>
      <c r="G344" s="659"/>
      <c r="H344" s="659"/>
      <c r="I344" s="659"/>
      <c r="J344" s="587" t="s">
        <v>201</v>
      </c>
      <c r="K344" s="878"/>
      <c r="L344" s="874">
        <v>32</v>
      </c>
      <c r="M344" s="874" t="s">
        <v>202</v>
      </c>
      <c r="N344" s="874"/>
      <c r="O344" s="904"/>
      <c r="CZ344" s="140"/>
      <c r="DA344" s="140"/>
      <c r="DB344" s="140">
        <f t="shared" ref="DB344" si="1026">SUM(DB345+DB348)</f>
        <v>0</v>
      </c>
      <c r="DC344" s="140">
        <f t="shared" ref="DC344" si="1027">SUM(DC345+DC348)</f>
        <v>0</v>
      </c>
      <c r="DD344" s="140">
        <f t="shared" si="964"/>
        <v>0</v>
      </c>
      <c r="DE344" s="140">
        <f t="shared" si="965"/>
        <v>0</v>
      </c>
      <c r="DF344" s="140">
        <f t="shared" ref="DF344:DG344" si="1028">SUM(DF345+DF348)</f>
        <v>0</v>
      </c>
      <c r="DG344" s="140">
        <f t="shared" si="1028"/>
        <v>0</v>
      </c>
      <c r="DH344" s="140">
        <f t="shared" si="839"/>
        <v>0</v>
      </c>
      <c r="DI344" s="140">
        <f>SUM(DI345+DI348)</f>
        <v>5535.49</v>
      </c>
      <c r="DJ344" s="140">
        <f>SUM(DJ345+DJ348)</f>
        <v>5535.49</v>
      </c>
      <c r="DK344" s="140">
        <f t="shared" ref="DK344" si="1029">SUM(DK345+DK348)</f>
        <v>0</v>
      </c>
      <c r="DL344" s="140">
        <f t="shared" si="967"/>
        <v>0</v>
      </c>
      <c r="DM344" s="140">
        <f>SUM(DM345+DM348)</f>
        <v>0</v>
      </c>
      <c r="DN344" s="140">
        <f>SUM(DN345+DN348)</f>
        <v>5535.49</v>
      </c>
      <c r="DO344" s="140">
        <f t="shared" ref="DO344" si="1030">SUM(DO345+DO348)</f>
        <v>0</v>
      </c>
      <c r="DP344" s="140">
        <f t="shared" si="969"/>
        <v>0</v>
      </c>
      <c r="DQ344" s="140">
        <f>SUM(DQ345+DQ348)</f>
        <v>-5535.49</v>
      </c>
      <c r="DR344" s="140">
        <f>SUM(DR345+DR348)</f>
        <v>0</v>
      </c>
      <c r="DS344" s="140">
        <f t="shared" ref="DS344:DU344" si="1031">SUM(DS345+DS348)</f>
        <v>0</v>
      </c>
      <c r="DT344" s="140">
        <f t="shared" si="1031"/>
        <v>0</v>
      </c>
      <c r="DU344" s="140">
        <f t="shared" si="1031"/>
        <v>0</v>
      </c>
      <c r="DV344" s="959"/>
      <c r="DW344" s="959"/>
      <c r="DX344" s="137"/>
      <c r="DY344" s="959"/>
      <c r="EE344" s="10"/>
      <c r="EF344" s="655"/>
      <c r="EG344" s="655"/>
      <c r="EH344" s="655"/>
      <c r="EI344" s="655"/>
      <c r="EJ344" s="655"/>
      <c r="EK344" s="655"/>
      <c r="EL344" s="655"/>
      <c r="EM344" s="655"/>
      <c r="EN344" s="952"/>
      <c r="EO344" s="655"/>
      <c r="EP344" s="655"/>
      <c r="EQ344" s="655"/>
      <c r="ER344" s="655"/>
      <c r="ES344" s="655"/>
      <c r="ET344" s="655"/>
      <c r="EU344" s="655"/>
      <c r="EV344" s="655"/>
      <c r="EX344" s="931"/>
      <c r="EY344" s="655"/>
      <c r="EZ344" s="655"/>
      <c r="FA344" s="655"/>
      <c r="FB344" s="655"/>
      <c r="FC344" s="655"/>
      <c r="FD344" s="655"/>
      <c r="FE344" s="655"/>
      <c r="FF344" s="655"/>
      <c r="FG344" s="655"/>
      <c r="FH344" s="655"/>
      <c r="FI344" s="655"/>
      <c r="FJ344" s="655"/>
      <c r="FK344" s="655"/>
      <c r="FL344" s="655"/>
      <c r="FM344" s="655"/>
      <c r="FN344" s="655"/>
      <c r="FO344" s="655"/>
      <c r="FP344" s="655"/>
      <c r="FQ344" s="655"/>
      <c r="FR344" s="655"/>
      <c r="FS344" s="655"/>
      <c r="FT344" s="655"/>
      <c r="FU344" s="655"/>
      <c r="FV344" s="655"/>
      <c r="FW344" s="655"/>
      <c r="FX344" s="655"/>
      <c r="FY344" s="655"/>
      <c r="FZ344" s="655"/>
      <c r="GA344" s="655"/>
      <c r="GB344" s="655"/>
      <c r="GC344" s="655"/>
      <c r="GD344" s="655"/>
      <c r="GE344" s="655"/>
      <c r="GF344" s="655"/>
      <c r="GG344" s="655"/>
      <c r="GH344" s="655"/>
      <c r="GI344" s="655"/>
      <c r="GJ344" s="655"/>
      <c r="GK344" s="655"/>
      <c r="GL344" s="655"/>
      <c r="GM344" s="655"/>
      <c r="GN344" s="655"/>
      <c r="GO344" s="655"/>
      <c r="GP344" s="655"/>
      <c r="GQ344" s="655"/>
      <c r="GR344" s="655"/>
      <c r="GS344" s="655"/>
      <c r="GT344" s="655"/>
      <c r="GU344" s="655"/>
      <c r="GV344" s="655"/>
      <c r="GW344" s="655"/>
      <c r="GX344" s="655"/>
      <c r="GY344" s="655"/>
      <c r="GZ344" s="655"/>
      <c r="HA344" s="655"/>
      <c r="HB344" s="655"/>
      <c r="HC344" s="655"/>
      <c r="HD344" s="655"/>
      <c r="HE344" s="655"/>
      <c r="HF344" s="655"/>
      <c r="HG344" s="655"/>
      <c r="HH344" s="655"/>
      <c r="HI344" s="655"/>
      <c r="HJ344" s="655"/>
      <c r="HK344" s="655"/>
      <c r="HL344" s="655"/>
      <c r="HM344" s="655"/>
      <c r="HN344" s="655"/>
      <c r="HO344" s="655"/>
      <c r="HP344" s="655"/>
      <c r="HQ344" s="655"/>
      <c r="HR344" s="655"/>
      <c r="HS344" s="655"/>
      <c r="HT344" s="655"/>
      <c r="HU344" s="655"/>
      <c r="HV344" s="655"/>
      <c r="HW344" s="655"/>
      <c r="HX344" s="655"/>
      <c r="HY344" s="655"/>
      <c r="HZ344" s="655"/>
      <c r="IA344" s="655"/>
      <c r="IB344" s="655"/>
      <c r="IC344" s="655"/>
    </row>
    <row r="345" spans="2:237" customFormat="1" ht="20.100000000000001" customHeight="1" x14ac:dyDescent="0.35">
      <c r="B345" s="591" t="s">
        <v>756</v>
      </c>
      <c r="C345" s="587" t="s">
        <v>455</v>
      </c>
      <c r="D345" s="659"/>
      <c r="E345" s="659"/>
      <c r="F345" s="659"/>
      <c r="G345" s="659"/>
      <c r="H345" s="659"/>
      <c r="I345" s="659"/>
      <c r="J345" s="587" t="s">
        <v>201</v>
      </c>
      <c r="K345" s="878"/>
      <c r="L345" s="889"/>
      <c r="M345" s="874">
        <v>322</v>
      </c>
      <c r="N345" s="874" t="s">
        <v>165</v>
      </c>
      <c r="O345" s="913"/>
      <c r="CZ345" s="140"/>
      <c r="DA345" s="140"/>
      <c r="DB345" s="140">
        <f>SUM(DB346:DB347)</f>
        <v>0</v>
      </c>
      <c r="DC345" s="140">
        <f>SUM(DC346:DC347)</f>
        <v>0</v>
      </c>
      <c r="DD345" s="140">
        <f t="shared" si="964"/>
        <v>0</v>
      </c>
      <c r="DE345" s="140">
        <f t="shared" si="965"/>
        <v>0</v>
      </c>
      <c r="DF345" s="140">
        <f>SUM(DF346:DF347)</f>
        <v>0</v>
      </c>
      <c r="DG345" s="140">
        <f>SUM(DG346:DG347)</f>
        <v>0</v>
      </c>
      <c r="DH345" s="140">
        <f t="shared" si="839"/>
        <v>0</v>
      </c>
      <c r="DI345" s="140">
        <f>SUM(DI346:DI347)</f>
        <v>2979.46</v>
      </c>
      <c r="DJ345" s="140">
        <f>SUM(DJ346:DJ347)</f>
        <v>2979.46</v>
      </c>
      <c r="DK345" s="140">
        <f>SUM(DK346:DK347)</f>
        <v>0</v>
      </c>
      <c r="DL345" s="140">
        <f t="shared" si="967"/>
        <v>0</v>
      </c>
      <c r="DM345" s="140">
        <f>SUM(DM346:DM347)</f>
        <v>0</v>
      </c>
      <c r="DN345" s="140">
        <f>SUM(DN346:DN347)</f>
        <v>2979.46</v>
      </c>
      <c r="DO345" s="140">
        <f>SUM(DO346:DO347)</f>
        <v>0</v>
      </c>
      <c r="DP345" s="140">
        <f t="shared" si="969"/>
        <v>0</v>
      </c>
      <c r="DQ345" s="140">
        <f>SUM(DQ346:DQ347)</f>
        <v>-2979.46</v>
      </c>
      <c r="DR345" s="140">
        <f>SUM(DR346:DR347)</f>
        <v>0</v>
      </c>
      <c r="DS345" s="140">
        <f t="shared" ref="DS345:DU345" si="1032">SUM(DS346:DS347)</f>
        <v>0</v>
      </c>
      <c r="DT345" s="140">
        <f t="shared" si="1032"/>
        <v>0</v>
      </c>
      <c r="DU345" s="140">
        <f t="shared" si="1032"/>
        <v>0</v>
      </c>
      <c r="DV345" s="959"/>
      <c r="DW345" s="959"/>
      <c r="DX345" s="137"/>
      <c r="DY345" s="959"/>
      <c r="EE345" s="10"/>
      <c r="EF345" s="655"/>
      <c r="EG345" s="655"/>
      <c r="EH345" s="655"/>
      <c r="EI345" s="655"/>
      <c r="EJ345" s="655"/>
      <c r="EK345" s="655"/>
      <c r="EL345" s="655"/>
      <c r="EM345" s="655"/>
      <c r="EN345" s="952"/>
      <c r="EO345" s="655"/>
      <c r="EP345" s="655"/>
      <c r="EQ345" s="655"/>
      <c r="ER345" s="655"/>
      <c r="ES345" s="655"/>
      <c r="ET345" s="655"/>
      <c r="EU345" s="655"/>
      <c r="EV345" s="655"/>
      <c r="EX345" s="931"/>
      <c r="EY345" s="655"/>
      <c r="EZ345" s="655"/>
      <c r="FA345" s="655"/>
      <c r="FB345" s="655"/>
      <c r="FC345" s="655"/>
      <c r="FD345" s="655"/>
      <c r="FE345" s="655"/>
      <c r="FF345" s="655"/>
      <c r="FG345" s="655"/>
      <c r="FH345" s="655"/>
      <c r="FI345" s="655"/>
      <c r="FJ345" s="655"/>
      <c r="FK345" s="655"/>
      <c r="FL345" s="655"/>
      <c r="FM345" s="655"/>
      <c r="FN345" s="655"/>
      <c r="FO345" s="655"/>
      <c r="FP345" s="655"/>
      <c r="FQ345" s="655"/>
      <c r="FR345" s="655"/>
      <c r="FS345" s="655"/>
      <c r="FT345" s="655"/>
      <c r="FU345" s="655"/>
      <c r="FV345" s="655"/>
      <c r="FW345" s="655"/>
      <c r="FX345" s="655"/>
      <c r="FY345" s="655"/>
      <c r="FZ345" s="655"/>
      <c r="GA345" s="655"/>
      <c r="GB345" s="655"/>
      <c r="GC345" s="655"/>
      <c r="GD345" s="655"/>
      <c r="GE345" s="655"/>
      <c r="GF345" s="655"/>
      <c r="GG345" s="655"/>
      <c r="GH345" s="655"/>
      <c r="GI345" s="655"/>
      <c r="GJ345" s="655"/>
      <c r="GK345" s="655"/>
      <c r="GL345" s="655"/>
      <c r="GM345" s="655"/>
      <c r="GN345" s="655"/>
      <c r="GO345" s="655"/>
      <c r="GP345" s="655"/>
      <c r="GQ345" s="655"/>
      <c r="GR345" s="655"/>
      <c r="GS345" s="655"/>
      <c r="GT345" s="655"/>
      <c r="GU345" s="655"/>
      <c r="GV345" s="655"/>
      <c r="GW345" s="655"/>
      <c r="GX345" s="655"/>
      <c r="GY345" s="655"/>
      <c r="GZ345" s="655"/>
      <c r="HA345" s="655"/>
      <c r="HB345" s="655"/>
      <c r="HC345" s="655"/>
      <c r="HD345" s="655"/>
      <c r="HE345" s="655"/>
      <c r="HF345" s="655"/>
      <c r="HG345" s="655"/>
      <c r="HH345" s="655"/>
      <c r="HI345" s="655"/>
      <c r="HJ345" s="655"/>
      <c r="HK345" s="655"/>
      <c r="HL345" s="655"/>
      <c r="HM345" s="655"/>
      <c r="HN345" s="655"/>
      <c r="HO345" s="655"/>
      <c r="HP345" s="655"/>
      <c r="HQ345" s="655"/>
      <c r="HR345" s="655"/>
      <c r="HS345" s="655"/>
      <c r="HT345" s="655"/>
      <c r="HU345" s="655"/>
      <c r="HV345" s="655"/>
      <c r="HW345" s="655"/>
      <c r="HX345" s="655"/>
      <c r="HY345" s="655"/>
      <c r="HZ345" s="655"/>
      <c r="IA345" s="655"/>
      <c r="IB345" s="655"/>
      <c r="IC345" s="655"/>
    </row>
    <row r="346" spans="2:237" customFormat="1" ht="20.100000000000001" customHeight="1" x14ac:dyDescent="0.35">
      <c r="B346" s="592"/>
      <c r="C346" s="587"/>
      <c r="D346" s="659"/>
      <c r="E346" s="659"/>
      <c r="F346" s="659"/>
      <c r="G346" s="659"/>
      <c r="H346" s="659"/>
      <c r="I346" s="659"/>
      <c r="J346" s="587" t="s">
        <v>201</v>
      </c>
      <c r="K346" s="878"/>
      <c r="L346" s="889"/>
      <c r="M346" s="866"/>
      <c r="N346" s="866">
        <v>3221</v>
      </c>
      <c r="O346" s="867" t="s">
        <v>248</v>
      </c>
      <c r="CZ346" s="862"/>
      <c r="DA346" s="862"/>
      <c r="DB346" s="862">
        <v>0</v>
      </c>
      <c r="DC346" s="862">
        <v>0</v>
      </c>
      <c r="DD346" s="862">
        <f t="shared" ref="DD346:DD377" si="1033">IFERROR(DC346/DB346*100,)</f>
        <v>0</v>
      </c>
      <c r="DE346" s="862">
        <f t="shared" ref="DE346:DE377" si="1034">IFERROR(DC346/DJ346*100,)</f>
        <v>0</v>
      </c>
      <c r="DF346" s="862"/>
      <c r="DG346" s="862"/>
      <c r="DH346" s="862">
        <f t="shared" ref="DH346:DH347" si="1035">IFERROR(DG346/DF346*100,)</f>
        <v>0</v>
      </c>
      <c r="DI346" s="862">
        <f>(DJ346-DF346)</f>
        <v>0</v>
      </c>
      <c r="DJ346" s="862"/>
      <c r="DK346" s="862"/>
      <c r="DL346" s="862">
        <f t="shared" si="967"/>
        <v>0</v>
      </c>
      <c r="DM346" s="862">
        <f>(DN346-DJ346)</f>
        <v>0</v>
      </c>
      <c r="DN346" s="862"/>
      <c r="DO346" s="862"/>
      <c r="DP346" s="862">
        <f t="shared" si="969"/>
        <v>0</v>
      </c>
      <c r="DQ346" s="862">
        <f>(DR346-DN346)</f>
        <v>0</v>
      </c>
      <c r="DR346" s="862">
        <v>0</v>
      </c>
      <c r="DS346" s="862">
        <v>0</v>
      </c>
      <c r="DT346" s="862"/>
      <c r="DU346" s="862"/>
      <c r="DV346" s="139"/>
      <c r="DW346" s="139"/>
      <c r="DX346" s="137"/>
      <c r="DY346" s="139"/>
      <c r="EE346" s="10"/>
      <c r="EF346" s="655"/>
      <c r="EG346" s="655"/>
      <c r="EH346" s="655"/>
      <c r="EI346" s="655"/>
      <c r="EJ346" s="655"/>
      <c r="EK346" s="655"/>
      <c r="EL346" s="655"/>
      <c r="EM346" s="655"/>
      <c r="EN346" s="952"/>
      <c r="EO346" s="655"/>
      <c r="EP346" s="655"/>
      <c r="EQ346" s="655"/>
      <c r="ER346" s="655"/>
      <c r="ES346" s="655"/>
      <c r="ET346" s="655"/>
      <c r="EU346" s="655"/>
      <c r="EV346" s="655"/>
      <c r="EX346" s="931"/>
      <c r="EY346" s="655"/>
      <c r="EZ346" s="655"/>
      <c r="FA346" s="655"/>
      <c r="FB346" s="655"/>
      <c r="FC346" s="655"/>
      <c r="FD346" s="655"/>
      <c r="FE346" s="655"/>
      <c r="FF346" s="655"/>
      <c r="FG346" s="655"/>
      <c r="FH346" s="655"/>
      <c r="FI346" s="655"/>
      <c r="FJ346" s="655"/>
      <c r="FK346" s="655"/>
      <c r="FL346" s="655"/>
      <c r="FM346" s="655"/>
      <c r="FN346" s="655"/>
      <c r="FO346" s="655"/>
      <c r="FP346" s="655"/>
      <c r="FQ346" s="655"/>
      <c r="FR346" s="655"/>
      <c r="FS346" s="655"/>
      <c r="FT346" s="655"/>
      <c r="FU346" s="655"/>
      <c r="FV346" s="655"/>
      <c r="FW346" s="655"/>
      <c r="FX346" s="655"/>
      <c r="FY346" s="655"/>
      <c r="FZ346" s="655"/>
      <c r="GA346" s="655"/>
      <c r="GB346" s="655"/>
      <c r="GC346" s="655"/>
      <c r="GD346" s="655"/>
      <c r="GE346" s="655"/>
      <c r="GF346" s="655"/>
      <c r="GG346" s="655"/>
      <c r="GH346" s="655"/>
      <c r="GI346" s="655"/>
      <c r="GJ346" s="655"/>
      <c r="GK346" s="655"/>
      <c r="GL346" s="655"/>
      <c r="GM346" s="655"/>
      <c r="GN346" s="655"/>
      <c r="GO346" s="655"/>
      <c r="GP346" s="655"/>
      <c r="GQ346" s="655"/>
      <c r="GR346" s="655"/>
      <c r="GS346" s="655"/>
      <c r="GT346" s="655"/>
      <c r="GU346" s="655"/>
      <c r="GV346" s="655"/>
      <c r="GW346" s="655"/>
      <c r="GX346" s="655"/>
      <c r="GY346" s="655"/>
      <c r="GZ346" s="655"/>
      <c r="HA346" s="655"/>
      <c r="HB346" s="655"/>
      <c r="HC346" s="655"/>
      <c r="HD346" s="655"/>
      <c r="HE346" s="655"/>
      <c r="HF346" s="655"/>
      <c r="HG346" s="655"/>
      <c r="HH346" s="655"/>
      <c r="HI346" s="655"/>
      <c r="HJ346" s="655"/>
      <c r="HK346" s="655"/>
      <c r="HL346" s="655"/>
      <c r="HM346" s="655"/>
      <c r="HN346" s="655"/>
      <c r="HO346" s="655"/>
      <c r="HP346" s="655"/>
      <c r="HQ346" s="655"/>
      <c r="HR346" s="655"/>
      <c r="HS346" s="655"/>
      <c r="HT346" s="655"/>
      <c r="HU346" s="655"/>
      <c r="HV346" s="655"/>
      <c r="HW346" s="655"/>
      <c r="HX346" s="655"/>
      <c r="HY346" s="655"/>
      <c r="HZ346" s="655"/>
      <c r="IA346" s="655"/>
      <c r="IB346" s="655"/>
      <c r="IC346" s="655"/>
    </row>
    <row r="347" spans="2:237" customFormat="1" ht="20.100000000000001" customHeight="1" x14ac:dyDescent="0.35">
      <c r="B347" s="592"/>
      <c r="C347" s="587"/>
      <c r="D347" s="659"/>
      <c r="E347" s="659"/>
      <c r="F347" s="659"/>
      <c r="G347" s="659"/>
      <c r="H347" s="659"/>
      <c r="I347" s="659"/>
      <c r="J347" s="587" t="s">
        <v>201</v>
      </c>
      <c r="K347" s="878"/>
      <c r="L347" s="889"/>
      <c r="M347" s="880"/>
      <c r="N347" s="866">
        <v>3222</v>
      </c>
      <c r="O347" s="908" t="s">
        <v>488</v>
      </c>
      <c r="CZ347" s="139"/>
      <c r="DA347" s="139"/>
      <c r="DB347" s="139">
        <v>0</v>
      </c>
      <c r="DC347" s="139">
        <v>0</v>
      </c>
      <c r="DD347" s="139">
        <f t="shared" si="1033"/>
        <v>0</v>
      </c>
      <c r="DE347" s="139">
        <f t="shared" si="1034"/>
        <v>0</v>
      </c>
      <c r="DF347" s="139"/>
      <c r="DG347" s="139"/>
      <c r="DH347" s="139">
        <f t="shared" si="1035"/>
        <v>0</v>
      </c>
      <c r="DI347" s="139">
        <f>(DJ347-DF347)</f>
        <v>2979.46</v>
      </c>
      <c r="DJ347" s="139">
        <v>2979.46</v>
      </c>
      <c r="DK347" s="139"/>
      <c r="DL347" s="139">
        <f t="shared" si="967"/>
        <v>0</v>
      </c>
      <c r="DM347" s="139">
        <f>(DN347-DJ347)</f>
        <v>0</v>
      </c>
      <c r="DN347" s="139">
        <v>2979.46</v>
      </c>
      <c r="DO347" s="139"/>
      <c r="DP347" s="139">
        <f t="shared" si="969"/>
        <v>0</v>
      </c>
      <c r="DQ347" s="139">
        <f>(DR347-DN347)</f>
        <v>-2979.46</v>
      </c>
      <c r="DR347" s="139">
        <v>0</v>
      </c>
      <c r="DS347" s="139">
        <v>0</v>
      </c>
      <c r="DT347" s="139"/>
      <c r="DU347" s="139"/>
      <c r="DV347" s="139"/>
      <c r="DW347" s="139"/>
      <c r="DX347" s="137"/>
      <c r="DY347" s="139"/>
      <c r="EE347" s="10"/>
      <c r="EF347" s="655"/>
      <c r="EG347" s="655"/>
      <c r="EH347" s="655"/>
      <c r="EI347" s="655"/>
      <c r="EJ347" s="655"/>
      <c r="EK347" s="655"/>
      <c r="EL347" s="655"/>
      <c r="EM347" s="655"/>
      <c r="EN347" s="952"/>
      <c r="EO347" s="655"/>
      <c r="EP347" s="655"/>
      <c r="EQ347" s="655"/>
      <c r="ER347" s="655"/>
      <c r="ES347" s="655"/>
      <c r="ET347" s="655"/>
      <c r="EU347" s="655"/>
      <c r="EV347" s="655"/>
      <c r="EX347" s="931"/>
      <c r="EY347" s="655"/>
      <c r="EZ347" s="655"/>
      <c r="FA347" s="655"/>
      <c r="FB347" s="655"/>
      <c r="FC347" s="655"/>
      <c r="FD347" s="655"/>
      <c r="FE347" s="655"/>
      <c r="FF347" s="655"/>
      <c r="FG347" s="655"/>
      <c r="FH347" s="655"/>
      <c r="FI347" s="655"/>
      <c r="FJ347" s="655"/>
      <c r="FK347" s="655"/>
      <c r="FL347" s="655"/>
      <c r="FM347" s="655"/>
      <c r="FN347" s="655"/>
      <c r="FO347" s="655"/>
      <c r="FP347" s="655"/>
      <c r="FQ347" s="655"/>
      <c r="FR347" s="655"/>
      <c r="FS347" s="655"/>
      <c r="FT347" s="655"/>
      <c r="FU347" s="655"/>
      <c r="FV347" s="655"/>
      <c r="FW347" s="655"/>
      <c r="FX347" s="655"/>
      <c r="FY347" s="655"/>
      <c r="FZ347" s="655"/>
      <c r="GA347" s="655"/>
      <c r="GB347" s="655"/>
      <c r="GC347" s="655"/>
      <c r="GD347" s="655"/>
      <c r="GE347" s="655"/>
      <c r="GF347" s="655"/>
      <c r="GG347" s="655"/>
      <c r="GH347" s="655"/>
      <c r="GI347" s="655"/>
      <c r="GJ347" s="655"/>
      <c r="GK347" s="655"/>
      <c r="GL347" s="655"/>
      <c r="GM347" s="655"/>
      <c r="GN347" s="655"/>
      <c r="GO347" s="655"/>
      <c r="GP347" s="655"/>
      <c r="GQ347" s="655"/>
      <c r="GR347" s="655"/>
      <c r="GS347" s="655"/>
      <c r="GT347" s="655"/>
      <c r="GU347" s="655"/>
      <c r="GV347" s="655"/>
      <c r="GW347" s="655"/>
      <c r="GX347" s="655"/>
      <c r="GY347" s="655"/>
      <c r="GZ347" s="655"/>
      <c r="HA347" s="655"/>
      <c r="HB347" s="655"/>
      <c r="HC347" s="655"/>
      <c r="HD347" s="655"/>
      <c r="HE347" s="655"/>
      <c r="HF347" s="655"/>
      <c r="HG347" s="655"/>
      <c r="HH347" s="655"/>
      <c r="HI347" s="655"/>
      <c r="HJ347" s="655"/>
      <c r="HK347" s="655"/>
      <c r="HL347" s="655"/>
      <c r="HM347" s="655"/>
      <c r="HN347" s="655"/>
      <c r="HO347" s="655"/>
      <c r="HP347" s="655"/>
      <c r="HQ347" s="655"/>
      <c r="HR347" s="655"/>
      <c r="HS347" s="655"/>
      <c r="HT347" s="655"/>
      <c r="HU347" s="655"/>
      <c r="HV347" s="655"/>
      <c r="HW347" s="655"/>
      <c r="HX347" s="655"/>
      <c r="HY347" s="655"/>
      <c r="HZ347" s="655"/>
      <c r="IA347" s="655"/>
      <c r="IB347" s="655"/>
      <c r="IC347" s="655"/>
    </row>
    <row r="348" spans="2:237" customFormat="1" ht="20.100000000000001" customHeight="1" x14ac:dyDescent="0.35">
      <c r="B348" s="591" t="s">
        <v>757</v>
      </c>
      <c r="C348" s="592" t="s">
        <v>512</v>
      </c>
      <c r="D348" s="673"/>
      <c r="E348" s="673"/>
      <c r="F348" s="673"/>
      <c r="G348" s="673"/>
      <c r="H348" s="673"/>
      <c r="I348" s="673"/>
      <c r="J348" s="587" t="s">
        <v>201</v>
      </c>
      <c r="K348" s="878"/>
      <c r="L348" s="880"/>
      <c r="M348" s="884">
        <v>324</v>
      </c>
      <c r="N348" s="884" t="s">
        <v>247</v>
      </c>
      <c r="O348" s="913"/>
      <c r="CZ348" s="140"/>
      <c r="DA348" s="140"/>
      <c r="DB348" s="140">
        <f t="shared" ref="DB348:DG348" si="1036">SUM(DB349)</f>
        <v>0</v>
      </c>
      <c r="DC348" s="140">
        <f t="shared" ref="DC348" si="1037">SUM(DC349)</f>
        <v>0</v>
      </c>
      <c r="DD348" s="140">
        <f t="shared" si="1033"/>
        <v>0</v>
      </c>
      <c r="DE348" s="140">
        <f t="shared" si="1034"/>
        <v>0</v>
      </c>
      <c r="DF348" s="140">
        <f t="shared" si="1036"/>
        <v>0</v>
      </c>
      <c r="DG348" s="140">
        <f t="shared" si="1036"/>
        <v>0</v>
      </c>
      <c r="DH348" s="140">
        <f t="shared" si="839"/>
        <v>0</v>
      </c>
      <c r="DI348" s="140">
        <f>SUM(DI349)</f>
        <v>2556.0300000000002</v>
      </c>
      <c r="DJ348" s="140">
        <f>SUM(DJ349)</f>
        <v>2556.0300000000002</v>
      </c>
      <c r="DK348" s="140">
        <f t="shared" ref="DK348" si="1038">SUM(DK349)</f>
        <v>0</v>
      </c>
      <c r="DL348" s="140">
        <f t="shared" si="967"/>
        <v>0</v>
      </c>
      <c r="DM348" s="140">
        <f>SUM(DM349)</f>
        <v>0</v>
      </c>
      <c r="DN348" s="140">
        <f>SUM(DN349)</f>
        <v>2556.0300000000002</v>
      </c>
      <c r="DO348" s="140">
        <f t="shared" ref="DO348" si="1039">SUM(DO349)</f>
        <v>0</v>
      </c>
      <c r="DP348" s="140">
        <f t="shared" si="969"/>
        <v>0</v>
      </c>
      <c r="DQ348" s="140">
        <f>SUM(DQ349)</f>
        <v>-2556.0300000000002</v>
      </c>
      <c r="DR348" s="140">
        <f>SUM(DR349)</f>
        <v>0</v>
      </c>
      <c r="DS348" s="140">
        <f t="shared" ref="DS348:DU348" si="1040">SUM(DS349)</f>
        <v>0</v>
      </c>
      <c r="DT348" s="140">
        <f t="shared" si="1040"/>
        <v>0</v>
      </c>
      <c r="DU348" s="140">
        <f t="shared" si="1040"/>
        <v>0</v>
      </c>
      <c r="DV348" s="959"/>
      <c r="DW348" s="959"/>
      <c r="DX348" s="137"/>
      <c r="DY348" s="959"/>
      <c r="EE348" s="10"/>
      <c r="EF348" s="655"/>
      <c r="EG348" s="655"/>
      <c r="EH348" s="655"/>
      <c r="EI348" s="655"/>
      <c r="EJ348" s="655"/>
      <c r="EK348" s="655"/>
      <c r="EL348" s="655"/>
      <c r="EM348" s="655"/>
      <c r="EN348" s="952"/>
      <c r="EO348" s="655"/>
      <c r="EP348" s="655"/>
      <c r="EQ348" s="655"/>
      <c r="ER348" s="655"/>
      <c r="ES348" s="655"/>
      <c r="ET348" s="655"/>
      <c r="EU348" s="655"/>
      <c r="EV348" s="655"/>
      <c r="EX348" s="931"/>
      <c r="EY348" s="655"/>
      <c r="EZ348" s="655"/>
      <c r="FA348" s="655"/>
      <c r="FB348" s="655"/>
      <c r="FC348" s="655"/>
      <c r="FD348" s="655"/>
      <c r="FE348" s="655"/>
      <c r="FF348" s="655"/>
      <c r="FG348" s="655"/>
      <c r="FH348" s="655"/>
      <c r="FI348" s="655"/>
      <c r="FJ348" s="655"/>
      <c r="FK348" s="655"/>
      <c r="FL348" s="655"/>
      <c r="FM348" s="655"/>
      <c r="FN348" s="655"/>
      <c r="FO348" s="655"/>
      <c r="FP348" s="655"/>
      <c r="FQ348" s="655"/>
      <c r="FR348" s="655"/>
      <c r="FS348" s="655"/>
      <c r="FT348" s="655"/>
      <c r="FU348" s="655"/>
      <c r="FV348" s="655"/>
      <c r="FW348" s="655"/>
      <c r="FX348" s="655"/>
      <c r="FY348" s="655"/>
      <c r="FZ348" s="655"/>
      <c r="GA348" s="655"/>
      <c r="GB348" s="655"/>
      <c r="GC348" s="655"/>
      <c r="GD348" s="655"/>
      <c r="GE348" s="655"/>
      <c r="GF348" s="655"/>
      <c r="GG348" s="655"/>
      <c r="GH348" s="655"/>
      <c r="GI348" s="655"/>
      <c r="GJ348" s="655"/>
      <c r="GK348" s="655"/>
      <c r="GL348" s="655"/>
      <c r="GM348" s="655"/>
      <c r="GN348" s="655"/>
      <c r="GO348" s="655"/>
      <c r="GP348" s="655"/>
      <c r="GQ348" s="655"/>
      <c r="GR348" s="655"/>
      <c r="GS348" s="655"/>
      <c r="GT348" s="655"/>
      <c r="GU348" s="655"/>
      <c r="GV348" s="655"/>
      <c r="GW348" s="655"/>
      <c r="GX348" s="655"/>
      <c r="GY348" s="655"/>
      <c r="GZ348" s="655"/>
      <c r="HA348" s="655"/>
      <c r="HB348" s="655"/>
      <c r="HC348" s="655"/>
      <c r="HD348" s="655"/>
      <c r="HE348" s="655"/>
      <c r="HF348" s="655"/>
      <c r="HG348" s="655"/>
      <c r="HH348" s="655"/>
      <c r="HI348" s="655"/>
      <c r="HJ348" s="655"/>
      <c r="HK348" s="655"/>
      <c r="HL348" s="655"/>
      <c r="HM348" s="655"/>
      <c r="HN348" s="655"/>
      <c r="HO348" s="655"/>
      <c r="HP348" s="655"/>
      <c r="HQ348" s="655"/>
      <c r="HR348" s="655"/>
      <c r="HS348" s="655"/>
      <c r="HT348" s="655"/>
      <c r="HU348" s="655"/>
      <c r="HV348" s="655"/>
      <c r="HW348" s="655"/>
      <c r="HX348" s="655"/>
      <c r="HY348" s="655"/>
      <c r="HZ348" s="655"/>
      <c r="IA348" s="655"/>
      <c r="IB348" s="655"/>
      <c r="IC348" s="655"/>
    </row>
    <row r="349" spans="2:237" s="713" customFormat="1" ht="20.100000000000001" customHeight="1" x14ac:dyDescent="0.35">
      <c r="B349" s="731"/>
      <c r="C349" s="670"/>
      <c r="D349" s="670"/>
      <c r="E349" s="670"/>
      <c r="F349" s="670"/>
      <c r="G349" s="670"/>
      <c r="H349" s="670"/>
      <c r="I349" s="670"/>
      <c r="J349" s="646" t="s">
        <v>201</v>
      </c>
      <c r="K349" s="914"/>
      <c r="L349" s="915"/>
      <c r="M349" s="881"/>
      <c r="N349" s="882">
        <v>3241</v>
      </c>
      <c r="O349" s="883" t="s">
        <v>247</v>
      </c>
      <c r="CZ349" s="139"/>
      <c r="DA349" s="139"/>
      <c r="DB349" s="139">
        <v>0</v>
      </c>
      <c r="DC349" s="139">
        <v>0</v>
      </c>
      <c r="DD349" s="139">
        <f t="shared" si="1033"/>
        <v>0</v>
      </c>
      <c r="DE349" s="139">
        <f t="shared" si="1034"/>
        <v>0</v>
      </c>
      <c r="DF349" s="139"/>
      <c r="DG349" s="139"/>
      <c r="DH349" s="139">
        <f t="shared" ref="DH349" si="1041">IFERROR(DG349/DF349*100,)</f>
        <v>0</v>
      </c>
      <c r="DI349" s="139">
        <f>(DJ349-DF349)</f>
        <v>2556.0300000000002</v>
      </c>
      <c r="DJ349" s="139">
        <v>2556.0300000000002</v>
      </c>
      <c r="DK349" s="139"/>
      <c r="DL349" s="139">
        <f t="shared" si="967"/>
        <v>0</v>
      </c>
      <c r="DM349" s="139">
        <f>(DN349-DJ349)</f>
        <v>0</v>
      </c>
      <c r="DN349" s="139">
        <v>2556.0300000000002</v>
      </c>
      <c r="DO349" s="139"/>
      <c r="DP349" s="139">
        <f t="shared" si="969"/>
        <v>0</v>
      </c>
      <c r="DQ349" s="139">
        <f>(DR349-DN349)</f>
        <v>-2556.0300000000002</v>
      </c>
      <c r="DR349" s="139">
        <v>0</v>
      </c>
      <c r="DS349" s="139">
        <v>0</v>
      </c>
      <c r="DT349" s="139"/>
      <c r="DU349" s="139"/>
      <c r="DV349" s="139"/>
      <c r="DW349" s="139"/>
      <c r="DX349" s="137"/>
      <c r="DY349" s="139"/>
      <c r="EE349" s="936"/>
      <c r="EF349" s="655"/>
      <c r="EG349" s="655"/>
      <c r="EH349" s="655"/>
      <c r="EI349" s="655"/>
      <c r="EJ349" s="655"/>
      <c r="EK349" s="655"/>
      <c r="EL349" s="655"/>
      <c r="EM349" s="655"/>
      <c r="EN349" s="952"/>
      <c r="EO349" s="655"/>
      <c r="EP349" s="655"/>
      <c r="EQ349" s="655"/>
      <c r="ER349" s="655"/>
      <c r="ES349" s="655"/>
      <c r="ET349" s="655"/>
      <c r="EU349" s="655"/>
      <c r="EV349" s="655"/>
      <c r="EX349" s="932"/>
      <c r="EY349" s="655"/>
      <c r="EZ349" s="655"/>
      <c r="FA349" s="655"/>
      <c r="FB349" s="655"/>
      <c r="FC349" s="655"/>
      <c r="FD349" s="655"/>
      <c r="FE349" s="655"/>
      <c r="FF349" s="655"/>
      <c r="FG349" s="655"/>
      <c r="FH349" s="655"/>
      <c r="FI349" s="655"/>
      <c r="FJ349" s="655"/>
      <c r="FK349" s="655"/>
      <c r="FL349" s="655"/>
      <c r="FM349" s="655"/>
      <c r="FN349" s="655"/>
      <c r="FO349" s="655"/>
      <c r="FP349" s="655"/>
      <c r="FQ349" s="655"/>
      <c r="FR349" s="655"/>
      <c r="FS349" s="655"/>
      <c r="FT349" s="655"/>
      <c r="FU349" s="655"/>
      <c r="FV349" s="655"/>
      <c r="FW349" s="655"/>
      <c r="FX349" s="655"/>
      <c r="FY349" s="655"/>
      <c r="FZ349" s="655"/>
      <c r="GA349" s="655"/>
      <c r="GB349" s="655"/>
      <c r="GC349" s="655"/>
      <c r="GD349" s="655"/>
      <c r="GE349" s="655"/>
      <c r="GF349" s="655"/>
      <c r="GG349" s="655"/>
      <c r="GH349" s="655"/>
      <c r="GI349" s="655"/>
      <c r="GJ349" s="655"/>
      <c r="GK349" s="655"/>
      <c r="GL349" s="655"/>
      <c r="GM349" s="655"/>
      <c r="GN349" s="655"/>
      <c r="GO349" s="655"/>
      <c r="GP349" s="655"/>
      <c r="GQ349" s="655"/>
      <c r="GR349" s="655"/>
      <c r="GS349" s="655"/>
      <c r="GT349" s="655"/>
      <c r="GU349" s="655"/>
      <c r="GV349" s="655"/>
      <c r="GW349" s="655"/>
      <c r="GX349" s="655"/>
      <c r="GY349" s="655"/>
      <c r="GZ349" s="655"/>
      <c r="HA349" s="655"/>
      <c r="HB349" s="655"/>
      <c r="HC349" s="655"/>
      <c r="HD349" s="655"/>
      <c r="HE349" s="655"/>
      <c r="HF349" s="655"/>
      <c r="HG349" s="655"/>
      <c r="HH349" s="655"/>
      <c r="HI349" s="655"/>
      <c r="HJ349" s="655"/>
      <c r="HK349" s="655"/>
      <c r="HL349" s="655"/>
      <c r="HM349" s="655"/>
      <c r="HN349" s="655"/>
      <c r="HO349" s="655"/>
      <c r="HP349" s="655"/>
      <c r="HQ349" s="655"/>
      <c r="HR349" s="655"/>
      <c r="HS349" s="655"/>
      <c r="HT349" s="655"/>
      <c r="HU349" s="655"/>
      <c r="HV349" s="655"/>
      <c r="HW349" s="655"/>
      <c r="HX349" s="655"/>
      <c r="HY349" s="655"/>
      <c r="HZ349" s="655"/>
      <c r="IA349" s="655"/>
      <c r="IB349" s="655"/>
      <c r="IC349" s="655"/>
    </row>
    <row r="350" spans="2:237" s="713" customFormat="1" ht="20.100000000000001" customHeight="1" x14ac:dyDescent="0.35">
      <c r="B350" s="665"/>
      <c r="C350" s="665"/>
      <c r="D350" s="646"/>
      <c r="E350" s="646"/>
      <c r="F350" s="646"/>
      <c r="G350" s="646"/>
      <c r="H350" s="646"/>
      <c r="I350" s="646"/>
      <c r="J350" s="646" t="s">
        <v>201</v>
      </c>
      <c r="K350" s="873">
        <v>4</v>
      </c>
      <c r="L350" s="874" t="s">
        <v>177</v>
      </c>
      <c r="M350" s="874"/>
      <c r="N350" s="874"/>
      <c r="O350" s="904"/>
      <c r="CZ350" s="140"/>
      <c r="DA350" s="140"/>
      <c r="DB350" s="140">
        <f t="shared" ref="DB350:DQ350" si="1042">DB351</f>
        <v>0</v>
      </c>
      <c r="DC350" s="140">
        <f>DC351</f>
        <v>179.39</v>
      </c>
      <c r="DD350" s="140">
        <f t="shared" si="1033"/>
        <v>0</v>
      </c>
      <c r="DE350" s="140">
        <f t="shared" si="1034"/>
        <v>0.10027742732136458</v>
      </c>
      <c r="DF350" s="140">
        <f t="shared" si="1042"/>
        <v>0</v>
      </c>
      <c r="DG350" s="140">
        <f t="shared" si="1042"/>
        <v>0</v>
      </c>
      <c r="DH350" s="140">
        <f t="shared" si="839"/>
        <v>0</v>
      </c>
      <c r="DI350" s="140">
        <f t="shared" si="1042"/>
        <v>178893.69999999998</v>
      </c>
      <c r="DJ350" s="140">
        <f>DJ351</f>
        <v>178893.69999999998</v>
      </c>
      <c r="DK350" s="140">
        <f t="shared" si="1042"/>
        <v>0</v>
      </c>
      <c r="DL350" s="140">
        <f t="shared" si="967"/>
        <v>0</v>
      </c>
      <c r="DM350" s="140">
        <f t="shared" si="1042"/>
        <v>0</v>
      </c>
      <c r="DN350" s="140">
        <f>DN351</f>
        <v>178893.69999999998</v>
      </c>
      <c r="DO350" s="140">
        <f t="shared" si="1042"/>
        <v>0</v>
      </c>
      <c r="DP350" s="140">
        <f t="shared" si="969"/>
        <v>0</v>
      </c>
      <c r="DQ350" s="140">
        <f t="shared" si="1042"/>
        <v>-38893.69999999999</v>
      </c>
      <c r="DR350" s="140">
        <f>DR351</f>
        <v>140000</v>
      </c>
      <c r="DS350" s="140">
        <f t="shared" ref="DS350:DU350" si="1043">DS351</f>
        <v>0</v>
      </c>
      <c r="DT350" s="140">
        <f t="shared" si="1043"/>
        <v>0</v>
      </c>
      <c r="DU350" s="140">
        <f t="shared" si="1043"/>
        <v>0</v>
      </c>
      <c r="DV350" s="959"/>
      <c r="DW350" s="959"/>
      <c r="DX350" s="137"/>
      <c r="DY350" s="959"/>
      <c r="EE350" s="936"/>
      <c r="EF350" s="655"/>
      <c r="EG350" s="655"/>
      <c r="EH350" s="655"/>
      <c r="EI350" s="655"/>
      <c r="EJ350" s="655"/>
      <c r="EK350" s="655"/>
      <c r="EL350" s="655"/>
      <c r="EM350" s="655"/>
      <c r="EN350" s="952"/>
      <c r="EO350" s="655"/>
      <c r="EP350" s="655"/>
      <c r="EQ350" s="655"/>
      <c r="ER350" s="655"/>
      <c r="ES350" s="655"/>
      <c r="ET350" s="655"/>
      <c r="EU350" s="655"/>
      <c r="EV350" s="655"/>
      <c r="EX350" s="932"/>
      <c r="EY350" s="655"/>
      <c r="EZ350" s="655"/>
      <c r="FA350" s="655"/>
      <c r="FB350" s="655"/>
      <c r="FC350" s="655"/>
      <c r="FD350" s="655"/>
      <c r="FE350" s="655"/>
      <c r="FF350" s="655"/>
      <c r="FG350" s="655"/>
      <c r="FH350" s="655"/>
      <c r="FI350" s="655"/>
      <c r="FJ350" s="655"/>
      <c r="FK350" s="655"/>
      <c r="FL350" s="655"/>
      <c r="FM350" s="655"/>
      <c r="FN350" s="655"/>
      <c r="FO350" s="655"/>
      <c r="FP350" s="655"/>
      <c r="FQ350" s="655"/>
      <c r="FR350" s="655"/>
      <c r="FS350" s="655"/>
      <c r="FT350" s="655"/>
      <c r="FU350" s="655"/>
      <c r="FV350" s="655"/>
      <c r="FW350" s="655"/>
      <c r="FX350" s="655"/>
      <c r="FY350" s="655"/>
      <c r="FZ350" s="655"/>
      <c r="GA350" s="655"/>
      <c r="GB350" s="655"/>
      <c r="GC350" s="655"/>
      <c r="GD350" s="655"/>
      <c r="GE350" s="655"/>
      <c r="GF350" s="655"/>
      <c r="GG350" s="655"/>
      <c r="GH350" s="655"/>
      <c r="GI350" s="655"/>
      <c r="GJ350" s="655"/>
      <c r="GK350" s="655"/>
      <c r="GL350" s="655"/>
      <c r="GM350" s="655"/>
      <c r="GN350" s="655"/>
      <c r="GO350" s="655"/>
      <c r="GP350" s="655"/>
      <c r="GQ350" s="655"/>
      <c r="GR350" s="655"/>
      <c r="GS350" s="655"/>
      <c r="GT350" s="655"/>
      <c r="GU350" s="655"/>
      <c r="GV350" s="655"/>
      <c r="GW350" s="655"/>
      <c r="GX350" s="655"/>
      <c r="GY350" s="655"/>
      <c r="GZ350" s="655"/>
      <c r="HA350" s="655"/>
      <c r="HB350" s="655"/>
      <c r="HC350" s="655"/>
      <c r="HD350" s="655"/>
      <c r="HE350" s="655"/>
      <c r="HF350" s="655"/>
      <c r="HG350" s="655"/>
      <c r="HH350" s="655"/>
      <c r="HI350" s="655"/>
      <c r="HJ350" s="655"/>
      <c r="HK350" s="655"/>
      <c r="HL350" s="655"/>
      <c r="HM350" s="655"/>
      <c r="HN350" s="655"/>
      <c r="HO350" s="655"/>
      <c r="HP350" s="655"/>
      <c r="HQ350" s="655"/>
      <c r="HR350" s="655"/>
      <c r="HS350" s="655"/>
      <c r="HT350" s="655"/>
      <c r="HU350" s="655"/>
      <c r="HV350" s="655"/>
      <c r="HW350" s="655"/>
      <c r="HX350" s="655"/>
      <c r="HY350" s="655"/>
      <c r="HZ350" s="655"/>
      <c r="IA350" s="655"/>
      <c r="IB350" s="655"/>
      <c r="IC350" s="655"/>
    </row>
    <row r="351" spans="2:237" customFormat="1" ht="20.100000000000001" customHeight="1" x14ac:dyDescent="0.35">
      <c r="B351" s="592"/>
      <c r="C351" s="592"/>
      <c r="D351" s="587"/>
      <c r="E351" s="587"/>
      <c r="F351" s="587"/>
      <c r="G351" s="587"/>
      <c r="H351" s="587"/>
      <c r="I351" s="587"/>
      <c r="J351" s="587" t="s">
        <v>201</v>
      </c>
      <c r="K351" s="878"/>
      <c r="L351" s="905">
        <v>42</v>
      </c>
      <c r="M351" s="890" t="s">
        <v>179</v>
      </c>
      <c r="N351" s="876"/>
      <c r="O351" s="906"/>
      <c r="CZ351" s="140"/>
      <c r="DA351" s="140"/>
      <c r="DB351" s="140">
        <f t="shared" ref="DB351" si="1044">SUM(DB352+DB355)</f>
        <v>0</v>
      </c>
      <c r="DC351" s="140">
        <f t="shared" ref="DC351" si="1045">SUM(DC352+DC355)</f>
        <v>179.39</v>
      </c>
      <c r="DD351" s="140">
        <f t="shared" si="1033"/>
        <v>0</v>
      </c>
      <c r="DE351" s="140">
        <f t="shared" si="1034"/>
        <v>0.10027742732136458</v>
      </c>
      <c r="DF351" s="140">
        <f t="shared" ref="DF351:DI351" si="1046">SUM(DF352+DF355)</f>
        <v>0</v>
      </c>
      <c r="DG351" s="140">
        <f t="shared" si="1046"/>
        <v>0</v>
      </c>
      <c r="DH351" s="140">
        <f t="shared" si="839"/>
        <v>0</v>
      </c>
      <c r="DI351" s="140">
        <f t="shared" si="1046"/>
        <v>178893.69999999998</v>
      </c>
      <c r="DJ351" s="140">
        <f>SUM(DJ352+DJ355)</f>
        <v>178893.69999999998</v>
      </c>
      <c r="DK351" s="140">
        <f t="shared" ref="DK351" si="1047">SUM(DK352+DK355)</f>
        <v>0</v>
      </c>
      <c r="DL351" s="140">
        <f t="shared" si="967"/>
        <v>0</v>
      </c>
      <c r="DM351" s="140">
        <f t="shared" ref="DM351" si="1048">SUM(DM352+DM355)</f>
        <v>0</v>
      </c>
      <c r="DN351" s="140">
        <f>SUM(DN352+DN355)</f>
        <v>178893.69999999998</v>
      </c>
      <c r="DO351" s="140">
        <f t="shared" ref="DO351" si="1049">SUM(DO352+DO355)</f>
        <v>0</v>
      </c>
      <c r="DP351" s="140">
        <f t="shared" si="969"/>
        <v>0</v>
      </c>
      <c r="DQ351" s="140">
        <f t="shared" ref="DQ351" si="1050">SUM(DQ352+DQ355)</f>
        <v>-38893.69999999999</v>
      </c>
      <c r="DR351" s="140">
        <f>SUM(DR352+DR355)</f>
        <v>140000</v>
      </c>
      <c r="DS351" s="140">
        <f t="shared" ref="DS351:DU351" si="1051">SUM(DS352+DS355)</f>
        <v>0</v>
      </c>
      <c r="DT351" s="140">
        <f t="shared" si="1051"/>
        <v>0</v>
      </c>
      <c r="DU351" s="140">
        <f t="shared" si="1051"/>
        <v>0</v>
      </c>
      <c r="DV351" s="959"/>
      <c r="DW351" s="959"/>
      <c r="DX351" s="137"/>
      <c r="DY351" s="959"/>
      <c r="EE351" s="10"/>
      <c r="EF351" s="655"/>
      <c r="EG351" s="655"/>
      <c r="EH351" s="655"/>
      <c r="EI351" s="655"/>
      <c r="EJ351" s="655"/>
      <c r="EK351" s="655"/>
      <c r="EL351" s="655"/>
      <c r="EM351" s="655"/>
      <c r="EN351" s="952"/>
      <c r="EO351" s="655"/>
      <c r="EP351" s="655"/>
      <c r="EQ351" s="655"/>
      <c r="ER351" s="655"/>
      <c r="ES351" s="655"/>
      <c r="ET351" s="655"/>
      <c r="EU351" s="655"/>
      <c r="EV351" s="655"/>
      <c r="EX351" s="931"/>
      <c r="EY351" s="655"/>
      <c r="EZ351" s="655"/>
      <c r="FA351" s="655"/>
      <c r="FB351" s="655"/>
      <c r="FC351" s="655"/>
      <c r="FD351" s="655"/>
      <c r="FE351" s="655"/>
      <c r="FF351" s="655"/>
      <c r="FG351" s="655"/>
      <c r="FH351" s="655"/>
      <c r="FI351" s="655"/>
      <c r="FJ351" s="655"/>
      <c r="FK351" s="655"/>
      <c r="FL351" s="655"/>
      <c r="FM351" s="655"/>
      <c r="FN351" s="655"/>
      <c r="FO351" s="655"/>
      <c r="FP351" s="655"/>
      <c r="FQ351" s="655"/>
      <c r="FR351" s="655"/>
      <c r="FS351" s="655"/>
      <c r="FT351" s="655"/>
      <c r="FU351" s="655"/>
      <c r="FV351" s="655"/>
      <c r="FW351" s="655"/>
      <c r="FX351" s="655"/>
      <c r="FY351" s="655"/>
      <c r="FZ351" s="655"/>
      <c r="GA351" s="655"/>
      <c r="GB351" s="655"/>
      <c r="GC351" s="655"/>
      <c r="GD351" s="655"/>
      <c r="GE351" s="655"/>
      <c r="GF351" s="655"/>
      <c r="GG351" s="655"/>
      <c r="GH351" s="655"/>
      <c r="GI351" s="655"/>
      <c r="GJ351" s="655"/>
      <c r="GK351" s="655"/>
      <c r="GL351" s="655"/>
      <c r="GM351" s="655"/>
      <c r="GN351" s="655"/>
      <c r="GO351" s="655"/>
      <c r="GP351" s="655"/>
      <c r="GQ351" s="655"/>
      <c r="GR351" s="655"/>
      <c r="GS351" s="655"/>
      <c r="GT351" s="655"/>
      <c r="GU351" s="655"/>
      <c r="GV351" s="655"/>
      <c r="GW351" s="655"/>
      <c r="GX351" s="655"/>
      <c r="GY351" s="655"/>
      <c r="GZ351" s="655"/>
      <c r="HA351" s="655"/>
      <c r="HB351" s="655"/>
      <c r="HC351" s="655"/>
      <c r="HD351" s="655"/>
      <c r="HE351" s="655"/>
      <c r="HF351" s="655"/>
      <c r="HG351" s="655"/>
      <c r="HH351" s="655"/>
      <c r="HI351" s="655"/>
      <c r="HJ351" s="655"/>
      <c r="HK351" s="655"/>
      <c r="HL351" s="655"/>
      <c r="HM351" s="655"/>
      <c r="HN351" s="655"/>
      <c r="HO351" s="655"/>
      <c r="HP351" s="655"/>
      <c r="HQ351" s="655"/>
      <c r="HR351" s="655"/>
      <c r="HS351" s="655"/>
      <c r="HT351" s="655"/>
      <c r="HU351" s="655"/>
      <c r="HV351" s="655"/>
      <c r="HW351" s="655"/>
      <c r="HX351" s="655"/>
      <c r="HY351" s="655"/>
      <c r="HZ351" s="655"/>
      <c r="IA351" s="655"/>
      <c r="IB351" s="655"/>
      <c r="IC351" s="655"/>
    </row>
    <row r="352" spans="2:237" customFormat="1" ht="20.100000000000001" customHeight="1" x14ac:dyDescent="0.35">
      <c r="B352" s="591" t="s">
        <v>758</v>
      </c>
      <c r="C352" s="592" t="s">
        <v>483</v>
      </c>
      <c r="D352" s="587"/>
      <c r="E352" s="587"/>
      <c r="F352" s="587"/>
      <c r="G352" s="587"/>
      <c r="H352" s="587"/>
      <c r="I352" s="587"/>
      <c r="J352" s="587" t="s">
        <v>201</v>
      </c>
      <c r="K352" s="878"/>
      <c r="L352" s="889"/>
      <c r="M352" s="884">
        <v>422</v>
      </c>
      <c r="N352" s="884" t="s">
        <v>79</v>
      </c>
      <c r="O352" s="907"/>
      <c r="CZ352" s="140"/>
      <c r="DA352" s="140"/>
      <c r="DB352" s="140">
        <f t="shared" ref="DB352" si="1052">DB354+DB353</f>
        <v>0</v>
      </c>
      <c r="DC352" s="140">
        <f t="shared" ref="DC352" si="1053">DC354+DC353</f>
        <v>179.39</v>
      </c>
      <c r="DD352" s="140">
        <f t="shared" si="1033"/>
        <v>0</v>
      </c>
      <c r="DE352" s="140">
        <f t="shared" si="1034"/>
        <v>0.582696521621065</v>
      </c>
      <c r="DF352" s="140">
        <f t="shared" ref="DF352:DI352" si="1054">DF354+DF353</f>
        <v>0</v>
      </c>
      <c r="DG352" s="140">
        <f t="shared" si="1054"/>
        <v>0</v>
      </c>
      <c r="DH352" s="140">
        <f t="shared" si="839"/>
        <v>0</v>
      </c>
      <c r="DI352" s="140">
        <f t="shared" si="1054"/>
        <v>30786.18</v>
      </c>
      <c r="DJ352" s="140">
        <f>DJ354+DJ353</f>
        <v>30786.18</v>
      </c>
      <c r="DK352" s="140">
        <f t="shared" ref="DK352" si="1055">DK354+DK353</f>
        <v>0</v>
      </c>
      <c r="DL352" s="140">
        <f t="shared" si="967"/>
        <v>0</v>
      </c>
      <c r="DM352" s="140">
        <f t="shared" ref="DM352" si="1056">DM354+DM353</f>
        <v>0</v>
      </c>
      <c r="DN352" s="140">
        <f>DN354+DN353</f>
        <v>30786.18</v>
      </c>
      <c r="DO352" s="140">
        <f t="shared" ref="DO352" si="1057">DO354+DO353</f>
        <v>0</v>
      </c>
      <c r="DP352" s="140">
        <f t="shared" si="969"/>
        <v>0</v>
      </c>
      <c r="DQ352" s="140">
        <f t="shared" ref="DQ352" si="1058">DQ354+DQ353</f>
        <v>-30786.18</v>
      </c>
      <c r="DR352" s="140">
        <f>DR354+DR353</f>
        <v>0</v>
      </c>
      <c r="DS352" s="140">
        <f t="shared" ref="DS352:DU352" si="1059">DS354+DS353</f>
        <v>0</v>
      </c>
      <c r="DT352" s="140">
        <f t="shared" si="1059"/>
        <v>0</v>
      </c>
      <c r="DU352" s="140">
        <f t="shared" si="1059"/>
        <v>0</v>
      </c>
      <c r="DV352" s="959"/>
      <c r="DW352" s="959"/>
      <c r="DX352" s="137"/>
      <c r="DY352" s="959"/>
      <c r="EE352" s="10"/>
      <c r="EF352" s="655"/>
      <c r="EG352" s="655"/>
      <c r="EH352" s="655"/>
      <c r="EI352" s="655"/>
      <c r="EJ352" s="655"/>
      <c r="EK352" s="655"/>
      <c r="EL352" s="655"/>
      <c r="EM352" s="655"/>
      <c r="EN352" s="952"/>
      <c r="EO352" s="655"/>
      <c r="EP352" s="655"/>
      <c r="EQ352" s="655"/>
      <c r="ER352" s="655"/>
      <c r="ES352" s="655"/>
      <c r="ET352" s="655"/>
      <c r="EU352" s="655"/>
      <c r="EV352" s="655"/>
      <c r="EX352" s="931"/>
      <c r="EY352" s="655"/>
      <c r="EZ352" s="655"/>
      <c r="FA352" s="655"/>
      <c r="FB352" s="655"/>
      <c r="FC352" s="655"/>
      <c r="FD352" s="655"/>
      <c r="FE352" s="655"/>
      <c r="FF352" s="655"/>
      <c r="FG352" s="655"/>
      <c r="FH352" s="655"/>
      <c r="FI352" s="655"/>
      <c r="FJ352" s="655"/>
      <c r="FK352" s="655"/>
      <c r="FL352" s="655"/>
      <c r="FM352" s="655"/>
      <c r="FN352" s="655"/>
      <c r="FO352" s="655"/>
      <c r="FP352" s="655"/>
      <c r="FQ352" s="655"/>
      <c r="FR352" s="655"/>
      <c r="FS352" s="655"/>
      <c r="FT352" s="655"/>
      <c r="FU352" s="655"/>
      <c r="FV352" s="655"/>
      <c r="FW352" s="655"/>
      <c r="FX352" s="655"/>
      <c r="FY352" s="655"/>
      <c r="FZ352" s="655"/>
      <c r="GA352" s="655"/>
      <c r="GB352" s="655"/>
      <c r="GC352" s="655"/>
      <c r="GD352" s="655"/>
      <c r="GE352" s="655"/>
      <c r="GF352" s="655"/>
      <c r="GG352" s="655"/>
      <c r="GH352" s="655"/>
      <c r="GI352" s="655"/>
      <c r="GJ352" s="655"/>
      <c r="GK352" s="655"/>
      <c r="GL352" s="655"/>
      <c r="GM352" s="655"/>
      <c r="GN352" s="655"/>
      <c r="GO352" s="655"/>
      <c r="GP352" s="655"/>
      <c r="GQ352" s="655"/>
      <c r="GR352" s="655"/>
      <c r="GS352" s="655"/>
      <c r="GT352" s="655"/>
      <c r="GU352" s="655"/>
      <c r="GV352" s="655"/>
      <c r="GW352" s="655"/>
      <c r="GX352" s="655"/>
      <c r="GY352" s="655"/>
      <c r="GZ352" s="655"/>
      <c r="HA352" s="655"/>
      <c r="HB352" s="655"/>
      <c r="HC352" s="655"/>
      <c r="HD352" s="655"/>
      <c r="HE352" s="655"/>
      <c r="HF352" s="655"/>
      <c r="HG352" s="655"/>
      <c r="HH352" s="655"/>
      <c r="HI352" s="655"/>
      <c r="HJ352" s="655"/>
      <c r="HK352" s="655"/>
      <c r="HL352" s="655"/>
      <c r="HM352" s="655"/>
      <c r="HN352" s="655"/>
      <c r="HO352" s="655"/>
      <c r="HP352" s="655"/>
      <c r="HQ352" s="655"/>
      <c r="HR352" s="655"/>
      <c r="HS352" s="655"/>
      <c r="HT352" s="655"/>
      <c r="HU352" s="655"/>
      <c r="HV352" s="655"/>
      <c r="HW352" s="655"/>
      <c r="HX352" s="655"/>
      <c r="HY352" s="655"/>
      <c r="HZ352" s="655"/>
      <c r="IA352" s="655"/>
      <c r="IB352" s="655"/>
      <c r="IC352" s="655"/>
    </row>
    <row r="353" spans="1:237" customFormat="1" ht="20.100000000000001" customHeight="1" x14ac:dyDescent="0.35">
      <c r="B353" s="592"/>
      <c r="C353" s="592"/>
      <c r="D353" s="587"/>
      <c r="E353" s="587"/>
      <c r="F353" s="587"/>
      <c r="G353" s="587"/>
      <c r="H353" s="587"/>
      <c r="I353" s="587"/>
      <c r="J353" s="587" t="s">
        <v>201</v>
      </c>
      <c r="K353" s="878"/>
      <c r="L353" s="889"/>
      <c r="M353" s="880"/>
      <c r="N353" s="866">
        <v>4221</v>
      </c>
      <c r="O353" s="908" t="s">
        <v>194</v>
      </c>
      <c r="CZ353" s="859"/>
      <c r="DA353" s="859"/>
      <c r="DB353" s="859">
        <v>0</v>
      </c>
      <c r="DC353" s="859">
        <v>179.39</v>
      </c>
      <c r="DD353" s="859">
        <f t="shared" si="1033"/>
        <v>0</v>
      </c>
      <c r="DE353" s="859">
        <f t="shared" si="1034"/>
        <v>0.59097834770505431</v>
      </c>
      <c r="DF353" s="859"/>
      <c r="DG353" s="859"/>
      <c r="DH353" s="859">
        <f t="shared" ref="DH353" si="1060">IFERROR(DG353/DF353*100,)</f>
        <v>0</v>
      </c>
      <c r="DI353" s="859">
        <f>(DJ353-DF353)</f>
        <v>30354.75</v>
      </c>
      <c r="DJ353" s="859">
        <v>30354.75</v>
      </c>
      <c r="DK353" s="859"/>
      <c r="DL353" s="859">
        <f t="shared" si="967"/>
        <v>0</v>
      </c>
      <c r="DM353" s="859">
        <f>(DN353-DJ353)</f>
        <v>0</v>
      </c>
      <c r="DN353" s="859">
        <v>30354.75</v>
      </c>
      <c r="DO353" s="859"/>
      <c r="DP353" s="859">
        <f t="shared" si="969"/>
        <v>0</v>
      </c>
      <c r="DQ353" s="859">
        <f>(DR353-DN353)</f>
        <v>-30354.75</v>
      </c>
      <c r="DR353" s="859">
        <v>0</v>
      </c>
      <c r="DS353" s="859">
        <v>0</v>
      </c>
      <c r="DT353" s="859"/>
      <c r="DU353" s="859"/>
      <c r="DV353" s="859"/>
      <c r="DW353" s="859"/>
      <c r="DX353" s="137"/>
      <c r="DY353" s="859"/>
      <c r="EE353" s="10"/>
      <c r="EF353" s="655"/>
      <c r="EG353" s="655"/>
      <c r="EH353" s="655"/>
      <c r="EI353" s="655"/>
      <c r="EJ353" s="655"/>
      <c r="EK353" s="655"/>
      <c r="EL353" s="655"/>
      <c r="EM353" s="655"/>
      <c r="EN353" s="952"/>
      <c r="EO353" s="655"/>
      <c r="EP353" s="655"/>
      <c r="EQ353" s="655"/>
      <c r="ER353" s="655"/>
      <c r="ES353" s="655"/>
      <c r="ET353" s="655"/>
      <c r="EU353" s="655"/>
      <c r="EV353" s="655"/>
      <c r="EX353" s="931"/>
      <c r="EY353" s="655"/>
      <c r="EZ353" s="655"/>
      <c r="FA353" s="655"/>
      <c r="FB353" s="655"/>
      <c r="FC353" s="655"/>
      <c r="FD353" s="655"/>
      <c r="FE353" s="655"/>
      <c r="FF353" s="655"/>
      <c r="FG353" s="655"/>
      <c r="FH353" s="655"/>
      <c r="FI353" s="655"/>
      <c r="FJ353" s="655"/>
      <c r="FK353" s="655"/>
      <c r="FL353" s="655"/>
      <c r="FM353" s="655"/>
      <c r="FN353" s="655"/>
      <c r="FO353" s="655"/>
      <c r="FP353" s="655"/>
      <c r="FQ353" s="655"/>
      <c r="FR353" s="655"/>
      <c r="FS353" s="655"/>
      <c r="FT353" s="655"/>
      <c r="FU353" s="655"/>
      <c r="FV353" s="655"/>
      <c r="FW353" s="655"/>
      <c r="FX353" s="655"/>
      <c r="FY353" s="655"/>
      <c r="FZ353" s="655"/>
      <c r="GA353" s="655"/>
      <c r="GB353" s="655"/>
      <c r="GC353" s="655"/>
      <c r="GD353" s="655"/>
      <c r="GE353" s="655"/>
      <c r="GF353" s="655"/>
      <c r="GG353" s="655"/>
      <c r="GH353" s="655"/>
      <c r="GI353" s="655"/>
      <c r="GJ353" s="655"/>
      <c r="GK353" s="655"/>
      <c r="GL353" s="655"/>
      <c r="GM353" s="655"/>
      <c r="GN353" s="655"/>
      <c r="GO353" s="655"/>
      <c r="GP353" s="655"/>
      <c r="GQ353" s="655"/>
      <c r="GR353" s="655"/>
      <c r="GS353" s="655"/>
      <c r="GT353" s="655"/>
      <c r="GU353" s="655"/>
      <c r="GV353" s="655"/>
      <c r="GW353" s="655"/>
      <c r="GX353" s="655"/>
      <c r="GY353" s="655"/>
      <c r="GZ353" s="655"/>
      <c r="HA353" s="655"/>
      <c r="HB353" s="655"/>
      <c r="HC353" s="655"/>
      <c r="HD353" s="655"/>
      <c r="HE353" s="655"/>
      <c r="HF353" s="655"/>
      <c r="HG353" s="655"/>
      <c r="HH353" s="655"/>
      <c r="HI353" s="655"/>
      <c r="HJ353" s="655"/>
      <c r="HK353" s="655"/>
      <c r="HL353" s="655"/>
      <c r="HM353" s="655"/>
      <c r="HN353" s="655"/>
      <c r="HO353" s="655"/>
      <c r="HP353" s="655"/>
      <c r="HQ353" s="655"/>
      <c r="HR353" s="655"/>
      <c r="HS353" s="655"/>
      <c r="HT353" s="655"/>
      <c r="HU353" s="655"/>
      <c r="HV353" s="655"/>
      <c r="HW353" s="655"/>
      <c r="HX353" s="655"/>
      <c r="HY353" s="655"/>
      <c r="HZ353" s="655"/>
      <c r="IA353" s="655"/>
      <c r="IB353" s="655"/>
      <c r="IC353" s="655"/>
    </row>
    <row r="354" spans="1:237" customFormat="1" ht="20.100000000000001" customHeight="1" x14ac:dyDescent="0.35">
      <c r="B354" s="592"/>
      <c r="C354" s="592"/>
      <c r="D354" s="587"/>
      <c r="E354" s="587"/>
      <c r="F354" s="587"/>
      <c r="G354" s="587"/>
      <c r="H354" s="587"/>
      <c r="I354" s="587"/>
      <c r="J354" s="587" t="s">
        <v>201</v>
      </c>
      <c r="K354" s="878"/>
      <c r="L354" s="889"/>
      <c r="M354" s="880"/>
      <c r="N354" s="866">
        <v>4226</v>
      </c>
      <c r="O354" s="908" t="s">
        <v>673</v>
      </c>
      <c r="CZ354" s="859"/>
      <c r="DA354" s="859"/>
      <c r="DB354" s="859">
        <v>0</v>
      </c>
      <c r="DC354" s="859">
        <v>0</v>
      </c>
      <c r="DD354" s="859">
        <f t="shared" si="1033"/>
        <v>0</v>
      </c>
      <c r="DE354" s="859">
        <f t="shared" si="1034"/>
        <v>0</v>
      </c>
      <c r="DF354" s="859"/>
      <c r="DG354" s="859"/>
      <c r="DH354" s="859">
        <f t="shared" ref="DH354" si="1061">IFERROR(DG354/DF354*100,)</f>
        <v>0</v>
      </c>
      <c r="DI354" s="859">
        <f>(DJ354-DF354)</f>
        <v>431.43</v>
      </c>
      <c r="DJ354" s="859">
        <v>431.43</v>
      </c>
      <c r="DK354" s="859"/>
      <c r="DL354" s="859">
        <f t="shared" si="967"/>
        <v>0</v>
      </c>
      <c r="DM354" s="859">
        <f>(DN354-DJ354)</f>
        <v>0</v>
      </c>
      <c r="DN354" s="859">
        <v>431.43</v>
      </c>
      <c r="DO354" s="859"/>
      <c r="DP354" s="859">
        <f t="shared" si="969"/>
        <v>0</v>
      </c>
      <c r="DQ354" s="859">
        <f>(DR354-DN354)</f>
        <v>-431.43</v>
      </c>
      <c r="DR354" s="859">
        <v>0</v>
      </c>
      <c r="DS354" s="859">
        <v>0</v>
      </c>
      <c r="DT354" s="859"/>
      <c r="DU354" s="859"/>
      <c r="DV354" s="859"/>
      <c r="DW354" s="859"/>
      <c r="DX354" s="137"/>
      <c r="DY354" s="859"/>
      <c r="EE354" s="10"/>
      <c r="EF354" s="655"/>
      <c r="EG354" s="655"/>
      <c r="EH354" s="655"/>
      <c r="EI354" s="655"/>
      <c r="EJ354" s="655"/>
      <c r="EK354" s="655"/>
      <c r="EL354" s="655"/>
      <c r="EM354" s="655"/>
      <c r="EN354" s="952"/>
      <c r="EO354" s="655"/>
      <c r="EP354" s="655"/>
      <c r="EQ354" s="655"/>
      <c r="ER354" s="655"/>
      <c r="ES354" s="655"/>
      <c r="ET354" s="655"/>
      <c r="EU354" s="655"/>
      <c r="EV354" s="655"/>
      <c r="EX354" s="931"/>
      <c r="EY354" s="655"/>
      <c r="EZ354" s="655"/>
      <c r="FA354" s="655"/>
      <c r="FB354" s="655"/>
      <c r="FC354" s="655"/>
      <c r="FD354" s="655"/>
      <c r="FE354" s="655"/>
      <c r="FF354" s="655"/>
      <c r="FG354" s="655"/>
      <c r="FH354" s="655"/>
      <c r="FI354" s="655"/>
      <c r="FJ354" s="655"/>
      <c r="FK354" s="655"/>
      <c r="FL354" s="655"/>
      <c r="FM354" s="655"/>
      <c r="FN354" s="655"/>
      <c r="FO354" s="655"/>
      <c r="FP354" s="655"/>
      <c r="FQ354" s="655"/>
      <c r="FR354" s="655"/>
      <c r="FS354" s="655"/>
      <c r="FT354" s="655"/>
      <c r="FU354" s="655"/>
      <c r="FV354" s="655"/>
      <c r="FW354" s="655"/>
      <c r="FX354" s="655"/>
      <c r="FY354" s="655"/>
      <c r="FZ354" s="655"/>
      <c r="GA354" s="655"/>
      <c r="GB354" s="655"/>
      <c r="GC354" s="655"/>
      <c r="GD354" s="655"/>
      <c r="GE354" s="655"/>
      <c r="GF354" s="655"/>
      <c r="GG354" s="655"/>
      <c r="GH354" s="655"/>
      <c r="GI354" s="655"/>
      <c r="GJ354" s="655"/>
      <c r="GK354" s="655"/>
      <c r="GL354" s="655"/>
      <c r="GM354" s="655"/>
      <c r="GN354" s="655"/>
      <c r="GO354" s="655"/>
      <c r="GP354" s="655"/>
      <c r="GQ354" s="655"/>
      <c r="GR354" s="655"/>
      <c r="GS354" s="655"/>
      <c r="GT354" s="655"/>
      <c r="GU354" s="655"/>
      <c r="GV354" s="655"/>
      <c r="GW354" s="655"/>
      <c r="GX354" s="655"/>
      <c r="GY354" s="655"/>
      <c r="GZ354" s="655"/>
      <c r="HA354" s="655"/>
      <c r="HB354" s="655"/>
      <c r="HC354" s="655"/>
      <c r="HD354" s="655"/>
      <c r="HE354" s="655"/>
      <c r="HF354" s="655"/>
      <c r="HG354" s="655"/>
      <c r="HH354" s="655"/>
      <c r="HI354" s="655"/>
      <c r="HJ354" s="655"/>
      <c r="HK354" s="655"/>
      <c r="HL354" s="655"/>
      <c r="HM354" s="655"/>
      <c r="HN354" s="655"/>
      <c r="HO354" s="655"/>
      <c r="HP354" s="655"/>
      <c r="HQ354" s="655"/>
      <c r="HR354" s="655"/>
      <c r="HS354" s="655"/>
      <c r="HT354" s="655"/>
      <c r="HU354" s="655"/>
      <c r="HV354" s="655"/>
      <c r="HW354" s="655"/>
      <c r="HX354" s="655"/>
      <c r="HY354" s="655"/>
      <c r="HZ354" s="655"/>
      <c r="IA354" s="655"/>
      <c r="IB354" s="655"/>
      <c r="IC354" s="655"/>
    </row>
    <row r="355" spans="1:237" customFormat="1" ht="20.100000000000001" customHeight="1" x14ac:dyDescent="0.35">
      <c r="B355" s="591" t="s">
        <v>759</v>
      </c>
      <c r="C355" s="619" t="s">
        <v>458</v>
      </c>
      <c r="D355" s="587"/>
      <c r="E355" s="587"/>
      <c r="F355" s="587"/>
      <c r="G355" s="587"/>
      <c r="H355" s="587"/>
      <c r="I355" s="587"/>
      <c r="J355" s="587" t="s">
        <v>201</v>
      </c>
      <c r="K355" s="888"/>
      <c r="L355" s="888"/>
      <c r="M355" s="884">
        <v>451</v>
      </c>
      <c r="N355" s="884" t="s">
        <v>502</v>
      </c>
      <c r="O355" s="910"/>
      <c r="CZ355" s="140"/>
      <c r="DA355" s="140"/>
      <c r="DB355" s="140">
        <f t="shared" ref="DB355:DQ355" si="1062">SUM(DB356)</f>
        <v>0</v>
      </c>
      <c r="DC355" s="140">
        <f>SUM(DC356)</f>
        <v>0</v>
      </c>
      <c r="DD355" s="140">
        <f t="shared" si="1033"/>
        <v>0</v>
      </c>
      <c r="DE355" s="140">
        <f t="shared" si="1034"/>
        <v>0</v>
      </c>
      <c r="DF355" s="140">
        <f t="shared" si="1062"/>
        <v>0</v>
      </c>
      <c r="DG355" s="140">
        <f t="shared" si="1062"/>
        <v>0</v>
      </c>
      <c r="DH355" s="140">
        <f t="shared" si="839"/>
        <v>0</v>
      </c>
      <c r="DI355" s="140">
        <f t="shared" si="1062"/>
        <v>148107.51999999999</v>
      </c>
      <c r="DJ355" s="140">
        <f>SUM(DJ356)</f>
        <v>148107.51999999999</v>
      </c>
      <c r="DK355" s="140">
        <f t="shared" si="1062"/>
        <v>0</v>
      </c>
      <c r="DL355" s="140">
        <f t="shared" si="967"/>
        <v>0</v>
      </c>
      <c r="DM355" s="140">
        <f t="shared" si="1062"/>
        <v>0</v>
      </c>
      <c r="DN355" s="140">
        <f>SUM(DN356)</f>
        <v>148107.51999999999</v>
      </c>
      <c r="DO355" s="140">
        <f t="shared" si="1062"/>
        <v>0</v>
      </c>
      <c r="DP355" s="140">
        <f t="shared" si="969"/>
        <v>0</v>
      </c>
      <c r="DQ355" s="140">
        <f t="shared" si="1062"/>
        <v>-8107.5199999999895</v>
      </c>
      <c r="DR355" s="140">
        <f>SUM(DR356)</f>
        <v>140000</v>
      </c>
      <c r="DS355" s="140">
        <f t="shared" ref="DS355:DU355" si="1063">SUM(DS356)</f>
        <v>0</v>
      </c>
      <c r="DT355" s="140">
        <f t="shared" si="1063"/>
        <v>0</v>
      </c>
      <c r="DU355" s="140">
        <f t="shared" si="1063"/>
        <v>0</v>
      </c>
      <c r="DV355" s="959"/>
      <c r="DW355" s="959"/>
      <c r="DX355" s="137"/>
      <c r="DY355" s="959"/>
      <c r="EE355" s="10"/>
      <c r="EF355" s="655"/>
      <c r="EG355" s="655"/>
      <c r="EH355" s="655"/>
      <c r="EI355" s="655"/>
      <c r="EJ355" s="655"/>
      <c r="EK355" s="655"/>
      <c r="EL355" s="655"/>
      <c r="EM355" s="655"/>
      <c r="EN355" s="952"/>
      <c r="EO355" s="655"/>
      <c r="EP355" s="655"/>
      <c r="EQ355" s="655"/>
      <c r="ER355" s="655"/>
      <c r="ES355" s="655"/>
      <c r="ET355" s="655"/>
      <c r="EU355" s="655"/>
      <c r="EV355" s="655"/>
      <c r="EX355" s="931"/>
      <c r="EY355" s="655"/>
      <c r="EZ355" s="655"/>
      <c r="FA355" s="655"/>
      <c r="FB355" s="655"/>
      <c r="FC355" s="655"/>
      <c r="FD355" s="655"/>
      <c r="FE355" s="655"/>
      <c r="FF355" s="655"/>
      <c r="FG355" s="655"/>
      <c r="FH355" s="655"/>
      <c r="FI355" s="655"/>
      <c r="FJ355" s="655"/>
      <c r="FK355" s="655"/>
      <c r="FL355" s="655"/>
      <c r="FM355" s="655"/>
      <c r="FN355" s="655"/>
      <c r="FO355" s="655"/>
      <c r="FP355" s="655"/>
      <c r="FQ355" s="655"/>
      <c r="FR355" s="655"/>
      <c r="FS355" s="655"/>
      <c r="FT355" s="655"/>
      <c r="FU355" s="655"/>
      <c r="FV355" s="655"/>
      <c r="FW355" s="655"/>
      <c r="FX355" s="655"/>
      <c r="FY355" s="655"/>
      <c r="FZ355" s="655"/>
      <c r="GA355" s="655"/>
      <c r="GB355" s="655"/>
      <c r="GC355" s="655"/>
      <c r="GD355" s="655"/>
      <c r="GE355" s="655"/>
      <c r="GF355" s="655"/>
      <c r="GG355" s="655"/>
      <c r="GH355" s="655"/>
      <c r="GI355" s="655"/>
      <c r="GJ355" s="655"/>
      <c r="GK355" s="655"/>
      <c r="GL355" s="655"/>
      <c r="GM355" s="655"/>
      <c r="GN355" s="655"/>
      <c r="GO355" s="655"/>
      <c r="GP355" s="655"/>
      <c r="GQ355" s="655"/>
      <c r="GR355" s="655"/>
      <c r="GS355" s="655"/>
      <c r="GT355" s="655"/>
      <c r="GU355" s="655"/>
      <c r="GV355" s="655"/>
      <c r="GW355" s="655"/>
      <c r="GX355" s="655"/>
      <c r="GY355" s="655"/>
      <c r="GZ355" s="655"/>
      <c r="HA355" s="655"/>
      <c r="HB355" s="655"/>
      <c r="HC355" s="655"/>
      <c r="HD355" s="655"/>
      <c r="HE355" s="655"/>
      <c r="HF355" s="655"/>
      <c r="HG355" s="655"/>
      <c r="HH355" s="655"/>
      <c r="HI355" s="655"/>
      <c r="HJ355" s="655"/>
      <c r="HK355" s="655"/>
      <c r="HL355" s="655"/>
      <c r="HM355" s="655"/>
      <c r="HN355" s="655"/>
      <c r="HO355" s="655"/>
      <c r="HP355" s="655"/>
      <c r="HQ355" s="655"/>
      <c r="HR355" s="655"/>
      <c r="HS355" s="655"/>
      <c r="HT355" s="655"/>
      <c r="HU355" s="655"/>
      <c r="HV355" s="655"/>
      <c r="HW355" s="655"/>
      <c r="HX355" s="655"/>
      <c r="HY355" s="655"/>
      <c r="HZ355" s="655"/>
      <c r="IA355" s="655"/>
      <c r="IB355" s="655"/>
      <c r="IC355" s="655"/>
    </row>
    <row r="356" spans="1:237" customFormat="1" ht="20.100000000000001" customHeight="1" x14ac:dyDescent="0.35">
      <c r="B356" s="592"/>
      <c r="C356" s="592"/>
      <c r="D356" s="646"/>
      <c r="E356" s="646"/>
      <c r="F356" s="646"/>
      <c r="G356" s="646"/>
      <c r="H356" s="646"/>
      <c r="I356" s="646"/>
      <c r="J356" s="587" t="s">
        <v>201</v>
      </c>
      <c r="K356" s="888"/>
      <c r="L356" s="898"/>
      <c r="M356" s="911"/>
      <c r="N356" s="900">
        <v>4511</v>
      </c>
      <c r="O356" s="912" t="s">
        <v>198</v>
      </c>
      <c r="CZ356" s="859"/>
      <c r="DA356" s="859"/>
      <c r="DB356" s="859">
        <v>0</v>
      </c>
      <c r="DC356" s="859">
        <v>0</v>
      </c>
      <c r="DD356" s="859">
        <f t="shared" si="1033"/>
        <v>0</v>
      </c>
      <c r="DE356" s="859">
        <f t="shared" si="1034"/>
        <v>0</v>
      </c>
      <c r="DF356" s="859"/>
      <c r="DG356" s="859"/>
      <c r="DH356" s="859">
        <f t="shared" ref="DH356" si="1064">IFERROR(DG356/DF356*100,)</f>
        <v>0</v>
      </c>
      <c r="DI356" s="859">
        <f>(DJ356-DF356)</f>
        <v>148107.51999999999</v>
      </c>
      <c r="DJ356" s="859">
        <v>148107.51999999999</v>
      </c>
      <c r="DK356" s="859"/>
      <c r="DL356" s="859">
        <f t="shared" si="967"/>
        <v>0</v>
      </c>
      <c r="DM356" s="859">
        <f>(DN356-DJ356)</f>
        <v>0</v>
      </c>
      <c r="DN356" s="859">
        <v>148107.51999999999</v>
      </c>
      <c r="DO356" s="859"/>
      <c r="DP356" s="859">
        <f t="shared" si="969"/>
        <v>0</v>
      </c>
      <c r="DQ356" s="859">
        <f>(DR356-DN356)</f>
        <v>-8107.5199999999895</v>
      </c>
      <c r="DR356" s="859">
        <v>140000</v>
      </c>
      <c r="DS356" s="859">
        <v>0</v>
      </c>
      <c r="DT356" s="859"/>
      <c r="DU356" s="859"/>
      <c r="DV356" s="859"/>
      <c r="DW356" s="859"/>
      <c r="DX356" s="137"/>
      <c r="DY356" s="859"/>
      <c r="EE356" s="10"/>
      <c r="EF356" s="655"/>
      <c r="EG356" s="655"/>
      <c r="EH356" s="655"/>
      <c r="EI356" s="655"/>
      <c r="EJ356" s="655"/>
      <c r="EK356" s="655"/>
      <c r="EL356" s="655"/>
      <c r="EM356" s="655"/>
      <c r="EN356" s="952"/>
      <c r="EO356" s="655"/>
      <c r="EP356" s="655"/>
      <c r="EQ356" s="655"/>
      <c r="ER356" s="655"/>
      <c r="ES356" s="655"/>
      <c r="ET356" s="655"/>
      <c r="EU356" s="655"/>
      <c r="EV356" s="655"/>
      <c r="EX356" s="931"/>
      <c r="EY356" s="655"/>
      <c r="EZ356" s="655"/>
      <c r="FA356" s="655"/>
      <c r="FB356" s="655"/>
      <c r="FC356" s="655"/>
      <c r="FD356" s="655"/>
      <c r="FE356" s="655"/>
      <c r="FF356" s="655"/>
      <c r="FG356" s="655"/>
      <c r="FH356" s="655"/>
      <c r="FI356" s="655"/>
      <c r="FJ356" s="655"/>
      <c r="FK356" s="655"/>
      <c r="FL356" s="655"/>
      <c r="FM356" s="655"/>
      <c r="FN356" s="655"/>
      <c r="FO356" s="655"/>
      <c r="FP356" s="655"/>
      <c r="FQ356" s="655"/>
      <c r="FR356" s="655"/>
      <c r="FS356" s="655"/>
      <c r="FT356" s="655"/>
      <c r="FU356" s="655"/>
      <c r="FV356" s="655"/>
      <c r="FW356" s="655"/>
      <c r="FX356" s="655"/>
      <c r="FY356" s="655"/>
      <c r="FZ356" s="655"/>
      <c r="GA356" s="655"/>
      <c r="GB356" s="655"/>
      <c r="GC356" s="655"/>
      <c r="GD356" s="655"/>
      <c r="GE356" s="655"/>
      <c r="GF356" s="655"/>
      <c r="GG356" s="655"/>
      <c r="GH356" s="655"/>
      <c r="GI356" s="655"/>
      <c r="GJ356" s="655"/>
      <c r="GK356" s="655"/>
      <c r="GL356" s="655"/>
      <c r="GM356" s="655"/>
      <c r="GN356" s="655"/>
      <c r="GO356" s="655"/>
      <c r="GP356" s="655"/>
      <c r="GQ356" s="655"/>
      <c r="GR356" s="655"/>
      <c r="GS356" s="655"/>
      <c r="GT356" s="655"/>
      <c r="GU356" s="655"/>
      <c r="GV356" s="655"/>
      <c r="GW356" s="655"/>
      <c r="GX356" s="655"/>
      <c r="GY356" s="655"/>
      <c r="GZ356" s="655"/>
      <c r="HA356" s="655"/>
      <c r="HB356" s="655"/>
      <c r="HC356" s="655"/>
      <c r="HD356" s="655"/>
      <c r="HE356" s="655"/>
      <c r="HF356" s="655"/>
      <c r="HG356" s="655"/>
      <c r="HH356" s="655"/>
      <c r="HI356" s="655"/>
      <c r="HJ356" s="655"/>
      <c r="HK356" s="655"/>
      <c r="HL356" s="655"/>
      <c r="HM356" s="655"/>
      <c r="HN356" s="655"/>
      <c r="HO356" s="655"/>
      <c r="HP356" s="655"/>
      <c r="HQ356" s="655"/>
      <c r="HR356" s="655"/>
      <c r="HS356" s="655"/>
      <c r="HT356" s="655"/>
      <c r="HU356" s="655"/>
      <c r="HV356" s="655"/>
      <c r="HW356" s="655"/>
      <c r="HX356" s="655"/>
      <c r="HY356" s="655"/>
      <c r="HZ356" s="655"/>
      <c r="IA356" s="655"/>
      <c r="IB356" s="655"/>
      <c r="IC356" s="655"/>
    </row>
    <row r="357" spans="1:237" s="777" customFormat="1" ht="20.100000000000001" customHeight="1" x14ac:dyDescent="0.35">
      <c r="A357" s="712"/>
      <c r="B357" s="658" t="s">
        <v>629</v>
      </c>
      <c r="C357" s="538"/>
      <c r="D357" s="658"/>
      <c r="E357" s="658" t="s">
        <v>7</v>
      </c>
      <c r="F357" s="658"/>
      <c r="G357" s="658"/>
      <c r="H357" s="658"/>
      <c r="I357" s="658"/>
      <c r="J357" s="658" t="s">
        <v>201</v>
      </c>
      <c r="K357" s="675"/>
      <c r="L357" s="508" t="s">
        <v>630</v>
      </c>
      <c r="M357" s="508"/>
      <c r="N357" s="508"/>
      <c r="O357" s="969"/>
      <c r="P357" s="701"/>
      <c r="Q357" s="701"/>
      <c r="R357" s="701"/>
      <c r="S357" s="701"/>
      <c r="T357" s="701"/>
      <c r="U357" s="701"/>
      <c r="V357" s="701"/>
      <c r="W357" s="701"/>
      <c r="X357" s="701"/>
      <c r="Y357" s="701"/>
      <c r="Z357" s="701"/>
      <c r="AA357" s="701"/>
      <c r="AB357" s="701"/>
      <c r="AC357" s="701"/>
      <c r="AD357" s="701"/>
      <c r="AE357" s="701"/>
      <c r="AF357" s="701"/>
      <c r="AG357" s="701"/>
      <c r="AH357" s="701"/>
      <c r="AI357" s="702"/>
      <c r="AJ357" s="701"/>
      <c r="AK357" s="701"/>
      <c r="AL357" s="701"/>
      <c r="AM357" s="701"/>
      <c r="AN357" s="99" t="e">
        <f>AN360+#REF!</f>
        <v>#REF!</v>
      </c>
      <c r="AO357" s="99" t="e">
        <f>AO360+#REF!</f>
        <v>#REF!</v>
      </c>
      <c r="AP357" s="99" t="e">
        <f>AP360+#REF!</f>
        <v>#REF!</v>
      </c>
      <c r="AQ357" s="99" t="e">
        <f>AQ360+#REF!</f>
        <v>#REF!</v>
      </c>
      <c r="AR357" s="99">
        <f>AR360</f>
        <v>0</v>
      </c>
      <c r="AS357" s="699"/>
      <c r="AT357" s="699"/>
      <c r="AU357" s="99" t="e">
        <f>AU360+#REF!</f>
        <v>#REF!</v>
      </c>
      <c r="AV357" s="99">
        <f>AV360</f>
        <v>0</v>
      </c>
      <c r="AW357" s="99" t="e">
        <f>AW360+#REF!</f>
        <v>#REF!</v>
      </c>
      <c r="AX357" s="99" t="e">
        <f>AX360+#REF!</f>
        <v>#REF!</v>
      </c>
      <c r="AY357" s="99">
        <f>AY360</f>
        <v>0</v>
      </c>
      <c r="AZ357" s="701"/>
      <c r="BA357" s="701"/>
      <c r="BB357" s="99">
        <f t="shared" ref="BB357:BK357" si="1065">BB360</f>
        <v>0</v>
      </c>
      <c r="BC357" s="99">
        <f t="shared" si="1065"/>
        <v>0</v>
      </c>
      <c r="BD357" s="99">
        <f t="shared" si="1065"/>
        <v>0</v>
      </c>
      <c r="BE357" s="99">
        <f t="shared" si="1065"/>
        <v>0</v>
      </c>
      <c r="BF357" s="99">
        <f t="shared" si="1065"/>
        <v>0</v>
      </c>
      <c r="BG357" s="99">
        <f t="shared" si="1065"/>
        <v>0</v>
      </c>
      <c r="BH357" s="99">
        <f t="shared" si="1065"/>
        <v>0</v>
      </c>
      <c r="BI357" s="99">
        <f t="shared" si="1065"/>
        <v>0</v>
      </c>
      <c r="BJ357" s="99">
        <f t="shared" si="1065"/>
        <v>0</v>
      </c>
      <c r="BK357" s="99">
        <f t="shared" si="1065"/>
        <v>0</v>
      </c>
      <c r="BL357" s="99">
        <f t="shared" si="908"/>
        <v>0</v>
      </c>
      <c r="BM357" s="99"/>
      <c r="BN357" s="99"/>
      <c r="BO357" s="99">
        <f>BO360</f>
        <v>10380.040000000001</v>
      </c>
      <c r="BP357" s="99"/>
      <c r="BQ357" s="99"/>
      <c r="BR357" s="99">
        <f t="shared" ref="BR357:BY357" si="1066">BR360</f>
        <v>1619.9599999999991</v>
      </c>
      <c r="BS357" s="99">
        <f t="shared" si="1066"/>
        <v>12000</v>
      </c>
      <c r="BT357" s="99">
        <f>BT360</f>
        <v>0</v>
      </c>
      <c r="BU357" s="99">
        <f t="shared" si="1066"/>
        <v>0</v>
      </c>
      <c r="BV357" s="99">
        <f t="shared" si="1066"/>
        <v>12000</v>
      </c>
      <c r="BW357" s="99"/>
      <c r="BX357" s="99"/>
      <c r="BY357" s="99">
        <f t="shared" si="1066"/>
        <v>10380.040000000001</v>
      </c>
      <c r="BZ357" s="99">
        <f>BZ360</f>
        <v>2508.1</v>
      </c>
      <c r="CA357" s="99">
        <f t="shared" si="919"/>
        <v>0</v>
      </c>
      <c r="CB357" s="99">
        <f t="shared" si="920"/>
        <v>24.16271998951834</v>
      </c>
      <c r="CC357" s="99">
        <f>CC360</f>
        <v>12000</v>
      </c>
      <c r="CD357" s="99">
        <f>CD360</f>
        <v>12000</v>
      </c>
      <c r="CE357" s="99">
        <f>CE360</f>
        <v>12000</v>
      </c>
      <c r="CF357" s="99">
        <f>CF360</f>
        <v>1716.7</v>
      </c>
      <c r="CG357" s="99">
        <f t="shared" ref="CG357:CG404" si="1067">IFERROR(CF357/CE357*100,)</f>
        <v>14.305833333333334</v>
      </c>
      <c r="CH357" s="99">
        <f>CH360</f>
        <v>-2000</v>
      </c>
      <c r="CI357" s="99">
        <f>CI360</f>
        <v>10000</v>
      </c>
      <c r="CJ357" s="99"/>
      <c r="CK357" s="99">
        <f t="shared" si="881"/>
        <v>0</v>
      </c>
      <c r="CL357" s="99">
        <f>CL360</f>
        <v>0</v>
      </c>
      <c r="CM357" s="99">
        <f>CM360</f>
        <v>10000</v>
      </c>
      <c r="CN357" s="99"/>
      <c r="CO357" s="99">
        <f t="shared" si="882"/>
        <v>0</v>
      </c>
      <c r="CP357" s="99">
        <f>CP360</f>
        <v>0</v>
      </c>
      <c r="CQ357" s="99">
        <f>CQ360</f>
        <v>10000</v>
      </c>
      <c r="CR357" s="99">
        <f>CR360</f>
        <v>6201.5</v>
      </c>
      <c r="CS357" s="99">
        <f t="shared" si="832"/>
        <v>62.015000000000001</v>
      </c>
      <c r="CT357" s="99">
        <f>CT360</f>
        <v>4500</v>
      </c>
      <c r="CU357" s="99">
        <f>CU360</f>
        <v>14500</v>
      </c>
      <c r="CV357" s="99">
        <f>CV360</f>
        <v>6201.5</v>
      </c>
      <c r="CW357" s="99">
        <f t="shared" si="833"/>
        <v>42.768965517241384</v>
      </c>
      <c r="CX357" s="99">
        <f t="shared" ref="CX357:DG357" si="1068">CX360</f>
        <v>100</v>
      </c>
      <c r="CY357" s="99">
        <f t="shared" si="1068"/>
        <v>14600</v>
      </c>
      <c r="CZ357" s="99">
        <f t="shared" si="1068"/>
        <v>10000</v>
      </c>
      <c r="DA357" s="99">
        <f t="shared" si="1068"/>
        <v>10000</v>
      </c>
      <c r="DB357" s="99">
        <f t="shared" ref="DB357" si="1069">DB360</f>
        <v>6201.5</v>
      </c>
      <c r="DC357" s="99">
        <f t="shared" ref="DC357" si="1070">DC360</f>
        <v>4736.8900000000003</v>
      </c>
      <c r="DD357" s="99">
        <f t="shared" si="1033"/>
        <v>76.382971861646382</v>
      </c>
      <c r="DE357" s="99">
        <f t="shared" si="1034"/>
        <v>43.062636363636365</v>
      </c>
      <c r="DF357" s="99">
        <f t="shared" si="1068"/>
        <v>10000</v>
      </c>
      <c r="DG357" s="99">
        <f t="shared" si="1068"/>
        <v>1733.62</v>
      </c>
      <c r="DH357" s="99">
        <f t="shared" si="839"/>
        <v>17.336199999999998</v>
      </c>
      <c r="DI357" s="99">
        <f>DI360</f>
        <v>1000</v>
      </c>
      <c r="DJ357" s="99">
        <f>DJ360</f>
        <v>11000</v>
      </c>
      <c r="DK357" s="99">
        <f t="shared" ref="DK357" si="1071">DK360</f>
        <v>0</v>
      </c>
      <c r="DL357" s="99">
        <f t="shared" si="967"/>
        <v>0</v>
      </c>
      <c r="DM357" s="99">
        <f>DM360</f>
        <v>0</v>
      </c>
      <c r="DN357" s="99">
        <f>DN360</f>
        <v>11000</v>
      </c>
      <c r="DO357" s="99">
        <f t="shared" ref="DO357" si="1072">DO360</f>
        <v>0</v>
      </c>
      <c r="DP357" s="99">
        <f t="shared" si="969"/>
        <v>0</v>
      </c>
      <c r="DQ357" s="99">
        <f>DQ360</f>
        <v>0</v>
      </c>
      <c r="DR357" s="99">
        <f>DR360</f>
        <v>11000</v>
      </c>
      <c r="DS357" s="99">
        <f t="shared" ref="DS357:DU357" si="1073">DS360</f>
        <v>13500</v>
      </c>
      <c r="DT357" s="99">
        <f t="shared" si="1073"/>
        <v>12000</v>
      </c>
      <c r="DU357" s="99">
        <f t="shared" si="1073"/>
        <v>12000</v>
      </c>
      <c r="DV357" s="698"/>
      <c r="DW357" s="698"/>
      <c r="DX357" s="698"/>
      <c r="DY357" s="698"/>
      <c r="DZ357" s="860"/>
      <c r="EA357" s="860"/>
      <c r="EE357" s="935"/>
      <c r="EF357" s="951"/>
      <c r="EG357" s="951"/>
      <c r="EH357" s="951"/>
      <c r="EI357" s="951"/>
      <c r="EJ357" s="951"/>
      <c r="EK357" s="951"/>
      <c r="EL357" s="951"/>
      <c r="EM357" s="951"/>
      <c r="EN357" s="966"/>
      <c r="EO357" s="951"/>
      <c r="EP357" s="951"/>
      <c r="EQ357" s="951"/>
      <c r="ER357" s="951"/>
      <c r="ES357" s="951"/>
      <c r="ET357" s="951"/>
      <c r="EU357" s="951"/>
      <c r="EV357" s="951"/>
      <c r="EX357" s="917"/>
      <c r="EY357" s="951"/>
      <c r="EZ357" s="951"/>
      <c r="FA357" s="951"/>
      <c r="FB357" s="951"/>
      <c r="FC357" s="951"/>
      <c r="FD357" s="951"/>
      <c r="FE357" s="951"/>
      <c r="FF357" s="951"/>
      <c r="FG357" s="951"/>
      <c r="FH357" s="951"/>
      <c r="FI357" s="951"/>
      <c r="FJ357" s="951"/>
      <c r="FK357" s="951"/>
      <c r="FL357" s="951"/>
      <c r="FM357" s="951"/>
      <c r="FN357" s="951"/>
      <c r="FO357" s="951"/>
      <c r="FP357" s="951"/>
      <c r="FQ357" s="951"/>
      <c r="FR357" s="951"/>
      <c r="FS357" s="951"/>
      <c r="FT357" s="951"/>
      <c r="FU357" s="951"/>
      <c r="FV357" s="951"/>
      <c r="FW357" s="951"/>
      <c r="FX357" s="951"/>
      <c r="FY357" s="951"/>
      <c r="FZ357" s="951"/>
      <c r="GA357" s="951"/>
      <c r="GB357" s="951"/>
      <c r="GC357" s="951"/>
      <c r="GD357" s="951"/>
      <c r="GE357" s="951"/>
      <c r="GF357" s="951"/>
      <c r="GG357" s="951"/>
      <c r="GH357" s="951"/>
      <c r="GI357" s="951"/>
      <c r="GJ357" s="951"/>
      <c r="GK357" s="951"/>
      <c r="GL357" s="951"/>
      <c r="GM357" s="951"/>
      <c r="GN357" s="951"/>
      <c r="GO357" s="951"/>
      <c r="GP357" s="951"/>
      <c r="GQ357" s="951"/>
      <c r="GR357" s="951"/>
      <c r="GS357" s="951"/>
      <c r="GT357" s="951"/>
      <c r="GU357" s="951"/>
      <c r="GV357" s="951"/>
      <c r="GW357" s="951"/>
      <c r="GX357" s="951"/>
      <c r="GY357" s="951"/>
      <c r="GZ357" s="951"/>
      <c r="HA357" s="951"/>
      <c r="HB357" s="951"/>
      <c r="HC357" s="951"/>
      <c r="HD357" s="951"/>
      <c r="HE357" s="951"/>
      <c r="HF357" s="951"/>
      <c r="HG357" s="951"/>
      <c r="HH357" s="951"/>
      <c r="HI357" s="951"/>
      <c r="HJ357" s="951"/>
      <c r="HK357" s="951"/>
      <c r="HL357" s="951"/>
      <c r="HM357" s="951"/>
      <c r="HN357" s="951"/>
      <c r="HO357" s="951"/>
      <c r="HP357" s="951"/>
      <c r="HQ357" s="951"/>
      <c r="HR357" s="951"/>
      <c r="HS357" s="951"/>
      <c r="HT357" s="951"/>
      <c r="HU357" s="951"/>
      <c r="HV357" s="951"/>
      <c r="HW357" s="951"/>
      <c r="HX357" s="951"/>
      <c r="HY357" s="951"/>
      <c r="HZ357" s="951"/>
      <c r="IA357" s="951"/>
      <c r="IB357" s="951"/>
      <c r="IC357" s="951"/>
    </row>
    <row r="358" spans="1:237" s="654" customFormat="1" ht="20.100000000000001" customHeight="1" x14ac:dyDescent="0.35">
      <c r="A358" s="646"/>
      <c r="B358" s="661"/>
      <c r="C358" s="667"/>
      <c r="D358" s="661"/>
      <c r="E358" s="661"/>
      <c r="F358" s="661"/>
      <c r="G358" s="661"/>
      <c r="H358" s="661"/>
      <c r="I358" s="661"/>
      <c r="J358" s="661"/>
      <c r="K358" s="537" t="s">
        <v>389</v>
      </c>
      <c r="L358" s="516" t="s">
        <v>399</v>
      </c>
      <c r="M358" s="563"/>
      <c r="N358" s="563"/>
      <c r="O358" s="774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614"/>
      <c r="AJ358" s="30"/>
      <c r="AK358" s="30"/>
      <c r="AL358" s="30"/>
      <c r="AM358" s="30"/>
      <c r="AN358" s="104"/>
      <c r="AO358" s="104"/>
      <c r="AP358" s="104"/>
      <c r="AQ358" s="104"/>
      <c r="AR358" s="104"/>
      <c r="AS358" s="49"/>
      <c r="AT358" s="49"/>
      <c r="AU358" s="104"/>
      <c r="AV358" s="104"/>
      <c r="AW358" s="104"/>
      <c r="AX358" s="104"/>
      <c r="AY358" s="104"/>
      <c r="AZ358" s="30"/>
      <c r="BA358" s="30"/>
      <c r="BB358" s="104"/>
      <c r="BC358" s="104"/>
      <c r="BD358" s="104"/>
      <c r="BE358" s="104"/>
      <c r="BF358" s="104"/>
      <c r="BG358" s="104"/>
      <c r="BH358" s="104"/>
      <c r="BI358" s="104"/>
      <c r="BJ358" s="104"/>
      <c r="BK358" s="104"/>
      <c r="BL358" s="104"/>
      <c r="BM358" s="104"/>
      <c r="BN358" s="104"/>
      <c r="BO358" s="104"/>
      <c r="BP358" s="104"/>
      <c r="BQ358" s="104"/>
      <c r="BR358" s="104"/>
      <c r="BS358" s="104"/>
      <c r="BT358" s="104"/>
      <c r="BU358" s="104"/>
      <c r="BV358" s="104"/>
      <c r="BW358" s="104"/>
      <c r="BX358" s="104"/>
      <c r="BY358" s="104"/>
      <c r="BZ358" s="104">
        <f>BZ362</f>
        <v>0</v>
      </c>
      <c r="CA358" s="104"/>
      <c r="CB358" s="104"/>
      <c r="CC358" s="104"/>
      <c r="CD358" s="104"/>
      <c r="CE358" s="104">
        <f t="shared" ref="CE358:CU358" si="1074">CE362</f>
        <v>0</v>
      </c>
      <c r="CF358" s="104">
        <f t="shared" si="1074"/>
        <v>0</v>
      </c>
      <c r="CG358" s="104">
        <f t="shared" si="1074"/>
        <v>0</v>
      </c>
      <c r="CH358" s="104">
        <f t="shared" si="1074"/>
        <v>0</v>
      </c>
      <c r="CI358" s="104">
        <f t="shared" si="1074"/>
        <v>0</v>
      </c>
      <c r="CJ358" s="104">
        <f t="shared" si="1074"/>
        <v>0</v>
      </c>
      <c r="CK358" s="104">
        <f t="shared" si="1074"/>
        <v>0</v>
      </c>
      <c r="CL358" s="104">
        <f t="shared" si="1074"/>
        <v>0</v>
      </c>
      <c r="CM358" s="104">
        <f t="shared" si="1074"/>
        <v>0</v>
      </c>
      <c r="CN358" s="104">
        <f t="shared" si="1074"/>
        <v>0</v>
      </c>
      <c r="CO358" s="104">
        <f t="shared" si="1074"/>
        <v>0</v>
      </c>
      <c r="CP358" s="104">
        <f t="shared" si="1074"/>
        <v>0</v>
      </c>
      <c r="CQ358" s="104">
        <f t="shared" si="1074"/>
        <v>0</v>
      </c>
      <c r="CR358" s="104">
        <f t="shared" si="1074"/>
        <v>0</v>
      </c>
      <c r="CS358" s="104">
        <f t="shared" ref="CS358:CS404" si="1075">IFERROR(CR358/CQ358*100,)</f>
        <v>0</v>
      </c>
      <c r="CT358" s="104">
        <f t="shared" si="1074"/>
        <v>4500</v>
      </c>
      <c r="CU358" s="104">
        <f t="shared" si="1074"/>
        <v>4500</v>
      </c>
      <c r="CV358" s="104">
        <f>CV362</f>
        <v>0</v>
      </c>
      <c r="CW358" s="104">
        <f t="shared" si="833"/>
        <v>0</v>
      </c>
      <c r="CX358" s="104">
        <f>CX362</f>
        <v>100</v>
      </c>
      <c r="CY358" s="104">
        <f t="shared" ref="CY358" si="1076">CY362</f>
        <v>4600</v>
      </c>
      <c r="CZ358" s="104">
        <v>10000</v>
      </c>
      <c r="DA358" s="104">
        <v>10000</v>
      </c>
      <c r="DB358" s="104">
        <f>DB362</f>
        <v>6201.5</v>
      </c>
      <c r="DC358" s="104">
        <f>DC362</f>
        <v>4736.8900000000003</v>
      </c>
      <c r="DD358" s="104">
        <f t="shared" si="1033"/>
        <v>76.382971861646382</v>
      </c>
      <c r="DE358" s="104">
        <f t="shared" si="1034"/>
        <v>43.062636363636365</v>
      </c>
      <c r="DF358" s="104">
        <f>DF362</f>
        <v>10000</v>
      </c>
      <c r="DG358" s="104">
        <f>DG362</f>
        <v>1733.62</v>
      </c>
      <c r="DH358" s="104">
        <f t="shared" si="839"/>
        <v>17.336199999999998</v>
      </c>
      <c r="DI358" s="104">
        <f>DI362</f>
        <v>1000</v>
      </c>
      <c r="DJ358" s="104">
        <f>DJ362</f>
        <v>11000</v>
      </c>
      <c r="DK358" s="104">
        <f>DK362</f>
        <v>0</v>
      </c>
      <c r="DL358" s="104">
        <f t="shared" si="967"/>
        <v>0</v>
      </c>
      <c r="DM358" s="104">
        <f>DM362</f>
        <v>0</v>
      </c>
      <c r="DN358" s="104">
        <f>DN362</f>
        <v>11000</v>
      </c>
      <c r="DO358" s="104">
        <f>DO362</f>
        <v>0</v>
      </c>
      <c r="DP358" s="104">
        <f t="shared" si="969"/>
        <v>0</v>
      </c>
      <c r="DQ358" s="104">
        <f>DQ362</f>
        <v>0</v>
      </c>
      <c r="DR358" s="104">
        <f>DR362</f>
        <v>11000</v>
      </c>
      <c r="DS358" s="104">
        <f t="shared" ref="DS358" si="1077">DS362</f>
        <v>13500</v>
      </c>
      <c r="DT358" s="104">
        <v>12000</v>
      </c>
      <c r="DU358" s="104">
        <v>12000</v>
      </c>
      <c r="DV358" s="116"/>
      <c r="DW358" s="116"/>
      <c r="DX358" s="137"/>
      <c r="DY358" s="116"/>
      <c r="DZ358" s="852"/>
      <c r="EA358" s="852"/>
      <c r="EE358" s="686"/>
      <c r="EF358" s="655"/>
      <c r="EG358" s="655"/>
      <c r="EH358" s="655"/>
      <c r="EI358" s="655"/>
      <c r="EJ358" s="655"/>
      <c r="EK358" s="655"/>
      <c r="EL358" s="655"/>
      <c r="EM358" s="655"/>
      <c r="EN358" s="952"/>
      <c r="EO358" s="655"/>
      <c r="EP358" s="655"/>
      <c r="EQ358" s="655"/>
      <c r="ER358" s="655"/>
      <c r="ES358" s="655"/>
      <c r="ET358" s="655"/>
      <c r="EU358" s="655"/>
      <c r="EV358" s="655"/>
      <c r="EX358" s="820"/>
      <c r="EY358" s="655"/>
      <c r="EZ358" s="655"/>
      <c r="FA358" s="655"/>
      <c r="FB358" s="655"/>
      <c r="FC358" s="655"/>
      <c r="FD358" s="655"/>
      <c r="FE358" s="655"/>
      <c r="FF358" s="655"/>
      <c r="FG358" s="655"/>
      <c r="FH358" s="655"/>
      <c r="FI358" s="655"/>
      <c r="FJ358" s="655"/>
      <c r="FK358" s="655"/>
      <c r="FL358" s="655"/>
      <c r="FM358" s="655"/>
      <c r="FN358" s="655"/>
      <c r="FO358" s="655"/>
      <c r="FP358" s="655"/>
      <c r="FQ358" s="655"/>
      <c r="FR358" s="655"/>
      <c r="FS358" s="655"/>
      <c r="FT358" s="655"/>
      <c r="FU358" s="655"/>
      <c r="FV358" s="655"/>
      <c r="FW358" s="655"/>
      <c r="FX358" s="655"/>
      <c r="FY358" s="655"/>
      <c r="FZ358" s="655"/>
      <c r="GA358" s="655"/>
      <c r="GB358" s="655"/>
      <c r="GC358" s="655"/>
      <c r="GD358" s="655"/>
      <c r="GE358" s="655"/>
      <c r="GF358" s="655"/>
      <c r="GG358" s="655"/>
      <c r="GH358" s="655"/>
      <c r="GI358" s="655"/>
      <c r="GJ358" s="655"/>
      <c r="GK358" s="655"/>
      <c r="GL358" s="655"/>
      <c r="GM358" s="655"/>
      <c r="GN358" s="655"/>
      <c r="GO358" s="655"/>
      <c r="GP358" s="655"/>
      <c r="GQ358" s="655"/>
      <c r="GR358" s="655"/>
      <c r="GS358" s="655"/>
      <c r="GT358" s="655"/>
      <c r="GU358" s="655"/>
      <c r="GV358" s="655"/>
      <c r="GW358" s="655"/>
      <c r="GX358" s="655"/>
      <c r="GY358" s="655"/>
      <c r="GZ358" s="655"/>
      <c r="HA358" s="655"/>
      <c r="HB358" s="655"/>
      <c r="HC358" s="655"/>
      <c r="HD358" s="655"/>
      <c r="HE358" s="655"/>
      <c r="HF358" s="655"/>
      <c r="HG358" s="655"/>
      <c r="HH358" s="655"/>
      <c r="HI358" s="655"/>
      <c r="HJ358" s="655"/>
      <c r="HK358" s="655"/>
      <c r="HL358" s="655"/>
      <c r="HM358" s="655"/>
      <c r="HN358" s="655"/>
      <c r="HO358" s="655"/>
      <c r="HP358" s="655"/>
      <c r="HQ358" s="655"/>
      <c r="HR358" s="655"/>
      <c r="HS358" s="655"/>
      <c r="HT358" s="655"/>
      <c r="HU358" s="655"/>
      <c r="HV358" s="655"/>
      <c r="HW358" s="655"/>
      <c r="HX358" s="655"/>
      <c r="HY358" s="655"/>
      <c r="HZ358" s="655"/>
      <c r="IA358" s="655"/>
      <c r="IB358" s="655"/>
      <c r="IC358" s="655"/>
    </row>
    <row r="359" spans="1:237" s="654" customFormat="1" ht="20.100000000000001" hidden="1" customHeight="1" x14ac:dyDescent="0.35">
      <c r="A359" s="646"/>
      <c r="B359" s="661"/>
      <c r="C359" s="667"/>
      <c r="D359" s="661"/>
      <c r="E359" s="661"/>
      <c r="F359" s="661"/>
      <c r="G359" s="661"/>
      <c r="H359" s="661"/>
      <c r="I359" s="661"/>
      <c r="J359" s="661"/>
      <c r="K359" s="537" t="s">
        <v>463</v>
      </c>
      <c r="L359" s="516" t="s">
        <v>399</v>
      </c>
      <c r="M359" s="563"/>
      <c r="N359" s="563"/>
      <c r="O359" s="774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614"/>
      <c r="AJ359" s="30"/>
      <c r="AK359" s="30"/>
      <c r="AL359" s="30"/>
      <c r="AM359" s="30"/>
      <c r="AN359" s="104">
        <v>0</v>
      </c>
      <c r="AO359" s="104">
        <v>0</v>
      </c>
      <c r="AP359" s="104">
        <v>0</v>
      </c>
      <c r="AQ359" s="104">
        <v>0</v>
      </c>
      <c r="AR359" s="104">
        <f>AR360</f>
        <v>0</v>
      </c>
      <c r="AS359" s="49"/>
      <c r="AT359" s="49"/>
      <c r="AU359" s="104">
        <v>24170</v>
      </c>
      <c r="AV359" s="104">
        <f>AV360</f>
        <v>0</v>
      </c>
      <c r="AW359" s="104">
        <v>24170</v>
      </c>
      <c r="AX359" s="104">
        <v>24170</v>
      </c>
      <c r="AY359" s="104">
        <f>AY360</f>
        <v>0</v>
      </c>
      <c r="AZ359" s="30"/>
      <c r="BA359" s="30"/>
      <c r="BB359" s="104">
        <f>BB360</f>
        <v>0</v>
      </c>
      <c r="BC359" s="104">
        <f>BC360</f>
        <v>0</v>
      </c>
      <c r="BD359" s="104">
        <v>223030.65</v>
      </c>
      <c r="BE359" s="104">
        <f t="shared" ref="BE359:BK359" si="1078">BE360</f>
        <v>0</v>
      </c>
      <c r="BF359" s="104">
        <f t="shared" si="1078"/>
        <v>0</v>
      </c>
      <c r="BG359" s="104">
        <f t="shared" si="1078"/>
        <v>0</v>
      </c>
      <c r="BH359" s="104">
        <f t="shared" si="1078"/>
        <v>0</v>
      </c>
      <c r="BI359" s="104">
        <f t="shared" si="1078"/>
        <v>0</v>
      </c>
      <c r="BJ359" s="104">
        <f t="shared" si="1078"/>
        <v>0</v>
      </c>
      <c r="BK359" s="104">
        <f t="shared" si="1078"/>
        <v>0</v>
      </c>
      <c r="BL359" s="104">
        <f t="shared" si="908"/>
        <v>0</v>
      </c>
      <c r="BM359" s="104"/>
      <c r="BN359" s="104"/>
      <c r="BO359" s="104">
        <v>10380.040000000001</v>
      </c>
      <c r="BP359" s="104"/>
      <c r="BQ359" s="104"/>
      <c r="BR359" s="104">
        <f t="shared" ref="BR359:BV360" si="1079">BR360</f>
        <v>1619.9599999999991</v>
      </c>
      <c r="BS359" s="104">
        <f t="shared" si="1079"/>
        <v>12000</v>
      </c>
      <c r="BT359" s="104">
        <f t="shared" si="1079"/>
        <v>0</v>
      </c>
      <c r="BU359" s="104">
        <f t="shared" si="1079"/>
        <v>0</v>
      </c>
      <c r="BV359" s="104">
        <f t="shared" si="1079"/>
        <v>12000</v>
      </c>
      <c r="BW359" s="104"/>
      <c r="BX359" s="104"/>
      <c r="BY359" s="104">
        <f>BY360</f>
        <v>10380.040000000001</v>
      </c>
      <c r="BZ359" s="104">
        <f>BZ364</f>
        <v>2508.1</v>
      </c>
      <c r="CA359" s="104">
        <f t="shared" si="919"/>
        <v>0</v>
      </c>
      <c r="CB359" s="104">
        <f t="shared" si="920"/>
        <v>24.16271998951834</v>
      </c>
      <c r="CC359" s="104">
        <f t="shared" ref="CC359:CR360" si="1080">CC360</f>
        <v>12000</v>
      </c>
      <c r="CD359" s="104">
        <f t="shared" si="1080"/>
        <v>12000</v>
      </c>
      <c r="CE359" s="104">
        <f t="shared" ref="CE359:DA359" si="1081">CE364</f>
        <v>12000</v>
      </c>
      <c r="CF359" s="104">
        <f t="shared" si="1081"/>
        <v>1716.7</v>
      </c>
      <c r="CG359" s="104">
        <f t="shared" si="1081"/>
        <v>14.305833333333334</v>
      </c>
      <c r="CH359" s="104">
        <f t="shared" si="1081"/>
        <v>-2000</v>
      </c>
      <c r="CI359" s="104">
        <f t="shared" si="1081"/>
        <v>10000</v>
      </c>
      <c r="CJ359" s="104">
        <f t="shared" si="1081"/>
        <v>0</v>
      </c>
      <c r="CK359" s="104">
        <f t="shared" si="1081"/>
        <v>0</v>
      </c>
      <c r="CL359" s="104">
        <f t="shared" si="1081"/>
        <v>0</v>
      </c>
      <c r="CM359" s="104">
        <f t="shared" si="1081"/>
        <v>10000</v>
      </c>
      <c r="CN359" s="104">
        <f t="shared" si="1081"/>
        <v>0</v>
      </c>
      <c r="CO359" s="104">
        <f t="shared" si="1081"/>
        <v>0</v>
      </c>
      <c r="CP359" s="104">
        <f t="shared" si="1081"/>
        <v>0</v>
      </c>
      <c r="CQ359" s="104">
        <f t="shared" si="1081"/>
        <v>10000</v>
      </c>
      <c r="CR359" s="104">
        <f t="shared" si="1081"/>
        <v>6201.5</v>
      </c>
      <c r="CS359" s="104">
        <f t="shared" si="1075"/>
        <v>62.015000000000001</v>
      </c>
      <c r="CT359" s="104">
        <f t="shared" si="1081"/>
        <v>0</v>
      </c>
      <c r="CU359" s="104">
        <f t="shared" si="1081"/>
        <v>10000</v>
      </c>
      <c r="CV359" s="104">
        <f>CV364</f>
        <v>6201.5</v>
      </c>
      <c r="CW359" s="104">
        <f t="shared" si="833"/>
        <v>62.015000000000001</v>
      </c>
      <c r="CX359" s="104">
        <f>CX364</f>
        <v>0</v>
      </c>
      <c r="CY359" s="104">
        <f t="shared" ref="CY359" si="1082">CY364</f>
        <v>10000</v>
      </c>
      <c r="CZ359" s="104">
        <f t="shared" si="1081"/>
        <v>0</v>
      </c>
      <c r="DA359" s="104">
        <f t="shared" si="1081"/>
        <v>0</v>
      </c>
      <c r="DB359" s="104">
        <f>DB364</f>
        <v>0</v>
      </c>
      <c r="DC359" s="104">
        <f>DC364</f>
        <v>0</v>
      </c>
      <c r="DD359" s="104">
        <f t="shared" si="1033"/>
        <v>0</v>
      </c>
      <c r="DE359" s="104">
        <f t="shared" si="1034"/>
        <v>0</v>
      </c>
      <c r="DF359" s="104">
        <f>DF364</f>
        <v>0</v>
      </c>
      <c r="DG359" s="104">
        <f>DG364</f>
        <v>0</v>
      </c>
      <c r="DH359" s="104">
        <f t="shared" si="839"/>
        <v>0</v>
      </c>
      <c r="DI359" s="104">
        <f>DI364</f>
        <v>0</v>
      </c>
      <c r="DJ359" s="104">
        <f>DJ364</f>
        <v>0</v>
      </c>
      <c r="DK359" s="104">
        <f>DK364</f>
        <v>0</v>
      </c>
      <c r="DL359" s="104">
        <f t="shared" si="967"/>
        <v>0</v>
      </c>
      <c r="DM359" s="104">
        <f>DM364</f>
        <v>0</v>
      </c>
      <c r="DN359" s="104">
        <f>DN364</f>
        <v>0</v>
      </c>
      <c r="DO359" s="104">
        <f>DO364</f>
        <v>0</v>
      </c>
      <c r="DP359" s="104">
        <f t="shared" si="969"/>
        <v>0</v>
      </c>
      <c r="DQ359" s="104">
        <f>DQ364</f>
        <v>0</v>
      </c>
      <c r="DR359" s="104">
        <f>DR364</f>
        <v>0</v>
      </c>
      <c r="DS359" s="104">
        <f t="shared" ref="DS359:DU359" si="1083">DS364</f>
        <v>0</v>
      </c>
      <c r="DT359" s="104">
        <f t="shared" si="1083"/>
        <v>0</v>
      </c>
      <c r="DU359" s="104">
        <f t="shared" si="1083"/>
        <v>0</v>
      </c>
      <c r="DV359" s="116"/>
      <c r="DW359" s="116"/>
      <c r="DX359" s="137"/>
      <c r="DY359" s="116"/>
      <c r="DZ359" s="852"/>
      <c r="EA359" s="852"/>
      <c r="EE359" s="686"/>
      <c r="EF359" s="655"/>
      <c r="EG359" s="655"/>
      <c r="EH359" s="655"/>
      <c r="EI359" s="655"/>
      <c r="EJ359" s="655"/>
      <c r="EK359" s="655"/>
      <c r="EL359" s="655"/>
      <c r="EM359" s="655"/>
      <c r="EN359" s="952"/>
      <c r="EO359" s="655"/>
      <c r="EP359" s="655"/>
      <c r="EQ359" s="655"/>
      <c r="ER359" s="655"/>
      <c r="ES359" s="655"/>
      <c r="ET359" s="655"/>
      <c r="EU359" s="655"/>
      <c r="EV359" s="655"/>
      <c r="EX359" s="820"/>
      <c r="EY359" s="655"/>
      <c r="EZ359" s="655"/>
      <c r="FA359" s="655"/>
      <c r="FB359" s="655"/>
      <c r="FC359" s="655"/>
      <c r="FD359" s="655"/>
      <c r="FE359" s="655"/>
      <c r="FF359" s="655"/>
      <c r="FG359" s="655"/>
      <c r="FH359" s="655"/>
      <c r="FI359" s="655"/>
      <c r="FJ359" s="655"/>
      <c r="FK359" s="655"/>
      <c r="FL359" s="655"/>
      <c r="FM359" s="655"/>
      <c r="FN359" s="655"/>
      <c r="FO359" s="655"/>
      <c r="FP359" s="655"/>
      <c r="FQ359" s="655"/>
      <c r="FR359" s="655"/>
      <c r="FS359" s="655"/>
      <c r="FT359" s="655"/>
      <c r="FU359" s="655"/>
      <c r="FV359" s="655"/>
      <c r="FW359" s="655"/>
      <c r="FX359" s="655"/>
      <c r="FY359" s="655"/>
      <c r="FZ359" s="655"/>
      <c r="GA359" s="655"/>
      <c r="GB359" s="655"/>
      <c r="GC359" s="655"/>
      <c r="GD359" s="655"/>
      <c r="GE359" s="655"/>
      <c r="GF359" s="655"/>
      <c r="GG359" s="655"/>
      <c r="GH359" s="655"/>
      <c r="GI359" s="655"/>
      <c r="GJ359" s="655"/>
      <c r="GK359" s="655"/>
      <c r="GL359" s="655"/>
      <c r="GM359" s="655"/>
      <c r="GN359" s="655"/>
      <c r="GO359" s="655"/>
      <c r="GP359" s="655"/>
      <c r="GQ359" s="655"/>
      <c r="GR359" s="655"/>
      <c r="GS359" s="655"/>
      <c r="GT359" s="655"/>
      <c r="GU359" s="655"/>
      <c r="GV359" s="655"/>
      <c r="GW359" s="655"/>
      <c r="GX359" s="655"/>
      <c r="GY359" s="655"/>
      <c r="GZ359" s="655"/>
      <c r="HA359" s="655"/>
      <c r="HB359" s="655"/>
      <c r="HC359" s="655"/>
      <c r="HD359" s="655"/>
      <c r="HE359" s="655"/>
      <c r="HF359" s="655"/>
      <c r="HG359" s="655"/>
      <c r="HH359" s="655"/>
      <c r="HI359" s="655"/>
      <c r="HJ359" s="655"/>
      <c r="HK359" s="655"/>
      <c r="HL359" s="655"/>
      <c r="HM359" s="655"/>
      <c r="HN359" s="655"/>
      <c r="HO359" s="655"/>
      <c r="HP359" s="655"/>
      <c r="HQ359" s="655"/>
      <c r="HR359" s="655"/>
      <c r="HS359" s="655"/>
      <c r="HT359" s="655"/>
      <c r="HU359" s="655"/>
      <c r="HV359" s="655"/>
      <c r="HW359" s="655"/>
      <c r="HX359" s="655"/>
      <c r="HY359" s="655"/>
      <c r="HZ359" s="655"/>
      <c r="IA359" s="655"/>
      <c r="IB359" s="655"/>
      <c r="IC359" s="655"/>
    </row>
    <row r="360" spans="1:237" s="654" customFormat="1" ht="20.100000000000001" customHeight="1" x14ac:dyDescent="0.35">
      <c r="A360" s="646"/>
      <c r="B360" s="730"/>
      <c r="C360" s="669"/>
      <c r="D360" s="669"/>
      <c r="E360" s="669"/>
      <c r="F360" s="669"/>
      <c r="G360" s="669"/>
      <c r="H360" s="669"/>
      <c r="I360" s="669"/>
      <c r="J360" s="646" t="s">
        <v>201</v>
      </c>
      <c r="K360" s="680">
        <v>3</v>
      </c>
      <c r="L360" s="769" t="s">
        <v>174</v>
      </c>
      <c r="M360" s="769"/>
      <c r="N360" s="769"/>
      <c r="O360" s="527"/>
      <c r="P360" s="669"/>
      <c r="Q360" s="669"/>
      <c r="R360" s="669"/>
      <c r="S360" s="669"/>
      <c r="T360" s="669"/>
      <c r="U360" s="669"/>
      <c r="V360" s="669"/>
      <c r="W360" s="669"/>
      <c r="X360" s="669"/>
      <c r="Y360" s="669"/>
      <c r="Z360" s="669"/>
      <c r="AA360" s="669"/>
      <c r="AB360" s="669"/>
      <c r="AC360" s="669"/>
      <c r="AD360" s="669"/>
      <c r="AE360" s="669"/>
      <c r="AF360" s="669"/>
      <c r="AG360" s="669"/>
      <c r="AH360" s="669"/>
      <c r="AI360" s="669"/>
      <c r="AJ360" s="669"/>
      <c r="AK360" s="669"/>
      <c r="AL360" s="669"/>
      <c r="AM360" s="669"/>
      <c r="AN360" s="669"/>
      <c r="AO360" s="669"/>
      <c r="AP360" s="669"/>
      <c r="AQ360" s="669"/>
      <c r="AR360" s="669"/>
      <c r="AS360" s="669"/>
      <c r="AT360" s="669"/>
      <c r="AU360" s="669"/>
      <c r="AV360" s="669"/>
      <c r="AW360" s="669"/>
      <c r="AX360" s="669"/>
      <c r="AY360" s="669"/>
      <c r="AZ360" s="669"/>
      <c r="BA360" s="669"/>
      <c r="BB360" s="669"/>
      <c r="BC360" s="669"/>
      <c r="BD360" s="669"/>
      <c r="BE360" s="669"/>
      <c r="BF360" s="669"/>
      <c r="BG360" s="107">
        <f>BG361</f>
        <v>0</v>
      </c>
      <c r="BH360" s="107">
        <f>BH361</f>
        <v>0</v>
      </c>
      <c r="BI360" s="669"/>
      <c r="BJ360" s="107">
        <f>BJ361</f>
        <v>0</v>
      </c>
      <c r="BK360" s="107">
        <f>BK361</f>
        <v>0</v>
      </c>
      <c r="BL360" s="107">
        <f t="shared" si="908"/>
        <v>0</v>
      </c>
      <c r="BM360" s="107"/>
      <c r="BN360" s="107"/>
      <c r="BO360" s="107">
        <f>BO361</f>
        <v>10380.040000000001</v>
      </c>
      <c r="BP360" s="107"/>
      <c r="BQ360" s="107"/>
      <c r="BR360" s="107">
        <f t="shared" si="1079"/>
        <v>1619.9599999999991</v>
      </c>
      <c r="BS360" s="107">
        <f t="shared" si="1079"/>
        <v>12000</v>
      </c>
      <c r="BT360" s="107">
        <f t="shared" si="1079"/>
        <v>0</v>
      </c>
      <c r="BU360" s="107">
        <f t="shared" si="1079"/>
        <v>0</v>
      </c>
      <c r="BV360" s="107">
        <f t="shared" si="1079"/>
        <v>12000</v>
      </c>
      <c r="BW360" s="107"/>
      <c r="BX360" s="107"/>
      <c r="BY360" s="107">
        <f>BY361</f>
        <v>10380.040000000001</v>
      </c>
      <c r="BZ360" s="107">
        <f>BZ361</f>
        <v>2508.1</v>
      </c>
      <c r="CA360" s="107">
        <f t="shared" si="919"/>
        <v>0</v>
      </c>
      <c r="CB360" s="107">
        <f t="shared" si="920"/>
        <v>24.16271998951834</v>
      </c>
      <c r="CC360" s="107">
        <f t="shared" si="1080"/>
        <v>12000</v>
      </c>
      <c r="CD360" s="107">
        <f t="shared" si="1080"/>
        <v>12000</v>
      </c>
      <c r="CE360" s="107">
        <f t="shared" si="1080"/>
        <v>12000</v>
      </c>
      <c r="CF360" s="107">
        <f t="shared" si="1080"/>
        <v>1716.7</v>
      </c>
      <c r="CG360" s="107">
        <f t="shared" si="1080"/>
        <v>14.305833333333334</v>
      </c>
      <c r="CH360" s="107">
        <f t="shared" si="1080"/>
        <v>-2000</v>
      </c>
      <c r="CI360" s="107">
        <f t="shared" si="1080"/>
        <v>10000</v>
      </c>
      <c r="CJ360" s="107">
        <f t="shared" si="1080"/>
        <v>0</v>
      </c>
      <c r="CK360" s="107">
        <f t="shared" si="1080"/>
        <v>0</v>
      </c>
      <c r="CL360" s="107">
        <f t="shared" si="1080"/>
        <v>0</v>
      </c>
      <c r="CM360" s="107">
        <f t="shared" si="1080"/>
        <v>10000</v>
      </c>
      <c r="CN360" s="107">
        <f t="shared" si="1080"/>
        <v>0</v>
      </c>
      <c r="CO360" s="107">
        <f t="shared" si="1080"/>
        <v>0</v>
      </c>
      <c r="CP360" s="107">
        <f t="shared" si="1080"/>
        <v>0</v>
      </c>
      <c r="CQ360" s="107">
        <f t="shared" si="1080"/>
        <v>10000</v>
      </c>
      <c r="CR360" s="107">
        <f t="shared" si="1080"/>
        <v>6201.5</v>
      </c>
      <c r="CS360" s="107">
        <f t="shared" si="1075"/>
        <v>62.015000000000001</v>
      </c>
      <c r="CT360" s="107">
        <f t="shared" ref="CT360:DA360" si="1084">CT361</f>
        <v>4500</v>
      </c>
      <c r="CU360" s="107">
        <f t="shared" si="1084"/>
        <v>14500</v>
      </c>
      <c r="CV360" s="107">
        <f t="shared" si="1084"/>
        <v>6201.5</v>
      </c>
      <c r="CW360" s="107">
        <f t="shared" si="833"/>
        <v>42.768965517241384</v>
      </c>
      <c r="CX360" s="107">
        <f t="shared" si="1084"/>
        <v>100</v>
      </c>
      <c r="CY360" s="107">
        <f t="shared" si="1084"/>
        <v>14600</v>
      </c>
      <c r="CZ360" s="107">
        <f t="shared" si="1084"/>
        <v>10000</v>
      </c>
      <c r="DA360" s="107">
        <f t="shared" si="1084"/>
        <v>10000</v>
      </c>
      <c r="DB360" s="107">
        <f>DB361</f>
        <v>6201.5</v>
      </c>
      <c r="DC360" s="107">
        <f>DC361</f>
        <v>4736.8900000000003</v>
      </c>
      <c r="DD360" s="107">
        <f t="shared" si="1033"/>
        <v>76.382971861646382</v>
      </c>
      <c r="DE360" s="107">
        <f t="shared" si="1034"/>
        <v>43.062636363636365</v>
      </c>
      <c r="DF360" s="107">
        <f>DF361</f>
        <v>10000</v>
      </c>
      <c r="DG360" s="107">
        <f>DG361</f>
        <v>1733.62</v>
      </c>
      <c r="DH360" s="107">
        <f t="shared" si="839"/>
        <v>17.336199999999998</v>
      </c>
      <c r="DI360" s="107">
        <f t="shared" ref="DI360" si="1085">DI361</f>
        <v>1000</v>
      </c>
      <c r="DJ360" s="107">
        <f>DJ361</f>
        <v>11000</v>
      </c>
      <c r="DK360" s="107">
        <f>DK361</f>
        <v>0</v>
      </c>
      <c r="DL360" s="107">
        <f t="shared" si="967"/>
        <v>0</v>
      </c>
      <c r="DM360" s="107">
        <f t="shared" ref="DM360" si="1086">DM361</f>
        <v>0</v>
      </c>
      <c r="DN360" s="107">
        <f>DN361</f>
        <v>11000</v>
      </c>
      <c r="DO360" s="107">
        <f>DO361</f>
        <v>0</v>
      </c>
      <c r="DP360" s="107">
        <f t="shared" si="969"/>
        <v>0</v>
      </c>
      <c r="DQ360" s="107">
        <f t="shared" ref="DQ360" si="1087">DQ361</f>
        <v>0</v>
      </c>
      <c r="DR360" s="107">
        <f>DR361</f>
        <v>11000</v>
      </c>
      <c r="DS360" s="107">
        <f t="shared" ref="DS360:DU360" si="1088">DS361</f>
        <v>13500</v>
      </c>
      <c r="DT360" s="107">
        <f t="shared" si="1088"/>
        <v>12000</v>
      </c>
      <c r="DU360" s="107">
        <f t="shared" si="1088"/>
        <v>12000</v>
      </c>
      <c r="DV360" s="97"/>
      <c r="DW360" s="97"/>
      <c r="DX360" s="137"/>
      <c r="DY360" s="97"/>
      <c r="DZ360" s="852"/>
      <c r="EA360" s="852"/>
      <c r="EE360" s="686"/>
      <c r="EF360" s="655"/>
      <c r="EG360" s="655"/>
      <c r="EH360" s="655"/>
      <c r="EI360" s="655"/>
      <c r="EJ360" s="655"/>
      <c r="EK360" s="655"/>
      <c r="EL360" s="655"/>
      <c r="EM360" s="655"/>
      <c r="EN360" s="952"/>
      <c r="EO360" s="655"/>
      <c r="EP360" s="655"/>
      <c r="EQ360" s="655"/>
      <c r="ER360" s="655"/>
      <c r="ES360" s="655"/>
      <c r="ET360" s="655"/>
      <c r="EU360" s="655"/>
      <c r="EV360" s="655"/>
      <c r="EX360" s="820"/>
      <c r="EY360" s="655"/>
      <c r="EZ360" s="655"/>
      <c r="FA360" s="655"/>
      <c r="FB360" s="655"/>
      <c r="FC360" s="655"/>
      <c r="FD360" s="655"/>
      <c r="FE360" s="655"/>
      <c r="FF360" s="655"/>
      <c r="FG360" s="655"/>
      <c r="FH360" s="655"/>
      <c r="FI360" s="655"/>
      <c r="FJ360" s="655"/>
      <c r="FK360" s="655"/>
      <c r="FL360" s="655"/>
      <c r="FM360" s="655"/>
      <c r="FN360" s="655"/>
      <c r="FO360" s="655"/>
      <c r="FP360" s="655"/>
      <c r="FQ360" s="655"/>
      <c r="FR360" s="655"/>
      <c r="FS360" s="655"/>
      <c r="FT360" s="655"/>
      <c r="FU360" s="655"/>
      <c r="FV360" s="655"/>
      <c r="FW360" s="655"/>
      <c r="FX360" s="655"/>
      <c r="FY360" s="655"/>
      <c r="FZ360" s="655"/>
      <c r="GA360" s="655"/>
      <c r="GB360" s="655"/>
      <c r="GC360" s="655"/>
      <c r="GD360" s="655"/>
      <c r="GE360" s="655"/>
      <c r="GF360" s="655"/>
      <c r="GG360" s="655"/>
      <c r="GH360" s="655"/>
      <c r="GI360" s="655"/>
      <c r="GJ360" s="655"/>
      <c r="GK360" s="655"/>
      <c r="GL360" s="655"/>
      <c r="GM360" s="655"/>
      <c r="GN360" s="655"/>
      <c r="GO360" s="655"/>
      <c r="GP360" s="655"/>
      <c r="GQ360" s="655"/>
      <c r="GR360" s="655"/>
      <c r="GS360" s="655"/>
      <c r="GT360" s="655"/>
      <c r="GU360" s="655"/>
      <c r="GV360" s="655"/>
      <c r="GW360" s="655"/>
      <c r="GX360" s="655"/>
      <c r="GY360" s="655"/>
      <c r="GZ360" s="655"/>
      <c r="HA360" s="655"/>
      <c r="HB360" s="655"/>
      <c r="HC360" s="655"/>
      <c r="HD360" s="655"/>
      <c r="HE360" s="655"/>
      <c r="HF360" s="655"/>
      <c r="HG360" s="655"/>
      <c r="HH360" s="655"/>
      <c r="HI360" s="655"/>
      <c r="HJ360" s="655"/>
      <c r="HK360" s="655"/>
      <c r="HL360" s="655"/>
      <c r="HM360" s="655"/>
      <c r="HN360" s="655"/>
      <c r="HO360" s="655"/>
      <c r="HP360" s="655"/>
      <c r="HQ360" s="655"/>
      <c r="HR360" s="655"/>
      <c r="HS360" s="655"/>
      <c r="HT360" s="655"/>
      <c r="HU360" s="655"/>
      <c r="HV360" s="655"/>
      <c r="HW360" s="655"/>
      <c r="HX360" s="655"/>
      <c r="HY360" s="655"/>
      <c r="HZ360" s="655"/>
      <c r="IA360" s="655"/>
      <c r="IB360" s="655"/>
      <c r="IC360" s="655"/>
    </row>
    <row r="361" spans="1:237" s="654" customFormat="1" ht="20.100000000000001" customHeight="1" x14ac:dyDescent="0.35">
      <c r="A361" s="646"/>
      <c r="B361" s="730"/>
      <c r="C361" s="669"/>
      <c r="D361" s="669"/>
      <c r="E361" s="669"/>
      <c r="F361" s="669"/>
      <c r="G361" s="669"/>
      <c r="H361" s="669"/>
      <c r="I361" s="669"/>
      <c r="J361" s="646" t="s">
        <v>201</v>
      </c>
      <c r="K361" s="757"/>
      <c r="L361" s="775">
        <v>32</v>
      </c>
      <c r="M361" s="775" t="s">
        <v>202</v>
      </c>
      <c r="N361" s="775"/>
      <c r="O361" s="673"/>
      <c r="P361" s="669"/>
      <c r="Q361" s="669"/>
      <c r="R361" s="669"/>
      <c r="S361" s="669"/>
      <c r="T361" s="669"/>
      <c r="U361" s="669"/>
      <c r="V361" s="669"/>
      <c r="W361" s="669"/>
      <c r="X361" s="669"/>
      <c r="Y361" s="669"/>
      <c r="Z361" s="669"/>
      <c r="AA361" s="669"/>
      <c r="AB361" s="669"/>
      <c r="AC361" s="669"/>
      <c r="AD361" s="669"/>
      <c r="AE361" s="669"/>
      <c r="AF361" s="669"/>
      <c r="AG361" s="669"/>
      <c r="AH361" s="669"/>
      <c r="AI361" s="669"/>
      <c r="AJ361" s="669"/>
      <c r="AK361" s="669"/>
      <c r="AL361" s="669"/>
      <c r="AM361" s="669"/>
      <c r="AN361" s="669"/>
      <c r="AO361" s="669"/>
      <c r="AP361" s="669"/>
      <c r="AQ361" s="669"/>
      <c r="AR361" s="669"/>
      <c r="AS361" s="669"/>
      <c r="AT361" s="669"/>
      <c r="AU361" s="669"/>
      <c r="AV361" s="669"/>
      <c r="AW361" s="669"/>
      <c r="AX361" s="669"/>
      <c r="AY361" s="669"/>
      <c r="AZ361" s="669"/>
      <c r="BA361" s="669"/>
      <c r="BB361" s="669"/>
      <c r="BC361" s="669"/>
      <c r="BD361" s="669"/>
      <c r="BE361" s="669"/>
      <c r="BF361" s="669"/>
      <c r="BG361" s="107">
        <f>BG364</f>
        <v>0</v>
      </c>
      <c r="BH361" s="107">
        <f>BH364</f>
        <v>0</v>
      </c>
      <c r="BI361" s="669"/>
      <c r="BJ361" s="107">
        <f>BJ364</f>
        <v>0</v>
      </c>
      <c r="BK361" s="107">
        <f>BK364</f>
        <v>0</v>
      </c>
      <c r="BL361" s="107">
        <f t="shared" si="908"/>
        <v>0</v>
      </c>
      <c r="BM361" s="107"/>
      <c r="BN361" s="107"/>
      <c r="BO361" s="107">
        <f>BO364</f>
        <v>10380.040000000001</v>
      </c>
      <c r="BP361" s="107"/>
      <c r="BQ361" s="107"/>
      <c r="BR361" s="107">
        <f>BR364</f>
        <v>1619.9599999999991</v>
      </c>
      <c r="BS361" s="107">
        <f>BS364</f>
        <v>12000</v>
      </c>
      <c r="BT361" s="107">
        <f>BT364</f>
        <v>0</v>
      </c>
      <c r="BU361" s="107">
        <f>BU364</f>
        <v>0</v>
      </c>
      <c r="BV361" s="107">
        <f>BV364</f>
        <v>12000</v>
      </c>
      <c r="BW361" s="107"/>
      <c r="BX361" s="107"/>
      <c r="BY361" s="107">
        <f>BY364</f>
        <v>10380.040000000001</v>
      </c>
      <c r="BZ361" s="107">
        <f>BZ362+BZ364</f>
        <v>2508.1</v>
      </c>
      <c r="CA361" s="107">
        <f t="shared" si="919"/>
        <v>0</v>
      </c>
      <c r="CB361" s="107">
        <f t="shared" si="920"/>
        <v>24.16271998951834</v>
      </c>
      <c r="CC361" s="107">
        <v>12000</v>
      </c>
      <c r="CD361" s="107">
        <v>12000</v>
      </c>
      <c r="CE361" s="107">
        <f t="shared" ref="CE361:CU361" si="1089">CE362+CE364</f>
        <v>12000</v>
      </c>
      <c r="CF361" s="107">
        <f t="shared" si="1089"/>
        <v>1716.7</v>
      </c>
      <c r="CG361" s="107">
        <f t="shared" si="1089"/>
        <v>14.305833333333334</v>
      </c>
      <c r="CH361" s="107">
        <f t="shared" si="1089"/>
        <v>-2000</v>
      </c>
      <c r="CI361" s="107">
        <f t="shared" si="1089"/>
        <v>10000</v>
      </c>
      <c r="CJ361" s="107">
        <f t="shared" si="1089"/>
        <v>0</v>
      </c>
      <c r="CK361" s="107">
        <f t="shared" si="1089"/>
        <v>0</v>
      </c>
      <c r="CL361" s="107">
        <f t="shared" si="1089"/>
        <v>0</v>
      </c>
      <c r="CM361" s="107">
        <f t="shared" si="1089"/>
        <v>10000</v>
      </c>
      <c r="CN361" s="107">
        <f t="shared" si="1089"/>
        <v>0</v>
      </c>
      <c r="CO361" s="107">
        <f t="shared" si="1089"/>
        <v>0</v>
      </c>
      <c r="CP361" s="107">
        <f t="shared" si="1089"/>
        <v>0</v>
      </c>
      <c r="CQ361" s="107">
        <f t="shared" si="1089"/>
        <v>10000</v>
      </c>
      <c r="CR361" s="107">
        <f t="shared" si="1089"/>
        <v>6201.5</v>
      </c>
      <c r="CS361" s="107">
        <f t="shared" si="1075"/>
        <v>62.015000000000001</v>
      </c>
      <c r="CT361" s="107">
        <f t="shared" si="1089"/>
        <v>4500</v>
      </c>
      <c r="CU361" s="107">
        <f t="shared" si="1089"/>
        <v>14500</v>
      </c>
      <c r="CV361" s="107">
        <f>CV362+CV364</f>
        <v>6201.5</v>
      </c>
      <c r="CW361" s="107">
        <f t="shared" si="833"/>
        <v>42.768965517241384</v>
      </c>
      <c r="CX361" s="107">
        <f>CX362+CX364</f>
        <v>100</v>
      </c>
      <c r="CY361" s="107">
        <f t="shared" ref="CY361" si="1090">CY362+CY364</f>
        <v>14600</v>
      </c>
      <c r="CZ361" s="107">
        <v>10000</v>
      </c>
      <c r="DA361" s="107">
        <v>10000</v>
      </c>
      <c r="DB361" s="107">
        <f>DB362+DB364</f>
        <v>6201.5</v>
      </c>
      <c r="DC361" s="107">
        <f>DC362+DC364</f>
        <v>4736.8900000000003</v>
      </c>
      <c r="DD361" s="107">
        <f t="shared" si="1033"/>
        <v>76.382971861646382</v>
      </c>
      <c r="DE361" s="107">
        <f t="shared" si="1034"/>
        <v>43.062636363636365</v>
      </c>
      <c r="DF361" s="107">
        <f>DF362+DF364</f>
        <v>10000</v>
      </c>
      <c r="DG361" s="107">
        <f>DG362+DG364</f>
        <v>1733.62</v>
      </c>
      <c r="DH361" s="107">
        <f t="shared" si="839"/>
        <v>17.336199999999998</v>
      </c>
      <c r="DI361" s="107">
        <f>DI362+DI364</f>
        <v>1000</v>
      </c>
      <c r="DJ361" s="107">
        <f>DJ362+DJ364</f>
        <v>11000</v>
      </c>
      <c r="DK361" s="107">
        <f>DK362+DK364</f>
        <v>0</v>
      </c>
      <c r="DL361" s="107">
        <f t="shared" si="967"/>
        <v>0</v>
      </c>
      <c r="DM361" s="107">
        <f>DM362+DM364</f>
        <v>0</v>
      </c>
      <c r="DN361" s="107">
        <f>DN362+DN364</f>
        <v>11000</v>
      </c>
      <c r="DO361" s="107">
        <f>DO362+DO364</f>
        <v>0</v>
      </c>
      <c r="DP361" s="107">
        <f t="shared" si="969"/>
        <v>0</v>
      </c>
      <c r="DQ361" s="107">
        <f>DQ362+DQ364</f>
        <v>0</v>
      </c>
      <c r="DR361" s="107">
        <f>DR362+DR364</f>
        <v>11000</v>
      </c>
      <c r="DS361" s="107">
        <f t="shared" ref="DS361" si="1091">DS362+DS364</f>
        <v>13500</v>
      </c>
      <c r="DT361" s="107">
        <v>12000</v>
      </c>
      <c r="DU361" s="107">
        <v>12000</v>
      </c>
      <c r="DV361" s="97"/>
      <c r="DW361" s="97"/>
      <c r="DX361" s="137"/>
      <c r="DY361" s="97"/>
      <c r="DZ361" s="852"/>
      <c r="EA361" s="852"/>
      <c r="EE361" s="686"/>
      <c r="EF361" s="655"/>
      <c r="EG361" s="655"/>
      <c r="EH361" s="655"/>
      <c r="EI361" s="655"/>
      <c r="EJ361" s="655"/>
      <c r="EK361" s="655"/>
      <c r="EL361" s="655"/>
      <c r="EM361" s="655"/>
      <c r="EN361" s="952"/>
      <c r="EO361" s="655"/>
      <c r="EP361" s="655"/>
      <c r="EQ361" s="655"/>
      <c r="ER361" s="655"/>
      <c r="ES361" s="655"/>
      <c r="ET361" s="655"/>
      <c r="EU361" s="655"/>
      <c r="EV361" s="655"/>
      <c r="EX361" s="820"/>
      <c r="EY361" s="655"/>
      <c r="EZ361" s="655"/>
      <c r="FA361" s="655"/>
      <c r="FB361" s="655"/>
      <c r="FC361" s="655"/>
      <c r="FD361" s="655"/>
      <c r="FE361" s="655"/>
      <c r="FF361" s="655"/>
      <c r="FG361" s="655"/>
      <c r="FH361" s="655"/>
      <c r="FI361" s="655"/>
      <c r="FJ361" s="655"/>
      <c r="FK361" s="655"/>
      <c r="FL361" s="655"/>
      <c r="FM361" s="655"/>
      <c r="FN361" s="655"/>
      <c r="FO361" s="655"/>
      <c r="FP361" s="655"/>
      <c r="FQ361" s="655"/>
      <c r="FR361" s="655"/>
      <c r="FS361" s="655"/>
      <c r="FT361" s="655"/>
      <c r="FU361" s="655"/>
      <c r="FV361" s="655"/>
      <c r="FW361" s="655"/>
      <c r="FX361" s="655"/>
      <c r="FY361" s="655"/>
      <c r="FZ361" s="655"/>
      <c r="GA361" s="655"/>
      <c r="GB361" s="655"/>
      <c r="GC361" s="655"/>
      <c r="GD361" s="655"/>
      <c r="GE361" s="655"/>
      <c r="GF361" s="655"/>
      <c r="GG361" s="655"/>
      <c r="GH361" s="655"/>
      <c r="GI361" s="655"/>
      <c r="GJ361" s="655"/>
      <c r="GK361" s="655"/>
      <c r="GL361" s="655"/>
      <c r="GM361" s="655"/>
      <c r="GN361" s="655"/>
      <c r="GO361" s="655"/>
      <c r="GP361" s="655"/>
      <c r="GQ361" s="655"/>
      <c r="GR361" s="655"/>
      <c r="GS361" s="655"/>
      <c r="GT361" s="655"/>
      <c r="GU361" s="655"/>
      <c r="GV361" s="655"/>
      <c r="GW361" s="655"/>
      <c r="GX361" s="655"/>
      <c r="GY361" s="655"/>
      <c r="GZ361" s="655"/>
      <c r="HA361" s="655"/>
      <c r="HB361" s="655"/>
      <c r="HC361" s="655"/>
      <c r="HD361" s="655"/>
      <c r="HE361" s="655"/>
      <c r="HF361" s="655"/>
      <c r="HG361" s="655"/>
      <c r="HH361" s="655"/>
      <c r="HI361" s="655"/>
      <c r="HJ361" s="655"/>
      <c r="HK361" s="655"/>
      <c r="HL361" s="655"/>
      <c r="HM361" s="655"/>
      <c r="HN361" s="655"/>
      <c r="HO361" s="655"/>
      <c r="HP361" s="655"/>
      <c r="HQ361" s="655"/>
      <c r="HR361" s="655"/>
      <c r="HS361" s="655"/>
      <c r="HT361" s="655"/>
      <c r="HU361" s="655"/>
      <c r="HV361" s="655"/>
      <c r="HW361" s="655"/>
      <c r="HX361" s="655"/>
      <c r="HY361" s="655"/>
      <c r="HZ361" s="655"/>
      <c r="IA361" s="655"/>
      <c r="IB361" s="655"/>
      <c r="IC361" s="655"/>
    </row>
    <row r="362" spans="1:237" s="717" customFormat="1" ht="20.100000000000001" customHeight="1" x14ac:dyDescent="0.35">
      <c r="A362"/>
      <c r="B362" s="646" t="s">
        <v>721</v>
      </c>
      <c r="C362" s="665" t="s">
        <v>389</v>
      </c>
      <c r="D362"/>
      <c r="E362"/>
      <c r="F362"/>
      <c r="G362"/>
      <c r="H362"/>
      <c r="I362"/>
      <c r="J362" s="646" t="s">
        <v>201</v>
      </c>
      <c r="K362"/>
      <c r="L362"/>
      <c r="M362" s="775">
        <v>322</v>
      </c>
      <c r="N362" s="775" t="s">
        <v>165</v>
      </c>
      <c r="O362" s="749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614"/>
      <c r="AJ362" s="30"/>
      <c r="AK362" s="30"/>
      <c r="AL362" s="30"/>
      <c r="AM362" s="30"/>
      <c r="AN362" s="49"/>
      <c r="AO362" s="49"/>
      <c r="AP362" s="49"/>
      <c r="AQ362" s="49"/>
      <c r="AR362" s="101">
        <f>SUM(AR363)</f>
        <v>0</v>
      </c>
      <c r="AS362" s="49"/>
      <c r="AT362" s="49"/>
      <c r="AU362" s="49"/>
      <c r="AV362" s="101">
        <f>SUM(AV363)</f>
        <v>0</v>
      </c>
      <c r="AW362" s="40"/>
      <c r="AX362" s="40"/>
      <c r="AY362" s="101">
        <f>SUM(AY363)</f>
        <v>0</v>
      </c>
      <c r="AZ362" s="40"/>
      <c r="BA362" s="40"/>
      <c r="BB362" s="101">
        <f t="shared" ref="BB362:BK362" si="1092">SUM(BB363)</f>
        <v>0</v>
      </c>
      <c r="BC362" s="101">
        <f t="shared" si="1092"/>
        <v>0</v>
      </c>
      <c r="BD362" s="101">
        <f t="shared" si="1092"/>
        <v>0</v>
      </c>
      <c r="BE362" s="101">
        <f t="shared" si="1092"/>
        <v>0</v>
      </c>
      <c r="BF362" s="101">
        <f t="shared" si="1092"/>
        <v>0</v>
      </c>
      <c r="BG362" s="101">
        <f t="shared" si="1092"/>
        <v>0</v>
      </c>
      <c r="BH362" s="101">
        <f t="shared" si="1092"/>
        <v>0</v>
      </c>
      <c r="BI362" s="101">
        <f>SUM(BI363)</f>
        <v>0</v>
      </c>
      <c r="BJ362" s="101">
        <f>SUM(BJ363)</f>
        <v>0</v>
      </c>
      <c r="BK362" s="101">
        <f t="shared" si="1092"/>
        <v>0</v>
      </c>
      <c r="BL362" s="101">
        <f>IFERROR(BK362/BJ362*100,)</f>
        <v>0</v>
      </c>
      <c r="BM362" s="101"/>
      <c r="BN362" s="101"/>
      <c r="BO362" s="101">
        <f>SUM(BO363)</f>
        <v>0</v>
      </c>
      <c r="BP362" s="101"/>
      <c r="BQ362" s="101"/>
      <c r="BR362" s="101">
        <f>SUM(BR363)</f>
        <v>0</v>
      </c>
      <c r="BS362" s="101">
        <f>SUM(BS363)</f>
        <v>0</v>
      </c>
      <c r="BT362" s="101">
        <f>SUM(BT363)</f>
        <v>0</v>
      </c>
      <c r="BU362" s="101">
        <f>SUM(BU363)</f>
        <v>0</v>
      </c>
      <c r="BV362" s="101">
        <f>SUM(BV363)</f>
        <v>0</v>
      </c>
      <c r="BW362" s="101"/>
      <c r="BX362" s="101"/>
      <c r="BY362" s="101">
        <f>SUM(BY363)</f>
        <v>0</v>
      </c>
      <c r="BZ362" s="101">
        <f>SUM(BZ363)</f>
        <v>0</v>
      </c>
      <c r="CA362" s="101">
        <f>IFERROR(BZ362/BG362*100,)</f>
        <v>0</v>
      </c>
      <c r="CB362" s="101">
        <f>IFERROR(BZ362/BY362*100,)</f>
        <v>0</v>
      </c>
      <c r="CC362" s="101">
        <f>SUM(CC363)</f>
        <v>0</v>
      </c>
      <c r="CD362" s="101">
        <f>SUM(CD363)</f>
        <v>0</v>
      </c>
      <c r="CE362" s="101">
        <f>SUM(CE363)</f>
        <v>0</v>
      </c>
      <c r="CF362" s="101">
        <f>SUM(CF363)</f>
        <v>0</v>
      </c>
      <c r="CG362" s="101">
        <f>IFERROR(CF362/CE362*100,)</f>
        <v>0</v>
      </c>
      <c r="CH362" s="101">
        <f>SUM(CH363)</f>
        <v>0</v>
      </c>
      <c r="CI362" s="101">
        <f>SUM(CI363)</f>
        <v>0</v>
      </c>
      <c r="CJ362" s="101"/>
      <c r="CK362" s="101">
        <f t="shared" si="881"/>
        <v>0</v>
      </c>
      <c r="CL362" s="101">
        <f>SUM(CL363)</f>
        <v>0</v>
      </c>
      <c r="CM362" s="101">
        <f>SUM(CM363)</f>
        <v>0</v>
      </c>
      <c r="CN362" s="101"/>
      <c r="CO362" s="101">
        <f t="shared" si="882"/>
        <v>0</v>
      </c>
      <c r="CP362" s="101">
        <f>SUM(CP363)</f>
        <v>0</v>
      </c>
      <c r="CQ362" s="101">
        <f>SUM(CQ363)</f>
        <v>0</v>
      </c>
      <c r="CR362" s="101">
        <f>SUM(CR363)</f>
        <v>0</v>
      </c>
      <c r="CS362" s="101">
        <f t="shared" si="1075"/>
        <v>0</v>
      </c>
      <c r="CT362" s="101">
        <f>SUM(CT363)</f>
        <v>4500</v>
      </c>
      <c r="CU362" s="101">
        <f>SUM(CU363)</f>
        <v>4500</v>
      </c>
      <c r="CV362" s="101">
        <f>SUM(CV363)</f>
        <v>0</v>
      </c>
      <c r="CW362" s="101">
        <f t="shared" si="833"/>
        <v>0</v>
      </c>
      <c r="CX362" s="101">
        <f t="shared" ref="CX362:DG362" si="1093">SUM(CX363)</f>
        <v>100</v>
      </c>
      <c r="CY362" s="101">
        <f t="shared" si="1093"/>
        <v>4600</v>
      </c>
      <c r="CZ362" s="101">
        <f t="shared" si="1093"/>
        <v>0</v>
      </c>
      <c r="DA362" s="101">
        <f t="shared" si="1093"/>
        <v>0</v>
      </c>
      <c r="DB362" s="101">
        <f t="shared" si="1093"/>
        <v>6201.5</v>
      </c>
      <c r="DC362" s="101">
        <f t="shared" ref="DC362" si="1094">SUM(DC363)</f>
        <v>4736.8900000000003</v>
      </c>
      <c r="DD362" s="101">
        <f t="shared" si="1033"/>
        <v>76.382971861646382</v>
      </c>
      <c r="DE362" s="101">
        <f t="shared" si="1034"/>
        <v>43.062636363636365</v>
      </c>
      <c r="DF362" s="101">
        <f t="shared" si="1093"/>
        <v>10000</v>
      </c>
      <c r="DG362" s="101">
        <f t="shared" si="1093"/>
        <v>1733.62</v>
      </c>
      <c r="DH362" s="101">
        <f t="shared" si="839"/>
        <v>17.336199999999998</v>
      </c>
      <c r="DI362" s="101">
        <f>SUM(DI363)</f>
        <v>1000</v>
      </c>
      <c r="DJ362" s="101">
        <f>SUM(DJ363)</f>
        <v>11000</v>
      </c>
      <c r="DK362" s="101">
        <f t="shared" ref="DK362" si="1095">SUM(DK363)</f>
        <v>0</v>
      </c>
      <c r="DL362" s="101">
        <f t="shared" si="967"/>
        <v>0</v>
      </c>
      <c r="DM362" s="101">
        <f>SUM(DM363)</f>
        <v>0</v>
      </c>
      <c r="DN362" s="101">
        <f>SUM(DN363)</f>
        <v>11000</v>
      </c>
      <c r="DO362" s="101">
        <f t="shared" ref="DO362" si="1096">SUM(DO363)</f>
        <v>0</v>
      </c>
      <c r="DP362" s="101">
        <f t="shared" si="969"/>
        <v>0</v>
      </c>
      <c r="DQ362" s="101">
        <f>SUM(DQ363)</f>
        <v>0</v>
      </c>
      <c r="DR362" s="101">
        <f>SUM(DR363)</f>
        <v>11000</v>
      </c>
      <c r="DS362" s="101">
        <f t="shared" ref="DS362:DU362" si="1097">SUM(DS363)</f>
        <v>13500</v>
      </c>
      <c r="DT362" s="101">
        <f t="shared" si="1097"/>
        <v>0</v>
      </c>
      <c r="DU362" s="101">
        <f t="shared" si="1097"/>
        <v>0</v>
      </c>
      <c r="DV362" s="106"/>
      <c r="DW362" s="106"/>
      <c r="DX362" s="137"/>
      <c r="DY362" s="106"/>
      <c r="DZ362" s="853"/>
      <c r="EA362" s="853"/>
      <c r="EE362" s="934"/>
      <c r="EF362" s="655"/>
      <c r="EG362" s="655"/>
      <c r="EH362" s="655"/>
      <c r="EI362" s="655"/>
      <c r="EJ362" s="655"/>
      <c r="EK362" s="655"/>
      <c r="EL362" s="655"/>
      <c r="EM362" s="655"/>
      <c r="EN362" s="952"/>
      <c r="EO362" s="655"/>
      <c r="EP362" s="655"/>
      <c r="EQ362" s="655"/>
      <c r="ER362" s="655"/>
      <c r="ES362" s="655"/>
      <c r="ET362" s="655"/>
      <c r="EU362" s="655"/>
      <c r="EV362" s="655"/>
      <c r="EX362" s="930"/>
      <c r="EY362" s="655"/>
      <c r="EZ362" s="655"/>
      <c r="FA362" s="655"/>
      <c r="FB362" s="655"/>
      <c r="FC362" s="655"/>
      <c r="FD362" s="655"/>
      <c r="FE362" s="655"/>
      <c r="FF362" s="655"/>
      <c r="FG362" s="655"/>
      <c r="FH362" s="655"/>
      <c r="FI362" s="655"/>
      <c r="FJ362" s="655"/>
      <c r="FK362" s="655"/>
      <c r="FL362" s="655"/>
      <c r="FM362" s="655"/>
      <c r="FN362" s="655"/>
      <c r="FO362" s="655"/>
      <c r="FP362" s="655"/>
      <c r="FQ362" s="655"/>
      <c r="FR362" s="655"/>
      <c r="FS362" s="655"/>
      <c r="FT362" s="655"/>
      <c r="FU362" s="655"/>
      <c r="FV362" s="655"/>
      <c r="FW362" s="655"/>
      <c r="FX362" s="655"/>
      <c r="FY362" s="655"/>
      <c r="FZ362" s="655"/>
      <c r="GA362" s="655"/>
      <c r="GB362" s="655"/>
      <c r="GC362" s="655"/>
      <c r="GD362" s="655"/>
      <c r="GE362" s="655"/>
      <c r="GF362" s="655"/>
      <c r="GG362" s="655"/>
      <c r="GH362" s="655"/>
      <c r="GI362" s="655"/>
      <c r="GJ362" s="655"/>
      <c r="GK362" s="655"/>
      <c r="GL362" s="655"/>
      <c r="GM362" s="655"/>
      <c r="GN362" s="655"/>
      <c r="GO362" s="655"/>
      <c r="GP362" s="655"/>
      <c r="GQ362" s="655"/>
      <c r="GR362" s="655"/>
      <c r="GS362" s="655"/>
      <c r="GT362" s="655"/>
      <c r="GU362" s="655"/>
      <c r="GV362" s="655"/>
      <c r="GW362" s="655"/>
      <c r="GX362" s="655"/>
      <c r="GY362" s="655"/>
      <c r="GZ362" s="655"/>
      <c r="HA362" s="655"/>
      <c r="HB362" s="655"/>
      <c r="HC362" s="655"/>
      <c r="HD362" s="655"/>
      <c r="HE362" s="655"/>
      <c r="HF362" s="655"/>
      <c r="HG362" s="655"/>
      <c r="HH362" s="655"/>
      <c r="HI362" s="655"/>
      <c r="HJ362" s="655"/>
      <c r="HK362" s="655"/>
      <c r="HL362" s="655"/>
      <c r="HM362" s="655"/>
      <c r="HN362" s="655"/>
      <c r="HO362" s="655"/>
      <c r="HP362" s="655"/>
      <c r="HQ362" s="655"/>
      <c r="HR362" s="655"/>
      <c r="HS362" s="655"/>
      <c r="HT362" s="655"/>
      <c r="HU362" s="655"/>
      <c r="HV362" s="655"/>
      <c r="HW362" s="655"/>
      <c r="HX362" s="655"/>
      <c r="HY362" s="655"/>
      <c r="HZ362" s="655"/>
      <c r="IA362" s="655"/>
      <c r="IB362" s="655"/>
      <c r="IC362" s="655"/>
    </row>
    <row r="363" spans="1:237" s="654" customFormat="1" ht="20.100000000000001" customHeight="1" x14ac:dyDescent="0.35">
      <c r="A363" s="646"/>
      <c r="B363" s="646"/>
      <c r="C363" s="665"/>
      <c r="D363" s="646"/>
      <c r="E363" s="646"/>
      <c r="F363" s="646"/>
      <c r="G363" s="646"/>
      <c r="H363" s="646"/>
      <c r="I363" s="646"/>
      <c r="J363" s="646" t="s">
        <v>201</v>
      </c>
      <c r="K363" s="757"/>
      <c r="L363" s="610"/>
      <c r="M363" s="706"/>
      <c r="N363" s="708">
        <v>3222</v>
      </c>
      <c r="O363" s="705" t="s">
        <v>488</v>
      </c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614"/>
      <c r="AJ363" s="30"/>
      <c r="AK363" s="30"/>
      <c r="AL363" s="30"/>
      <c r="AM363" s="30"/>
      <c r="AN363" s="49"/>
      <c r="AO363" s="49"/>
      <c r="AP363" s="49"/>
      <c r="AQ363" s="49"/>
      <c r="AR363" s="707"/>
      <c r="AS363" s="49"/>
      <c r="AT363" s="49"/>
      <c r="AU363" s="49"/>
      <c r="AV363" s="70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49">
        <v>0</v>
      </c>
      <c r="CA363" s="97"/>
      <c r="CB363" s="97"/>
      <c r="CC363" s="97"/>
      <c r="CD363" s="97"/>
      <c r="CE363" s="102">
        <v>0</v>
      </c>
      <c r="CF363" s="102"/>
      <c r="CG363" s="102"/>
      <c r="CH363" s="49"/>
      <c r="CI363" s="49">
        <v>0</v>
      </c>
      <c r="CJ363" s="102"/>
      <c r="CK363" s="102"/>
      <c r="CL363" s="49"/>
      <c r="CM363" s="49">
        <v>0</v>
      </c>
      <c r="CN363" s="102"/>
      <c r="CO363" s="102"/>
      <c r="CP363" s="49"/>
      <c r="CQ363" s="49">
        <v>0</v>
      </c>
      <c r="CR363" s="49">
        <v>0</v>
      </c>
      <c r="CS363" s="102">
        <f t="shared" si="1075"/>
        <v>0</v>
      </c>
      <c r="CT363" s="49">
        <f>(CU363-CQ363)</f>
        <v>4500</v>
      </c>
      <c r="CU363" s="49">
        <v>4500</v>
      </c>
      <c r="CV363" s="49">
        <v>0</v>
      </c>
      <c r="CW363" s="102">
        <f t="shared" si="833"/>
        <v>0</v>
      </c>
      <c r="CX363" s="49">
        <f>(CY363-CU363)</f>
        <v>100</v>
      </c>
      <c r="CY363" s="49">
        <v>4600</v>
      </c>
      <c r="CZ363" s="851"/>
      <c r="DA363" s="851"/>
      <c r="DB363" s="861">
        <v>6201.5</v>
      </c>
      <c r="DC363" s="851">
        <v>4736.8900000000003</v>
      </c>
      <c r="DD363" s="49">
        <f t="shared" si="1033"/>
        <v>76.382971861646382</v>
      </c>
      <c r="DE363" s="49">
        <f t="shared" si="1034"/>
        <v>43.062636363636365</v>
      </c>
      <c r="DF363" s="49">
        <v>10000</v>
      </c>
      <c r="DG363" s="49">
        <v>1733.62</v>
      </c>
      <c r="DH363" s="49">
        <f t="shared" si="839"/>
        <v>17.336199999999998</v>
      </c>
      <c r="DI363" s="49">
        <f>(DJ363-DF363)</f>
        <v>1000</v>
      </c>
      <c r="DJ363" s="851">
        <v>11000</v>
      </c>
      <c r="DK363" s="49"/>
      <c r="DL363" s="49">
        <f t="shared" si="967"/>
        <v>0</v>
      </c>
      <c r="DM363" s="49">
        <f>(DN363-DJ363)</f>
        <v>0</v>
      </c>
      <c r="DN363" s="851">
        <v>11000</v>
      </c>
      <c r="DO363" s="49"/>
      <c r="DP363" s="49">
        <f t="shared" si="969"/>
        <v>0</v>
      </c>
      <c r="DQ363" s="49">
        <f>(DR363-DN363)</f>
        <v>0</v>
      </c>
      <c r="DR363" s="851">
        <v>11000</v>
      </c>
      <c r="DS363" s="851">
        <v>13500</v>
      </c>
      <c r="DT363" s="851"/>
      <c r="DU363" s="851"/>
      <c r="DV363" s="49"/>
      <c r="DW363" s="49"/>
      <c r="DX363" s="137"/>
      <c r="DY363" s="851"/>
      <c r="DZ363" s="852"/>
      <c r="EA363" s="852"/>
      <c r="EE363" s="686"/>
      <c r="EF363" s="655"/>
      <c r="EG363" s="655"/>
      <c r="EH363" s="655"/>
      <c r="EI363" s="655"/>
      <c r="EJ363" s="655"/>
      <c r="EK363" s="655"/>
      <c r="EL363" s="655"/>
      <c r="EM363" s="655"/>
      <c r="EN363" s="952"/>
      <c r="EO363" s="655"/>
      <c r="EP363" s="655"/>
      <c r="EQ363" s="655"/>
      <c r="ER363" s="655"/>
      <c r="ES363" s="655"/>
      <c r="ET363" s="655"/>
      <c r="EU363" s="655"/>
      <c r="EV363" s="655"/>
      <c r="EX363" s="820"/>
      <c r="EY363" s="655"/>
      <c r="EZ363" s="655"/>
      <c r="FA363" s="655"/>
      <c r="FB363" s="655"/>
      <c r="FC363" s="655"/>
      <c r="FD363" s="655"/>
      <c r="FE363" s="655"/>
      <c r="FF363" s="655"/>
      <c r="FG363" s="655"/>
      <c r="FH363" s="655"/>
      <c r="FI363" s="655"/>
      <c r="FJ363" s="655"/>
      <c r="FK363" s="655"/>
      <c r="FL363" s="655"/>
      <c r="FM363" s="655"/>
      <c r="FN363" s="655"/>
      <c r="FO363" s="655"/>
      <c r="FP363" s="655"/>
      <c r="FQ363" s="655"/>
      <c r="FR363" s="655"/>
      <c r="FS363" s="655"/>
      <c r="FT363" s="655"/>
      <c r="FU363" s="655"/>
      <c r="FV363" s="655"/>
      <c r="FW363" s="655"/>
      <c r="FX363" s="655"/>
      <c r="FY363" s="655"/>
      <c r="FZ363" s="655"/>
      <c r="GA363" s="655"/>
      <c r="GB363" s="655"/>
      <c r="GC363" s="655"/>
      <c r="GD363" s="655"/>
      <c r="GE363" s="655"/>
      <c r="GF363" s="655"/>
      <c r="GG363" s="655"/>
      <c r="GH363" s="655"/>
      <c r="GI363" s="655"/>
      <c r="GJ363" s="655"/>
      <c r="GK363" s="655"/>
      <c r="GL363" s="655"/>
      <c r="GM363" s="655"/>
      <c r="GN363" s="655"/>
      <c r="GO363" s="655"/>
      <c r="GP363" s="655"/>
      <c r="GQ363" s="655"/>
      <c r="GR363" s="655"/>
      <c r="GS363" s="655"/>
      <c r="GT363" s="655"/>
      <c r="GU363" s="655"/>
      <c r="GV363" s="655"/>
      <c r="GW363" s="655"/>
      <c r="GX363" s="655"/>
      <c r="GY363" s="655"/>
      <c r="GZ363" s="655"/>
      <c r="HA363" s="655"/>
      <c r="HB363" s="655"/>
      <c r="HC363" s="655"/>
      <c r="HD363" s="655"/>
      <c r="HE363" s="655"/>
      <c r="HF363" s="655"/>
      <c r="HG363" s="655"/>
      <c r="HH363" s="655"/>
      <c r="HI363" s="655"/>
      <c r="HJ363" s="655"/>
      <c r="HK363" s="655"/>
      <c r="HL363" s="655"/>
      <c r="HM363" s="655"/>
      <c r="HN363" s="655"/>
      <c r="HO363" s="655"/>
      <c r="HP363" s="655"/>
      <c r="HQ363" s="655"/>
      <c r="HR363" s="655"/>
      <c r="HS363" s="655"/>
      <c r="HT363" s="655"/>
      <c r="HU363" s="655"/>
      <c r="HV363" s="655"/>
      <c r="HW363" s="655"/>
      <c r="HX363" s="655"/>
      <c r="HY363" s="655"/>
      <c r="HZ363" s="655"/>
      <c r="IA363" s="655"/>
      <c r="IB363" s="655"/>
      <c r="IC363" s="655"/>
    </row>
    <row r="364" spans="1:237" s="654" customFormat="1" ht="20.100000000000001" hidden="1" customHeight="1" x14ac:dyDescent="0.35">
      <c r="A364" s="646"/>
      <c r="B364" s="646" t="s">
        <v>635</v>
      </c>
      <c r="C364" s="665" t="s">
        <v>463</v>
      </c>
      <c r="D364" s="669"/>
      <c r="E364" s="669"/>
      <c r="F364" s="669"/>
      <c r="G364" s="669"/>
      <c r="H364" s="669"/>
      <c r="I364" s="669"/>
      <c r="J364" s="646" t="s">
        <v>201</v>
      </c>
      <c r="K364" s="526"/>
      <c r="L364" s="526"/>
      <c r="M364" s="775">
        <v>322</v>
      </c>
      <c r="N364" s="767" t="s">
        <v>165</v>
      </c>
      <c r="O364" s="547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614"/>
      <c r="AJ364" s="30"/>
      <c r="AK364" s="30"/>
      <c r="AL364" s="30"/>
      <c r="AM364" s="30"/>
      <c r="AN364" s="49"/>
      <c r="AO364" s="49"/>
      <c r="AP364" s="49"/>
      <c r="AQ364" s="49"/>
      <c r="AR364" s="107">
        <f>AR365</f>
        <v>0</v>
      </c>
      <c r="AS364" s="49"/>
      <c r="AT364" s="49"/>
      <c r="AU364" s="49"/>
      <c r="AV364" s="107" t="e">
        <f>AV365+#REF!</f>
        <v>#REF!</v>
      </c>
      <c r="AW364" s="107" t="e">
        <f>AW365+#REF!</f>
        <v>#REF!</v>
      </c>
      <c r="AX364" s="107" t="e">
        <f>AX365+#REF!</f>
        <v>#REF!</v>
      </c>
      <c r="AY364" s="107" t="e">
        <f>AY365+#REF!</f>
        <v>#REF!</v>
      </c>
      <c r="AZ364" s="107" t="e">
        <f>AZ365+#REF!</f>
        <v>#REF!</v>
      </c>
      <c r="BA364" s="107" t="e">
        <f>BA365+#REF!</f>
        <v>#REF!</v>
      </c>
      <c r="BB364" s="107" t="e">
        <f>BB365+#REF!</f>
        <v>#REF!</v>
      </c>
      <c r="BC364" s="107" t="e">
        <f>BC365+#REF!</f>
        <v>#REF!</v>
      </c>
      <c r="BD364" s="107" t="e">
        <f>BD365+#REF!</f>
        <v>#REF!</v>
      </c>
      <c r="BE364" s="107" t="e">
        <f>BE365+#REF!</f>
        <v>#REF!</v>
      </c>
      <c r="BF364" s="107" t="e">
        <f>BF365+#REF!</f>
        <v>#REF!</v>
      </c>
      <c r="BG364" s="107">
        <f>SUM(BG365)</f>
        <v>0</v>
      </c>
      <c r="BH364" s="107">
        <f>SUM(BH365)</f>
        <v>0</v>
      </c>
      <c r="BI364" s="107" t="e">
        <f>BI365+#REF!</f>
        <v>#REF!</v>
      </c>
      <c r="BJ364" s="107">
        <f>SUM(BJ365)</f>
        <v>0</v>
      </c>
      <c r="BK364" s="107">
        <f>SUM(BK365)</f>
        <v>0</v>
      </c>
      <c r="BL364" s="107">
        <f t="shared" si="908"/>
        <v>0</v>
      </c>
      <c r="BM364" s="107"/>
      <c r="BN364" s="107"/>
      <c r="BO364" s="107">
        <f>SUM(BO365)</f>
        <v>10380.040000000001</v>
      </c>
      <c r="BP364" s="107"/>
      <c r="BQ364" s="107"/>
      <c r="BR364" s="107">
        <f>SUM(BR365)</f>
        <v>1619.9599999999991</v>
      </c>
      <c r="BS364" s="107">
        <f>SUM(BS365)</f>
        <v>12000</v>
      </c>
      <c r="BT364" s="107">
        <f>SUM(BT365)</f>
        <v>0</v>
      </c>
      <c r="BU364" s="107">
        <f>SUM(BU365)</f>
        <v>0</v>
      </c>
      <c r="BV364" s="107">
        <f>SUM(BV365)</f>
        <v>12000</v>
      </c>
      <c r="BW364" s="107"/>
      <c r="BX364" s="107"/>
      <c r="BY364" s="107">
        <f>SUM(BY365)</f>
        <v>10380.040000000001</v>
      </c>
      <c r="BZ364" s="107">
        <f>SUM(BZ365)</f>
        <v>2508.1</v>
      </c>
      <c r="CA364" s="107">
        <f t="shared" si="919"/>
        <v>0</v>
      </c>
      <c r="CB364" s="107">
        <f t="shared" si="920"/>
        <v>24.16271998951834</v>
      </c>
      <c r="CC364" s="107">
        <f>SUM(CC365)</f>
        <v>0</v>
      </c>
      <c r="CD364" s="107">
        <f>SUM(CD365)</f>
        <v>0</v>
      </c>
      <c r="CE364" s="107">
        <f>SUM(CE365)</f>
        <v>12000</v>
      </c>
      <c r="CF364" s="107">
        <f>SUM(CF365)</f>
        <v>1716.7</v>
      </c>
      <c r="CG364" s="107">
        <f t="shared" si="1067"/>
        <v>14.305833333333334</v>
      </c>
      <c r="CH364" s="107">
        <f>SUM(CH365)</f>
        <v>-2000</v>
      </c>
      <c r="CI364" s="107">
        <f>SUM(CI365)</f>
        <v>10000</v>
      </c>
      <c r="CJ364" s="107"/>
      <c r="CK364" s="107">
        <f t="shared" si="881"/>
        <v>0</v>
      </c>
      <c r="CL364" s="107">
        <f>SUM(CL365)</f>
        <v>0</v>
      </c>
      <c r="CM364" s="107">
        <f>SUM(CM365)</f>
        <v>10000</v>
      </c>
      <c r="CN364" s="107"/>
      <c r="CO364" s="107">
        <f t="shared" si="882"/>
        <v>0</v>
      </c>
      <c r="CP364" s="107">
        <f>SUM(CP365)</f>
        <v>0</v>
      </c>
      <c r="CQ364" s="107">
        <f>SUM(CQ365)</f>
        <v>10000</v>
      </c>
      <c r="CR364" s="107">
        <f>SUM(CR365)</f>
        <v>6201.5</v>
      </c>
      <c r="CS364" s="107">
        <f t="shared" si="1075"/>
        <v>62.015000000000001</v>
      </c>
      <c r="CT364" s="107">
        <f>SUM(CT365)</f>
        <v>0</v>
      </c>
      <c r="CU364" s="107">
        <f>SUM(CU365)</f>
        <v>10000</v>
      </c>
      <c r="CV364" s="107">
        <f>SUM(CV365)</f>
        <v>6201.5</v>
      </c>
      <c r="CW364" s="107">
        <f t="shared" si="833"/>
        <v>62.015000000000001</v>
      </c>
      <c r="CX364" s="107">
        <f t="shared" ref="CX364:DG364" si="1098">SUM(CX365)</f>
        <v>0</v>
      </c>
      <c r="CY364" s="107">
        <f t="shared" si="1098"/>
        <v>10000</v>
      </c>
      <c r="CZ364" s="140">
        <f t="shared" si="1098"/>
        <v>0</v>
      </c>
      <c r="DA364" s="140">
        <f t="shared" si="1098"/>
        <v>0</v>
      </c>
      <c r="DB364" s="107">
        <f t="shared" si="1098"/>
        <v>0</v>
      </c>
      <c r="DC364" s="140">
        <f t="shared" ref="DC364" si="1099">SUM(DC365)</f>
        <v>0</v>
      </c>
      <c r="DD364" s="107">
        <f t="shared" si="1033"/>
        <v>0</v>
      </c>
      <c r="DE364" s="107">
        <f t="shared" si="1034"/>
        <v>0</v>
      </c>
      <c r="DF364" s="107">
        <f t="shared" si="1098"/>
        <v>0</v>
      </c>
      <c r="DG364" s="107">
        <f t="shared" si="1098"/>
        <v>0</v>
      </c>
      <c r="DH364" s="107">
        <f t="shared" si="839"/>
        <v>0</v>
      </c>
      <c r="DI364" s="107">
        <f>SUM(DI365)</f>
        <v>0</v>
      </c>
      <c r="DJ364" s="140">
        <f>SUM(DJ365)</f>
        <v>0</v>
      </c>
      <c r="DK364" s="107">
        <f t="shared" ref="DK364" si="1100">SUM(DK365)</f>
        <v>0</v>
      </c>
      <c r="DL364" s="107">
        <f t="shared" si="967"/>
        <v>0</v>
      </c>
      <c r="DM364" s="107">
        <f>SUM(DM365)</f>
        <v>0</v>
      </c>
      <c r="DN364" s="140">
        <f>SUM(DN365)</f>
        <v>0</v>
      </c>
      <c r="DO364" s="107">
        <f t="shared" ref="DO364" si="1101">SUM(DO365)</f>
        <v>0</v>
      </c>
      <c r="DP364" s="107">
        <f t="shared" si="969"/>
        <v>0</v>
      </c>
      <c r="DQ364" s="107">
        <f>SUM(DQ365)</f>
        <v>0</v>
      </c>
      <c r="DR364" s="140">
        <f>SUM(DR365)</f>
        <v>0</v>
      </c>
      <c r="DS364" s="140">
        <f t="shared" ref="DS364:DU364" si="1102">SUM(DS365)</f>
        <v>0</v>
      </c>
      <c r="DT364" s="140">
        <f t="shared" si="1102"/>
        <v>0</v>
      </c>
      <c r="DU364" s="140">
        <f t="shared" si="1102"/>
        <v>0</v>
      </c>
      <c r="DV364" s="97"/>
      <c r="DW364" s="97"/>
      <c r="DX364" s="137"/>
      <c r="DY364" s="959"/>
      <c r="DZ364" s="852"/>
      <c r="EA364" s="852"/>
      <c r="EE364" s="686"/>
      <c r="EF364" s="655"/>
      <c r="EG364" s="655"/>
      <c r="EH364" s="655"/>
      <c r="EI364" s="655"/>
      <c r="EJ364" s="655"/>
      <c r="EK364" s="655"/>
      <c r="EL364" s="655"/>
      <c r="EM364" s="655"/>
      <c r="EN364" s="952"/>
      <c r="EO364" s="655"/>
      <c r="EP364" s="655"/>
      <c r="EQ364" s="655"/>
      <c r="ER364" s="655"/>
      <c r="ES364" s="655"/>
      <c r="ET364" s="655"/>
      <c r="EU364" s="655"/>
      <c r="EV364" s="655"/>
      <c r="EX364" s="820"/>
      <c r="EY364" s="655"/>
      <c r="EZ364" s="655"/>
      <c r="FA364" s="655"/>
      <c r="FB364" s="655"/>
      <c r="FC364" s="655"/>
      <c r="FD364" s="655"/>
      <c r="FE364" s="655"/>
      <c r="FF364" s="655"/>
      <c r="FG364" s="655"/>
      <c r="FH364" s="655"/>
      <c r="FI364" s="655"/>
      <c r="FJ364" s="655"/>
      <c r="FK364" s="655"/>
      <c r="FL364" s="655"/>
      <c r="FM364" s="655"/>
      <c r="FN364" s="655"/>
      <c r="FO364" s="655"/>
      <c r="FP364" s="655"/>
      <c r="FQ364" s="655"/>
      <c r="FR364" s="655"/>
      <c r="FS364" s="655"/>
      <c r="FT364" s="655"/>
      <c r="FU364" s="655"/>
      <c r="FV364" s="655"/>
      <c r="FW364" s="655"/>
      <c r="FX364" s="655"/>
      <c r="FY364" s="655"/>
      <c r="FZ364" s="655"/>
      <c r="GA364" s="655"/>
      <c r="GB364" s="655"/>
      <c r="GC364" s="655"/>
      <c r="GD364" s="655"/>
      <c r="GE364" s="655"/>
      <c r="GF364" s="655"/>
      <c r="GG364" s="655"/>
      <c r="GH364" s="655"/>
      <c r="GI364" s="655"/>
      <c r="GJ364" s="655"/>
      <c r="GK364" s="655"/>
      <c r="GL364" s="655"/>
      <c r="GM364" s="655"/>
      <c r="GN364" s="655"/>
      <c r="GO364" s="655"/>
      <c r="GP364" s="655"/>
      <c r="GQ364" s="655"/>
      <c r="GR364" s="655"/>
      <c r="GS364" s="655"/>
      <c r="GT364" s="655"/>
      <c r="GU364" s="655"/>
      <c r="GV364" s="655"/>
      <c r="GW364" s="655"/>
      <c r="GX364" s="655"/>
      <c r="GY364" s="655"/>
      <c r="GZ364" s="655"/>
      <c r="HA364" s="655"/>
      <c r="HB364" s="655"/>
      <c r="HC364" s="655"/>
      <c r="HD364" s="655"/>
      <c r="HE364" s="655"/>
      <c r="HF364" s="655"/>
      <c r="HG364" s="655"/>
      <c r="HH364" s="655"/>
      <c r="HI364" s="655"/>
      <c r="HJ364" s="655"/>
      <c r="HK364" s="655"/>
      <c r="HL364" s="655"/>
      <c r="HM364" s="655"/>
      <c r="HN364" s="655"/>
      <c r="HO364" s="655"/>
      <c r="HP364" s="655"/>
      <c r="HQ364" s="655"/>
      <c r="HR364" s="655"/>
      <c r="HS364" s="655"/>
      <c r="HT364" s="655"/>
      <c r="HU364" s="655"/>
      <c r="HV364" s="655"/>
      <c r="HW364" s="655"/>
      <c r="HX364" s="655"/>
      <c r="HY364" s="655"/>
      <c r="HZ364" s="655"/>
      <c r="IA364" s="655"/>
      <c r="IB364" s="655"/>
      <c r="IC364" s="655"/>
    </row>
    <row r="365" spans="1:237" s="654" customFormat="1" ht="20.100000000000001" hidden="1" customHeight="1" x14ac:dyDescent="0.35">
      <c r="A365" s="646"/>
      <c r="B365" s="732"/>
      <c r="C365" s="673"/>
      <c r="D365" s="673"/>
      <c r="E365" s="673"/>
      <c r="F365" s="673"/>
      <c r="G365" s="673"/>
      <c r="H365" s="673"/>
      <c r="I365" s="673"/>
      <c r="J365" s="659" t="s">
        <v>201</v>
      </c>
      <c r="K365" s="519"/>
      <c r="L365" s="519"/>
      <c r="M365" s="519"/>
      <c r="N365" s="520">
        <v>3222</v>
      </c>
      <c r="O365" s="521" t="s">
        <v>488</v>
      </c>
      <c r="P365" s="673"/>
      <c r="Q365" s="673"/>
      <c r="R365" s="673"/>
      <c r="S365" s="673"/>
      <c r="T365" s="673"/>
      <c r="U365" s="673"/>
      <c r="V365" s="673"/>
      <c r="W365" s="673"/>
      <c r="X365" s="673"/>
      <c r="Y365" s="673"/>
      <c r="Z365" s="673"/>
      <c r="AA365" s="673"/>
      <c r="AB365" s="673"/>
      <c r="AC365" s="673"/>
      <c r="AD365" s="673"/>
      <c r="AE365" s="673"/>
      <c r="AF365" s="673"/>
      <c r="AG365" s="673"/>
      <c r="AH365" s="673"/>
      <c r="AI365" s="673"/>
      <c r="AJ365" s="673"/>
      <c r="AK365" s="673"/>
      <c r="AL365" s="673"/>
      <c r="AM365" s="673"/>
      <c r="AN365" s="673"/>
      <c r="AO365" s="673"/>
      <c r="AP365" s="673"/>
      <c r="AQ365" s="673"/>
      <c r="AR365" s="673"/>
      <c r="AS365" s="673"/>
      <c r="AT365" s="673"/>
      <c r="AU365" s="673"/>
      <c r="AV365" s="673"/>
      <c r="AW365" s="673"/>
      <c r="AX365" s="673"/>
      <c r="AY365" s="673"/>
      <c r="AZ365" s="673"/>
      <c r="BA365" s="673"/>
      <c r="BB365" s="673"/>
      <c r="BC365" s="673"/>
      <c r="BD365" s="673"/>
      <c r="BE365" s="673"/>
      <c r="BF365" s="673"/>
      <c r="BG365" s="108">
        <v>0</v>
      </c>
      <c r="BH365" s="108">
        <v>0</v>
      </c>
      <c r="BI365" s="673"/>
      <c r="BJ365" s="108">
        <v>0</v>
      </c>
      <c r="BK365" s="108">
        <v>0</v>
      </c>
      <c r="BL365" s="108">
        <f t="shared" si="908"/>
        <v>0</v>
      </c>
      <c r="BM365" s="108"/>
      <c r="BN365" s="108"/>
      <c r="BO365" s="108">
        <v>10380.040000000001</v>
      </c>
      <c r="BP365" s="108"/>
      <c r="BQ365" s="108"/>
      <c r="BR365" s="108">
        <f>(BS365-BO365)</f>
        <v>1619.9599999999991</v>
      </c>
      <c r="BS365" s="108">
        <v>12000</v>
      </c>
      <c r="BT365" s="108">
        <v>0</v>
      </c>
      <c r="BU365" s="108">
        <f>(BY365-BO365)</f>
        <v>0</v>
      </c>
      <c r="BV365" s="108">
        <v>12000</v>
      </c>
      <c r="BW365" s="108"/>
      <c r="BX365" s="108"/>
      <c r="BY365" s="108">
        <v>10380.040000000001</v>
      </c>
      <c r="BZ365" s="108">
        <v>2508.1</v>
      </c>
      <c r="CA365" s="108">
        <f t="shared" si="919"/>
        <v>0</v>
      </c>
      <c r="CB365" s="108">
        <f t="shared" si="920"/>
        <v>24.16271998951834</v>
      </c>
      <c r="CC365" s="108"/>
      <c r="CD365" s="108"/>
      <c r="CE365" s="108">
        <v>12000</v>
      </c>
      <c r="CF365" s="108">
        <v>1716.7</v>
      </c>
      <c r="CG365" s="108">
        <f t="shared" si="1067"/>
        <v>14.305833333333334</v>
      </c>
      <c r="CH365" s="108">
        <f>(CI365-CE365)</f>
        <v>-2000</v>
      </c>
      <c r="CI365" s="108">
        <v>10000</v>
      </c>
      <c r="CJ365" s="108"/>
      <c r="CK365" s="108">
        <f t="shared" si="881"/>
        <v>0</v>
      </c>
      <c r="CL365" s="108">
        <f>(CM365-CI365)</f>
        <v>0</v>
      </c>
      <c r="CM365" s="108">
        <v>10000</v>
      </c>
      <c r="CN365" s="108"/>
      <c r="CO365" s="108">
        <f t="shared" si="882"/>
        <v>0</v>
      </c>
      <c r="CP365" s="108">
        <f>(CQ365-CM365)</f>
        <v>0</v>
      </c>
      <c r="CQ365" s="108">
        <v>10000</v>
      </c>
      <c r="CR365" s="108">
        <v>6201.5</v>
      </c>
      <c r="CS365" s="108">
        <f t="shared" si="1075"/>
        <v>62.015000000000001</v>
      </c>
      <c r="CT365" s="108">
        <f>(CU365-CQ365)</f>
        <v>0</v>
      </c>
      <c r="CU365" s="108">
        <v>10000</v>
      </c>
      <c r="CV365" s="108">
        <v>6201.5</v>
      </c>
      <c r="CW365" s="108">
        <f t="shared" si="833"/>
        <v>62.015000000000001</v>
      </c>
      <c r="CX365" s="108">
        <f>(CY365-CU365)</f>
        <v>0</v>
      </c>
      <c r="CY365" s="108">
        <v>10000</v>
      </c>
      <c r="CZ365" s="861"/>
      <c r="DA365" s="861"/>
      <c r="DB365" s="108">
        <v>0</v>
      </c>
      <c r="DC365" s="861">
        <v>0</v>
      </c>
      <c r="DD365" s="108">
        <f t="shared" si="1033"/>
        <v>0</v>
      </c>
      <c r="DE365" s="108">
        <f t="shared" si="1034"/>
        <v>0</v>
      </c>
      <c r="DF365" s="108">
        <v>0</v>
      </c>
      <c r="DG365" s="108"/>
      <c r="DH365" s="108">
        <f t="shared" si="839"/>
        <v>0</v>
      </c>
      <c r="DI365" s="108">
        <f>(DJ365-DF365)</f>
        <v>0</v>
      </c>
      <c r="DJ365" s="861"/>
      <c r="DK365" s="108"/>
      <c r="DL365" s="108">
        <f t="shared" si="967"/>
        <v>0</v>
      </c>
      <c r="DM365" s="108">
        <f>(DN365-DJ365)</f>
        <v>0</v>
      </c>
      <c r="DN365" s="861"/>
      <c r="DO365" s="108"/>
      <c r="DP365" s="108">
        <f t="shared" si="969"/>
        <v>0</v>
      </c>
      <c r="DQ365" s="108">
        <f>(DR365-DN365)</f>
        <v>0</v>
      </c>
      <c r="DR365" s="861"/>
      <c r="DS365" s="861"/>
      <c r="DT365" s="861"/>
      <c r="DU365" s="861"/>
      <c r="DV365" s="102"/>
      <c r="DW365" s="102"/>
      <c r="DX365" s="137"/>
      <c r="DY365" s="139"/>
      <c r="DZ365" s="852"/>
      <c r="EA365" s="852"/>
      <c r="EE365" s="686"/>
      <c r="EF365" s="655"/>
      <c r="EG365" s="655"/>
      <c r="EH365" s="655"/>
      <c r="EI365" s="655"/>
      <c r="EJ365" s="655"/>
      <c r="EK365" s="655"/>
      <c r="EL365" s="655"/>
      <c r="EM365" s="655"/>
      <c r="EN365" s="952"/>
      <c r="EO365" s="655"/>
      <c r="EP365" s="655"/>
      <c r="EQ365" s="655"/>
      <c r="ER365" s="655"/>
      <c r="ES365" s="655"/>
      <c r="ET365" s="655"/>
      <c r="EU365" s="655"/>
      <c r="EV365" s="655"/>
      <c r="EX365" s="820"/>
      <c r="EY365" s="655"/>
      <c r="EZ365" s="655"/>
      <c r="FA365" s="655"/>
      <c r="FB365" s="655"/>
      <c r="FC365" s="655"/>
      <c r="FD365" s="655"/>
      <c r="FE365" s="655"/>
      <c r="FF365" s="655"/>
      <c r="FG365" s="655"/>
      <c r="FH365" s="655"/>
      <c r="FI365" s="655"/>
      <c r="FJ365" s="655"/>
      <c r="FK365" s="655"/>
      <c r="FL365" s="655"/>
      <c r="FM365" s="655"/>
      <c r="FN365" s="655"/>
      <c r="FO365" s="655"/>
      <c r="FP365" s="655"/>
      <c r="FQ365" s="655"/>
      <c r="FR365" s="655"/>
      <c r="FS365" s="655"/>
      <c r="FT365" s="655"/>
      <c r="FU365" s="655"/>
      <c r="FV365" s="655"/>
      <c r="FW365" s="655"/>
      <c r="FX365" s="655"/>
      <c r="FY365" s="655"/>
      <c r="FZ365" s="655"/>
      <c r="GA365" s="655"/>
      <c r="GB365" s="655"/>
      <c r="GC365" s="655"/>
      <c r="GD365" s="655"/>
      <c r="GE365" s="655"/>
      <c r="GF365" s="655"/>
      <c r="GG365" s="655"/>
      <c r="GH365" s="655"/>
      <c r="GI365" s="655"/>
      <c r="GJ365" s="655"/>
      <c r="GK365" s="655"/>
      <c r="GL365" s="655"/>
      <c r="GM365" s="655"/>
      <c r="GN365" s="655"/>
      <c r="GO365" s="655"/>
      <c r="GP365" s="655"/>
      <c r="GQ365" s="655"/>
      <c r="GR365" s="655"/>
      <c r="GS365" s="655"/>
      <c r="GT365" s="655"/>
      <c r="GU365" s="655"/>
      <c r="GV365" s="655"/>
      <c r="GW365" s="655"/>
      <c r="GX365" s="655"/>
      <c r="GY365" s="655"/>
      <c r="GZ365" s="655"/>
      <c r="HA365" s="655"/>
      <c r="HB365" s="655"/>
      <c r="HC365" s="655"/>
      <c r="HD365" s="655"/>
      <c r="HE365" s="655"/>
      <c r="HF365" s="655"/>
      <c r="HG365" s="655"/>
      <c r="HH365" s="655"/>
      <c r="HI365" s="655"/>
      <c r="HJ365" s="655"/>
      <c r="HK365" s="655"/>
      <c r="HL365" s="655"/>
      <c r="HM365" s="655"/>
      <c r="HN365" s="655"/>
      <c r="HO365" s="655"/>
      <c r="HP365" s="655"/>
      <c r="HQ365" s="655"/>
      <c r="HR365" s="655"/>
      <c r="HS365" s="655"/>
      <c r="HT365" s="655"/>
      <c r="HU365" s="655"/>
      <c r="HV365" s="655"/>
      <c r="HW365" s="655"/>
      <c r="HX365" s="655"/>
      <c r="HY365" s="655"/>
      <c r="HZ365" s="655"/>
      <c r="IA365" s="655"/>
      <c r="IB365" s="655"/>
      <c r="IC365" s="655"/>
    </row>
    <row r="366" spans="1:237" ht="20.100000000000001" customHeight="1" x14ac:dyDescent="0.35">
      <c r="A366" s="682" t="s">
        <v>465</v>
      </c>
      <c r="B366" s="682" t="s">
        <v>465</v>
      </c>
      <c r="C366" s="495"/>
      <c r="D366" s="682"/>
      <c r="E366" s="682"/>
      <c r="F366" s="682" t="s">
        <v>8</v>
      </c>
      <c r="G366" s="682" t="s">
        <v>9</v>
      </c>
      <c r="H366" s="682"/>
      <c r="I366" s="682"/>
      <c r="J366" s="682"/>
      <c r="K366" s="510"/>
      <c r="L366" s="513" t="s">
        <v>433</v>
      </c>
      <c r="M366" s="513"/>
      <c r="N366" s="513"/>
      <c r="O366" s="772"/>
      <c r="P366" s="410" t="e">
        <f t="shared" ref="P366:V366" si="1103">SUM(P367)</f>
        <v>#REF!</v>
      </c>
      <c r="Q366" s="410" t="e">
        <f t="shared" si="1103"/>
        <v>#REF!</v>
      </c>
      <c r="R366" s="410" t="e">
        <f t="shared" si="1103"/>
        <v>#REF!</v>
      </c>
      <c r="S366" s="410" t="e">
        <f t="shared" si="1103"/>
        <v>#REF!</v>
      </c>
      <c r="T366" s="410" t="e">
        <f t="shared" si="1103"/>
        <v>#REF!</v>
      </c>
      <c r="U366" s="410" t="e">
        <f t="shared" si="1103"/>
        <v>#REF!</v>
      </c>
      <c r="V366" s="410" t="e">
        <f t="shared" si="1103"/>
        <v>#REF!</v>
      </c>
      <c r="W366" s="410" t="e">
        <f>(V366/T366)*100</f>
        <v>#REF!</v>
      </c>
      <c r="X366" s="410" t="e">
        <f>SUM(X367)</f>
        <v>#REF!</v>
      </c>
      <c r="Y366" s="410" t="e">
        <f>SUM(Y367)</f>
        <v>#REF!</v>
      </c>
      <c r="Z366" s="410" t="e">
        <f>SUM(Z367)</f>
        <v>#REF!</v>
      </c>
      <c r="AA366" s="410" t="e">
        <f>SUM(AG367)</f>
        <v>#REF!</v>
      </c>
      <c r="AB366" s="410" t="e">
        <f>SUM(AB367)</f>
        <v>#REF!</v>
      </c>
      <c r="AC366" s="410" t="e">
        <f>SUM(AC367)</f>
        <v>#REF!</v>
      </c>
      <c r="AD366" s="410" t="e">
        <f>SUM(AD367)</f>
        <v>#REF!</v>
      </c>
      <c r="AE366" s="410" t="e">
        <f>(AD366/AC366)*100</f>
        <v>#REF!</v>
      </c>
      <c r="AF366" s="410" t="e">
        <f t="shared" ref="AF366:AR366" si="1104">SUM(AF367)</f>
        <v>#REF!</v>
      </c>
      <c r="AG366" s="410" t="e">
        <f t="shared" si="1104"/>
        <v>#REF!</v>
      </c>
      <c r="AH366" s="410" t="e">
        <f t="shared" si="1104"/>
        <v>#REF!</v>
      </c>
      <c r="AI366" s="410" t="e">
        <f t="shared" si="1104"/>
        <v>#REF!</v>
      </c>
      <c r="AJ366" s="410" t="e">
        <f t="shared" si="1104"/>
        <v>#REF!</v>
      </c>
      <c r="AK366" s="410" t="e">
        <f t="shared" si="1104"/>
        <v>#REF!</v>
      </c>
      <c r="AL366" s="410" t="e">
        <f t="shared" si="1104"/>
        <v>#REF!</v>
      </c>
      <c r="AM366" s="410" t="e">
        <f t="shared" si="1104"/>
        <v>#REF!</v>
      </c>
      <c r="AN366" s="113" t="e">
        <f t="shared" si="1104"/>
        <v>#REF!</v>
      </c>
      <c r="AO366" s="113" t="e">
        <f t="shared" si="1104"/>
        <v>#REF!</v>
      </c>
      <c r="AP366" s="113" t="e">
        <f t="shared" si="1104"/>
        <v>#REF!</v>
      </c>
      <c r="AQ366" s="113" t="e">
        <f t="shared" si="1104"/>
        <v>#REF!</v>
      </c>
      <c r="AR366" s="113">
        <f t="shared" si="1104"/>
        <v>0</v>
      </c>
      <c r="AS366" s="113" t="e">
        <f>AR366/AN366*100</f>
        <v>#REF!</v>
      </c>
      <c r="AT366" s="113" t="e">
        <f>AR366/AP366*100</f>
        <v>#REF!</v>
      </c>
      <c r="AU366" s="113" t="e">
        <f>SUM(AU367)</f>
        <v>#REF!</v>
      </c>
      <c r="AV366" s="113">
        <f>SUM(AV367)</f>
        <v>0</v>
      </c>
      <c r="AW366" s="113">
        <f>SUM(AW367)</f>
        <v>0</v>
      </c>
      <c r="AX366" s="113">
        <f>SUM(AX367)</f>
        <v>0</v>
      </c>
      <c r="AY366" s="113">
        <f>SUM(AY367)</f>
        <v>30690</v>
      </c>
      <c r="AZ366" s="410"/>
      <c r="BA366" s="410"/>
      <c r="BB366" s="113">
        <f t="shared" ref="BB366:BK366" si="1105">SUM(BB367)</f>
        <v>30690</v>
      </c>
      <c r="BC366" s="113">
        <f t="shared" si="1105"/>
        <v>30690</v>
      </c>
      <c r="BD366" s="113">
        <f t="shared" si="1105"/>
        <v>21586.34</v>
      </c>
      <c r="BE366" s="113">
        <f t="shared" si="1105"/>
        <v>22926.34</v>
      </c>
      <c r="BF366" s="113">
        <f t="shared" si="1105"/>
        <v>46170</v>
      </c>
      <c r="BG366" s="113">
        <f t="shared" si="1105"/>
        <v>33336.36</v>
      </c>
      <c r="BH366" s="113">
        <f t="shared" si="1105"/>
        <v>29830</v>
      </c>
      <c r="BI366" s="113">
        <f>SUM(BI367)</f>
        <v>5250</v>
      </c>
      <c r="BJ366" s="113">
        <f>SUM(BJ367)</f>
        <v>35080</v>
      </c>
      <c r="BK366" s="113">
        <f t="shared" si="1105"/>
        <v>24105.06</v>
      </c>
      <c r="BL366" s="113">
        <f t="shared" si="908"/>
        <v>68.714538198403659</v>
      </c>
      <c r="BM366" s="113"/>
      <c r="BN366" s="113"/>
      <c r="BO366" s="113">
        <f>SUM(BO367)</f>
        <v>40710</v>
      </c>
      <c r="BP366" s="113"/>
      <c r="BQ366" s="113"/>
      <c r="BR366" s="113">
        <f>SUM(BR367)</f>
        <v>10310</v>
      </c>
      <c r="BS366" s="113">
        <f>SUM(BS367)</f>
        <v>51020</v>
      </c>
      <c r="BT366" s="113">
        <f>SUM(BT367)</f>
        <v>31028.06</v>
      </c>
      <c r="BU366" s="113">
        <f>SUM(BU367)</f>
        <v>-550</v>
      </c>
      <c r="BV366" s="113">
        <f>SUM(BV367)</f>
        <v>51020</v>
      </c>
      <c r="BW366" s="113"/>
      <c r="BX366" s="113"/>
      <c r="BY366" s="113">
        <f>SUM(BY367)</f>
        <v>40160</v>
      </c>
      <c r="BZ366" s="113">
        <f>SUM(BZ367)</f>
        <v>35901.08</v>
      </c>
      <c r="CA366" s="113">
        <f t="shared" si="919"/>
        <v>107.69346143370183</v>
      </c>
      <c r="CB366" s="113">
        <f t="shared" si="920"/>
        <v>89.395119521912363</v>
      </c>
      <c r="CC366" s="113">
        <f>SUM(CC367)</f>
        <v>51020</v>
      </c>
      <c r="CD366" s="113">
        <f>SUM(CD367)</f>
        <v>51020</v>
      </c>
      <c r="CE366" s="113">
        <f>SUM(CE367)</f>
        <v>51020</v>
      </c>
      <c r="CF366" s="113">
        <f>SUM(CF367)</f>
        <v>10385.040000000001</v>
      </c>
      <c r="CG366" s="113">
        <f t="shared" si="1067"/>
        <v>20.354841238729911</v>
      </c>
      <c r="CH366" s="113">
        <f>SUM(CH367)</f>
        <v>-9880</v>
      </c>
      <c r="CI366" s="113">
        <f>SUM(CI367)</f>
        <v>41140</v>
      </c>
      <c r="CJ366" s="113"/>
      <c r="CK366" s="113">
        <f t="shared" si="881"/>
        <v>0</v>
      </c>
      <c r="CL366" s="113">
        <f>SUM(CL367)</f>
        <v>0</v>
      </c>
      <c r="CM366" s="113">
        <f>SUM(CM367)</f>
        <v>41140</v>
      </c>
      <c r="CN366" s="113"/>
      <c r="CO366" s="113">
        <f t="shared" si="882"/>
        <v>0</v>
      </c>
      <c r="CP366" s="113">
        <f>SUM(CP367)</f>
        <v>0</v>
      </c>
      <c r="CQ366" s="113">
        <f>SUM(CQ367)</f>
        <v>41140</v>
      </c>
      <c r="CR366" s="113">
        <f>SUM(CR367)</f>
        <v>24911.59</v>
      </c>
      <c r="CS366" s="113">
        <f t="shared" si="1075"/>
        <v>60.553208556149727</v>
      </c>
      <c r="CT366" s="113">
        <f>SUM(CT367)</f>
        <v>0</v>
      </c>
      <c r="CU366" s="113">
        <f>SUM(CU367)</f>
        <v>41140</v>
      </c>
      <c r="CV366" s="113">
        <f>SUM(CV367)</f>
        <v>24911.59</v>
      </c>
      <c r="CW366" s="113">
        <f t="shared" si="833"/>
        <v>60.553208556149727</v>
      </c>
      <c r="CX366" s="113">
        <f t="shared" ref="CX366:DG366" si="1106">SUM(CX367)</f>
        <v>0</v>
      </c>
      <c r="CY366" s="113">
        <f t="shared" si="1106"/>
        <v>41140</v>
      </c>
      <c r="CZ366" s="113">
        <f t="shared" si="1106"/>
        <v>40000</v>
      </c>
      <c r="DA366" s="113">
        <f t="shared" si="1106"/>
        <v>40000</v>
      </c>
      <c r="DB366" s="113">
        <f t="shared" si="1106"/>
        <v>22504.080000000002</v>
      </c>
      <c r="DC366" s="113">
        <f t="shared" ref="DC366" si="1107">SUM(DC367)</f>
        <v>19455.150000000001</v>
      </c>
      <c r="DD366" s="113">
        <f t="shared" si="1033"/>
        <v>86.451656766239722</v>
      </c>
      <c r="DE366" s="113">
        <f t="shared" si="1034"/>
        <v>48.227937530986623</v>
      </c>
      <c r="DF366" s="113">
        <f t="shared" si="1106"/>
        <v>42140</v>
      </c>
      <c r="DG366" s="113">
        <f t="shared" si="1106"/>
        <v>7053.88</v>
      </c>
      <c r="DH366" s="113">
        <f t="shared" si="839"/>
        <v>16.739155196962507</v>
      </c>
      <c r="DI366" s="113">
        <f>SUM(DI367)</f>
        <v>-1800</v>
      </c>
      <c r="DJ366" s="113">
        <f>SUM(DJ367)</f>
        <v>40340</v>
      </c>
      <c r="DK366" s="113">
        <f t="shared" ref="DK366" si="1108">SUM(DK367)</f>
        <v>0</v>
      </c>
      <c r="DL366" s="113">
        <f t="shared" si="967"/>
        <v>0</v>
      </c>
      <c r="DM366" s="113">
        <f>SUM(DM367)</f>
        <v>0</v>
      </c>
      <c r="DN366" s="113">
        <f>SUM(DN367)</f>
        <v>40340</v>
      </c>
      <c r="DO366" s="113">
        <f t="shared" ref="DO366" si="1109">SUM(DO367)</f>
        <v>0</v>
      </c>
      <c r="DP366" s="113">
        <f t="shared" si="969"/>
        <v>0</v>
      </c>
      <c r="DQ366" s="113">
        <f>SUM(DQ367)</f>
        <v>260</v>
      </c>
      <c r="DR366" s="113">
        <f>SUM(DR367)</f>
        <v>40600</v>
      </c>
      <c r="DS366" s="113">
        <f t="shared" ref="DS366:DU366" si="1110">SUM(DS367)</f>
        <v>40600</v>
      </c>
      <c r="DT366" s="113">
        <f t="shared" si="1110"/>
        <v>40600</v>
      </c>
      <c r="DU366" s="113">
        <f t="shared" si="1110"/>
        <v>40600</v>
      </c>
      <c r="DV366" s="957"/>
      <c r="DW366" s="957"/>
      <c r="DX366" s="137"/>
      <c r="DY366" s="957"/>
      <c r="EF366" s="655"/>
      <c r="EG366" s="655"/>
      <c r="EH366" s="655"/>
      <c r="EI366" s="655"/>
      <c r="EJ366" s="655"/>
      <c r="EK366" s="655"/>
      <c r="EL366" s="655"/>
      <c r="EM366" s="655"/>
      <c r="EN366" s="952"/>
      <c r="EO366" s="655"/>
      <c r="EP366" s="655"/>
      <c r="EQ366" s="655"/>
      <c r="ER366" s="655"/>
      <c r="ES366" s="655"/>
      <c r="ET366" s="655"/>
      <c r="EU366" s="655"/>
      <c r="EV366" s="655"/>
      <c r="EY366" s="655"/>
      <c r="EZ366" s="655"/>
      <c r="FA366" s="655"/>
      <c r="FB366" s="655"/>
      <c r="FC366" s="655"/>
      <c r="FD366" s="655"/>
      <c r="FE366" s="655"/>
      <c r="FF366" s="655"/>
      <c r="FG366" s="655"/>
      <c r="FH366" s="655"/>
      <c r="FI366" s="655"/>
      <c r="FJ366" s="655"/>
      <c r="FK366" s="655"/>
      <c r="FL366" s="655"/>
      <c r="FM366" s="655"/>
      <c r="FN366" s="655"/>
      <c r="FO366" s="655"/>
      <c r="FP366" s="655"/>
      <c r="FQ366" s="655"/>
      <c r="FR366" s="655"/>
      <c r="FS366" s="655"/>
      <c r="FT366" s="655"/>
      <c r="FU366" s="655"/>
      <c r="FV366" s="655"/>
      <c r="FW366" s="655"/>
      <c r="FX366" s="655"/>
      <c r="FY366" s="655"/>
      <c r="FZ366" s="655"/>
      <c r="GA366" s="655"/>
      <c r="GB366" s="655"/>
      <c r="GC366" s="655"/>
      <c r="GD366" s="655"/>
      <c r="GE366" s="655"/>
      <c r="GF366" s="655"/>
      <c r="GG366" s="655"/>
      <c r="GH366" s="655"/>
      <c r="GI366" s="655"/>
      <c r="GJ366" s="655"/>
      <c r="GK366" s="655"/>
      <c r="GL366" s="655"/>
      <c r="GM366" s="655"/>
      <c r="GN366" s="655"/>
      <c r="GO366" s="655"/>
      <c r="GP366" s="655"/>
      <c r="GQ366" s="655"/>
      <c r="GR366" s="655"/>
      <c r="GS366" s="655"/>
      <c r="GT366" s="655"/>
      <c r="GU366" s="655"/>
      <c r="GV366" s="655"/>
      <c r="GW366" s="655"/>
      <c r="GX366" s="655"/>
      <c r="GY366" s="655"/>
      <c r="GZ366" s="655"/>
      <c r="HA366" s="655"/>
      <c r="HB366" s="655"/>
      <c r="HC366" s="655"/>
      <c r="HD366" s="655"/>
      <c r="HE366" s="655"/>
      <c r="HF366" s="655"/>
      <c r="HG366" s="655"/>
      <c r="HH366" s="655"/>
      <c r="HI366" s="655"/>
      <c r="HJ366" s="655"/>
      <c r="HK366" s="655"/>
      <c r="HL366" s="655"/>
      <c r="HM366" s="655"/>
      <c r="HN366" s="655"/>
      <c r="HO366" s="655"/>
      <c r="HP366" s="655"/>
      <c r="HQ366" s="655"/>
      <c r="HR366" s="655"/>
      <c r="HS366" s="655"/>
      <c r="HT366" s="655"/>
      <c r="HU366" s="655"/>
      <c r="HV366" s="655"/>
      <c r="HW366" s="655"/>
      <c r="HX366" s="655"/>
      <c r="HY366" s="655"/>
      <c r="HZ366" s="655"/>
      <c r="IA366" s="655"/>
      <c r="IB366" s="655"/>
      <c r="IC366" s="655"/>
    </row>
    <row r="367" spans="1:237" ht="20.100000000000001" customHeight="1" x14ac:dyDescent="0.35">
      <c r="A367" s="658" t="s">
        <v>385</v>
      </c>
      <c r="B367" s="658" t="s">
        <v>385</v>
      </c>
      <c r="C367" s="538"/>
      <c r="D367" s="657"/>
      <c r="E367" s="657"/>
      <c r="F367" s="658"/>
      <c r="G367" s="657"/>
      <c r="H367" s="657"/>
      <c r="I367" s="658"/>
      <c r="J367" s="658" t="s">
        <v>201</v>
      </c>
      <c r="K367" s="559"/>
      <c r="L367" s="508" t="s">
        <v>387</v>
      </c>
      <c r="M367" s="508"/>
      <c r="N367" s="508"/>
      <c r="O367" s="751"/>
      <c r="P367" s="38" t="e">
        <f>SUM(#REF!)</f>
        <v>#REF!</v>
      </c>
      <c r="Q367" s="38" t="e">
        <f>SUM(#REF!)</f>
        <v>#REF!</v>
      </c>
      <c r="R367" s="38" t="e">
        <f>SUM(#REF!)</f>
        <v>#REF!</v>
      </c>
      <c r="S367" s="38" t="e">
        <f>SUM(#REF!)</f>
        <v>#REF!</v>
      </c>
      <c r="T367" s="38" t="e">
        <f>SUM(#REF!)</f>
        <v>#REF!</v>
      </c>
      <c r="U367" s="38" t="e">
        <f>SUM(#REF!)</f>
        <v>#REF!</v>
      </c>
      <c r="V367" s="38" t="e">
        <f>SUM(#REF!)</f>
        <v>#REF!</v>
      </c>
      <c r="W367" s="38" t="e">
        <f>(V367/T367)*100</f>
        <v>#REF!</v>
      </c>
      <c r="X367" s="38" t="e">
        <f>SUM(#REF!)</f>
        <v>#REF!</v>
      </c>
      <c r="Y367" s="38" t="e">
        <f>SUM(#REF!)</f>
        <v>#REF!</v>
      </c>
      <c r="Z367" s="38" t="e">
        <f>SUM(#REF!)</f>
        <v>#REF!</v>
      </c>
      <c r="AA367" s="38" t="e">
        <f>SUM(#REF!)</f>
        <v>#REF!</v>
      </c>
      <c r="AB367" s="38" t="e">
        <f>#REF!</f>
        <v>#REF!</v>
      </c>
      <c r="AC367" s="38" t="e">
        <f>#REF!</f>
        <v>#REF!</v>
      </c>
      <c r="AD367" s="38" t="e">
        <f>#REF!</f>
        <v>#REF!</v>
      </c>
      <c r="AE367" s="38" t="e">
        <f>#REF!</f>
        <v>#REF!</v>
      </c>
      <c r="AF367" s="38" t="e">
        <f>#REF!</f>
        <v>#REF!</v>
      </c>
      <c r="AG367" s="38" t="e">
        <f>#REF!</f>
        <v>#REF!</v>
      </c>
      <c r="AH367" s="38" t="e">
        <f>#REF!</f>
        <v>#REF!</v>
      </c>
      <c r="AI367" s="38" t="e">
        <f>#REF!</f>
        <v>#REF!</v>
      </c>
      <c r="AJ367" s="38" t="e">
        <f>#REF!</f>
        <v>#REF!</v>
      </c>
      <c r="AK367" s="38" t="e">
        <f>#REF!</f>
        <v>#REF!</v>
      </c>
      <c r="AL367" s="38" t="e">
        <f>#REF!</f>
        <v>#REF!</v>
      </c>
      <c r="AM367" s="38" t="e">
        <f>#REF!</f>
        <v>#REF!</v>
      </c>
      <c r="AN367" s="99" t="e">
        <f>#REF!</f>
        <v>#REF!</v>
      </c>
      <c r="AO367" s="99" t="e">
        <f>#REF!</f>
        <v>#REF!</v>
      </c>
      <c r="AP367" s="99" t="e">
        <f>#REF!</f>
        <v>#REF!</v>
      </c>
      <c r="AQ367" s="99" t="e">
        <f>#REF!</f>
        <v>#REF!</v>
      </c>
      <c r="AR367" s="99">
        <f>AR371</f>
        <v>0</v>
      </c>
      <c r="AS367" s="99">
        <v>0</v>
      </c>
      <c r="AT367" s="99" t="e">
        <f>AR367/AP367*100</f>
        <v>#REF!</v>
      </c>
      <c r="AU367" s="99" t="e">
        <f>#REF!</f>
        <v>#REF!</v>
      </c>
      <c r="AV367" s="99">
        <f>AV371</f>
        <v>0</v>
      </c>
      <c r="AW367" s="99">
        <f>AW371</f>
        <v>0</v>
      </c>
      <c r="AX367" s="99">
        <f>AX371</f>
        <v>0</v>
      </c>
      <c r="AY367" s="99">
        <f>AY371</f>
        <v>30690</v>
      </c>
      <c r="AZ367" s="38"/>
      <c r="BA367" s="38"/>
      <c r="BB367" s="99">
        <f t="shared" ref="BB367:BK367" si="1111">BB371</f>
        <v>30690</v>
      </c>
      <c r="BC367" s="99">
        <f t="shared" si="1111"/>
        <v>30690</v>
      </c>
      <c r="BD367" s="99">
        <f t="shared" si="1111"/>
        <v>21586.34</v>
      </c>
      <c r="BE367" s="99">
        <f t="shared" si="1111"/>
        <v>22926.34</v>
      </c>
      <c r="BF367" s="99">
        <f t="shared" si="1111"/>
        <v>46170</v>
      </c>
      <c r="BG367" s="99">
        <f t="shared" si="1111"/>
        <v>33336.36</v>
      </c>
      <c r="BH367" s="99">
        <f t="shared" si="1111"/>
        <v>29830</v>
      </c>
      <c r="BI367" s="99">
        <f>BI371</f>
        <v>5250</v>
      </c>
      <c r="BJ367" s="99">
        <f>BJ371</f>
        <v>35080</v>
      </c>
      <c r="BK367" s="99">
        <f t="shared" si="1111"/>
        <v>24105.06</v>
      </c>
      <c r="BL367" s="99">
        <f t="shared" si="908"/>
        <v>68.714538198403659</v>
      </c>
      <c r="BM367" s="99"/>
      <c r="BN367" s="99"/>
      <c r="BO367" s="99">
        <f>BO371</f>
        <v>40710</v>
      </c>
      <c r="BP367" s="99"/>
      <c r="BQ367" s="99"/>
      <c r="BR367" s="99">
        <f t="shared" ref="BR367:BY367" si="1112">BR371</f>
        <v>10310</v>
      </c>
      <c r="BS367" s="99">
        <f t="shared" si="1112"/>
        <v>51020</v>
      </c>
      <c r="BT367" s="99">
        <f>BT371</f>
        <v>31028.06</v>
      </c>
      <c r="BU367" s="99">
        <f t="shared" si="1112"/>
        <v>-550</v>
      </c>
      <c r="BV367" s="99">
        <f t="shared" si="1112"/>
        <v>51020</v>
      </c>
      <c r="BW367" s="99"/>
      <c r="BX367" s="99"/>
      <c r="BY367" s="99">
        <f t="shared" si="1112"/>
        <v>40160</v>
      </c>
      <c r="BZ367" s="99">
        <f>BZ371</f>
        <v>35901.08</v>
      </c>
      <c r="CA367" s="99">
        <f t="shared" si="919"/>
        <v>107.69346143370183</v>
      </c>
      <c r="CB367" s="99">
        <f t="shared" si="920"/>
        <v>89.395119521912363</v>
      </c>
      <c r="CC367" s="99">
        <f>CC371</f>
        <v>51020</v>
      </c>
      <c r="CD367" s="99">
        <f>CD371</f>
        <v>51020</v>
      </c>
      <c r="CE367" s="99">
        <f>CE371</f>
        <v>51020</v>
      </c>
      <c r="CF367" s="99">
        <f>CF371</f>
        <v>10385.040000000001</v>
      </c>
      <c r="CG367" s="99">
        <f t="shared" si="1067"/>
        <v>20.354841238729911</v>
      </c>
      <c r="CH367" s="99">
        <f>CH371</f>
        <v>-9880</v>
      </c>
      <c r="CI367" s="99">
        <f>CI371</f>
        <v>41140</v>
      </c>
      <c r="CJ367" s="99"/>
      <c r="CK367" s="99">
        <f t="shared" si="881"/>
        <v>0</v>
      </c>
      <c r="CL367" s="99">
        <f>CL371</f>
        <v>0</v>
      </c>
      <c r="CM367" s="99">
        <f>CM371</f>
        <v>41140</v>
      </c>
      <c r="CN367" s="99"/>
      <c r="CO367" s="99">
        <f t="shared" si="882"/>
        <v>0</v>
      </c>
      <c r="CP367" s="99">
        <f>CP371</f>
        <v>0</v>
      </c>
      <c r="CQ367" s="99">
        <f>CQ371</f>
        <v>41140</v>
      </c>
      <c r="CR367" s="99">
        <f>CR371</f>
        <v>24911.59</v>
      </c>
      <c r="CS367" s="99">
        <f t="shared" si="1075"/>
        <v>60.553208556149727</v>
      </c>
      <c r="CT367" s="99">
        <f>CT371</f>
        <v>0</v>
      </c>
      <c r="CU367" s="99">
        <f>CU371</f>
        <v>41140</v>
      </c>
      <c r="CV367" s="99">
        <f>CV371</f>
        <v>24911.59</v>
      </c>
      <c r="CW367" s="99">
        <f t="shared" si="833"/>
        <v>60.553208556149727</v>
      </c>
      <c r="CX367" s="99">
        <f t="shared" ref="CX367:DG367" si="1113">CX371</f>
        <v>0</v>
      </c>
      <c r="CY367" s="99">
        <f t="shared" si="1113"/>
        <v>41140</v>
      </c>
      <c r="CZ367" s="99">
        <f t="shared" si="1113"/>
        <v>40000</v>
      </c>
      <c r="DA367" s="99">
        <f t="shared" si="1113"/>
        <v>40000</v>
      </c>
      <c r="DB367" s="99">
        <f t="shared" ref="DB367" si="1114">DB371</f>
        <v>22504.080000000002</v>
      </c>
      <c r="DC367" s="99">
        <f t="shared" ref="DC367" si="1115">DC371</f>
        <v>19455.150000000001</v>
      </c>
      <c r="DD367" s="99">
        <f t="shared" si="1033"/>
        <v>86.451656766239722</v>
      </c>
      <c r="DE367" s="99">
        <f t="shared" si="1034"/>
        <v>48.227937530986623</v>
      </c>
      <c r="DF367" s="99">
        <f t="shared" si="1113"/>
        <v>42140</v>
      </c>
      <c r="DG367" s="99">
        <f t="shared" si="1113"/>
        <v>7053.88</v>
      </c>
      <c r="DH367" s="99">
        <f t="shared" si="839"/>
        <v>16.739155196962507</v>
      </c>
      <c r="DI367" s="99">
        <f>DI371</f>
        <v>-1800</v>
      </c>
      <c r="DJ367" s="99">
        <f>DJ371</f>
        <v>40340</v>
      </c>
      <c r="DK367" s="99">
        <f t="shared" ref="DK367" si="1116">DK371</f>
        <v>0</v>
      </c>
      <c r="DL367" s="99">
        <f t="shared" si="967"/>
        <v>0</v>
      </c>
      <c r="DM367" s="99">
        <f>DM371</f>
        <v>0</v>
      </c>
      <c r="DN367" s="99">
        <f>DN371</f>
        <v>40340</v>
      </c>
      <c r="DO367" s="99">
        <f t="shared" ref="DO367" si="1117">DO371</f>
        <v>0</v>
      </c>
      <c r="DP367" s="99">
        <f t="shared" si="969"/>
        <v>0</v>
      </c>
      <c r="DQ367" s="99">
        <f>DQ371</f>
        <v>260</v>
      </c>
      <c r="DR367" s="99">
        <f>DR371</f>
        <v>40600</v>
      </c>
      <c r="DS367" s="99">
        <f t="shared" ref="DS367:DU367" si="1118">DS371</f>
        <v>40600</v>
      </c>
      <c r="DT367" s="99">
        <f t="shared" si="1118"/>
        <v>40600</v>
      </c>
      <c r="DU367" s="99">
        <f t="shared" si="1118"/>
        <v>40600</v>
      </c>
      <c r="DV367" s="137"/>
      <c r="DW367" s="137"/>
      <c r="DX367" s="137"/>
      <c r="DY367" s="137"/>
      <c r="EF367" s="655"/>
      <c r="EG367" s="655"/>
      <c r="EH367" s="655"/>
      <c r="EI367" s="655"/>
      <c r="EJ367" s="655"/>
      <c r="EK367" s="655"/>
      <c r="EL367" s="655"/>
      <c r="EM367" s="655"/>
      <c r="EN367" s="952"/>
      <c r="EO367" s="655"/>
      <c r="EP367" s="655"/>
      <c r="EQ367" s="655"/>
      <c r="ER367" s="655"/>
      <c r="ES367" s="655"/>
      <c r="ET367" s="655"/>
      <c r="EU367" s="655"/>
      <c r="EV367" s="655"/>
      <c r="EY367" s="655"/>
      <c r="EZ367" s="655"/>
      <c r="FA367" s="655"/>
      <c r="FB367" s="655"/>
      <c r="FC367" s="655"/>
      <c r="FD367" s="655"/>
      <c r="FE367" s="655"/>
      <c r="FF367" s="655"/>
      <c r="FG367" s="655"/>
      <c r="FH367" s="655"/>
      <c r="FI367" s="655"/>
      <c r="FJ367" s="655"/>
      <c r="FK367" s="655"/>
      <c r="FL367" s="655"/>
      <c r="FM367" s="655"/>
      <c r="FN367" s="655"/>
      <c r="FO367" s="655"/>
      <c r="FP367" s="655"/>
      <c r="FQ367" s="655"/>
      <c r="FR367" s="655"/>
      <c r="FS367" s="655"/>
      <c r="FT367" s="655"/>
      <c r="FU367" s="655"/>
      <c r="FV367" s="655"/>
      <c r="FW367" s="655"/>
      <c r="FX367" s="655"/>
      <c r="FY367" s="655"/>
      <c r="FZ367" s="655"/>
      <c r="GA367" s="655"/>
      <c r="GB367" s="655"/>
      <c r="GC367" s="655"/>
      <c r="GD367" s="655"/>
      <c r="GE367" s="655"/>
      <c r="GF367" s="655"/>
      <c r="GG367" s="655"/>
      <c r="GH367" s="655"/>
      <c r="GI367" s="655"/>
      <c r="GJ367" s="655"/>
      <c r="GK367" s="655"/>
      <c r="GL367" s="655"/>
      <c r="GM367" s="655"/>
      <c r="GN367" s="655"/>
      <c r="GO367" s="655"/>
      <c r="GP367" s="655"/>
      <c r="GQ367" s="655"/>
      <c r="GR367" s="655"/>
      <c r="GS367" s="655"/>
      <c r="GT367" s="655"/>
      <c r="GU367" s="655"/>
      <c r="GV367" s="655"/>
      <c r="GW367" s="655"/>
      <c r="GX367" s="655"/>
      <c r="GY367" s="655"/>
      <c r="GZ367" s="655"/>
      <c r="HA367" s="655"/>
      <c r="HB367" s="655"/>
      <c r="HC367" s="655"/>
      <c r="HD367" s="655"/>
      <c r="HE367" s="655"/>
      <c r="HF367" s="655"/>
      <c r="HG367" s="655"/>
      <c r="HH367" s="655"/>
      <c r="HI367" s="655"/>
      <c r="HJ367" s="655"/>
      <c r="HK367" s="655"/>
      <c r="HL367" s="655"/>
      <c r="HM367" s="655"/>
      <c r="HN367" s="655"/>
      <c r="HO367" s="655"/>
      <c r="HP367" s="655"/>
      <c r="HQ367" s="655"/>
      <c r="HR367" s="655"/>
      <c r="HS367" s="655"/>
      <c r="HT367" s="655"/>
      <c r="HU367" s="655"/>
      <c r="HV367" s="655"/>
      <c r="HW367" s="655"/>
      <c r="HX367" s="655"/>
      <c r="HY367" s="655"/>
      <c r="HZ367" s="655"/>
      <c r="IA367" s="655"/>
      <c r="IB367" s="655"/>
      <c r="IC367" s="655"/>
    </row>
    <row r="368" spans="1:237" ht="20.100000000000001" hidden="1" customHeight="1" x14ac:dyDescent="0.35">
      <c r="A368" s="661"/>
      <c r="B368" s="661"/>
      <c r="C368" s="667"/>
      <c r="D368" s="661"/>
      <c r="E368" s="660"/>
      <c r="F368" s="660"/>
      <c r="G368" s="661"/>
      <c r="H368" s="661"/>
      <c r="I368" s="661"/>
      <c r="J368" s="579"/>
      <c r="K368" s="677" t="s">
        <v>5</v>
      </c>
      <c r="L368" s="601" t="s">
        <v>291</v>
      </c>
      <c r="M368" s="601"/>
      <c r="N368" s="601"/>
      <c r="O368" s="773"/>
      <c r="P368" s="41"/>
      <c r="Q368" s="41"/>
      <c r="R368" s="41"/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f>(Y368-U368)</f>
        <v>0</v>
      </c>
      <c r="Y368" s="41"/>
      <c r="Z368" s="41"/>
      <c r="AA368" s="41">
        <v>0</v>
      </c>
      <c r="AB368" s="41">
        <v>0</v>
      </c>
      <c r="AC368" s="41">
        <v>100000</v>
      </c>
      <c r="AD368" s="41">
        <v>0</v>
      </c>
      <c r="AE368" s="41">
        <f>(AD368/AC368)*100</f>
        <v>0</v>
      </c>
      <c r="AF368" s="41">
        <f>(AG368-AC368)</f>
        <v>0</v>
      </c>
      <c r="AG368" s="41">
        <v>100000</v>
      </c>
      <c r="AH368" s="41">
        <v>100000</v>
      </c>
      <c r="AI368" s="41">
        <v>100000</v>
      </c>
      <c r="AJ368" s="41">
        <v>100000</v>
      </c>
      <c r="AK368" s="41">
        <v>100000</v>
      </c>
      <c r="AL368" s="41">
        <v>100000</v>
      </c>
      <c r="AM368" s="41">
        <v>0</v>
      </c>
      <c r="AN368" s="104">
        <v>0</v>
      </c>
      <c r="AO368" s="104">
        <v>0</v>
      </c>
      <c r="AP368" s="104">
        <v>0</v>
      </c>
      <c r="AQ368" s="104">
        <v>0</v>
      </c>
      <c r="AR368" s="104">
        <f>AR382</f>
        <v>0</v>
      </c>
      <c r="AS368" s="104">
        <v>0</v>
      </c>
      <c r="AT368" s="104" t="e">
        <f>AR368/AP368*100</f>
        <v>#DIV/0!</v>
      </c>
      <c r="AU368" s="104">
        <v>110000</v>
      </c>
      <c r="AV368" s="104">
        <f>AV382</f>
        <v>0</v>
      </c>
      <c r="AW368" s="104"/>
      <c r="AX368" s="104"/>
      <c r="AY368" s="104">
        <v>0</v>
      </c>
      <c r="AZ368" s="41"/>
      <c r="BA368" s="41"/>
      <c r="BB368" s="104">
        <v>0</v>
      </c>
      <c r="BC368" s="104">
        <v>0</v>
      </c>
      <c r="BD368" s="104">
        <v>0</v>
      </c>
      <c r="BE368" s="104">
        <v>0</v>
      </c>
      <c r="BF368" s="104"/>
      <c r="BG368" s="104"/>
      <c r="BH368" s="104"/>
      <c r="BI368" s="104">
        <v>0</v>
      </c>
      <c r="BJ368" s="104"/>
      <c r="BK368" s="104"/>
      <c r="BL368" s="104">
        <f t="shared" si="908"/>
        <v>0</v>
      </c>
      <c r="BM368" s="104"/>
      <c r="BN368" s="104"/>
      <c r="BO368" s="104"/>
      <c r="BP368" s="104"/>
      <c r="BQ368" s="104"/>
      <c r="BR368" s="104">
        <v>0</v>
      </c>
      <c r="BS368" s="104"/>
      <c r="BT368" s="104"/>
      <c r="BU368" s="104">
        <v>0</v>
      </c>
      <c r="BV368" s="104"/>
      <c r="BW368" s="104"/>
      <c r="BX368" s="104"/>
      <c r="BY368" s="104"/>
      <c r="BZ368" s="104"/>
      <c r="CA368" s="104">
        <f t="shared" si="919"/>
        <v>0</v>
      </c>
      <c r="CB368" s="104">
        <f t="shared" si="920"/>
        <v>0</v>
      </c>
      <c r="CC368" s="104"/>
      <c r="CD368" s="104"/>
      <c r="CE368" s="104"/>
      <c r="CF368" s="104"/>
      <c r="CG368" s="104">
        <f t="shared" si="1067"/>
        <v>0</v>
      </c>
      <c r="CH368" s="104">
        <v>0</v>
      </c>
      <c r="CI368" s="104"/>
      <c r="CJ368" s="104"/>
      <c r="CK368" s="104">
        <f t="shared" si="881"/>
        <v>0</v>
      </c>
      <c r="CL368" s="104">
        <v>0</v>
      </c>
      <c r="CM368" s="104"/>
      <c r="CN368" s="104"/>
      <c r="CO368" s="104">
        <f t="shared" si="882"/>
        <v>0</v>
      </c>
      <c r="CP368" s="104">
        <v>0</v>
      </c>
      <c r="CQ368" s="104"/>
      <c r="CR368" s="104"/>
      <c r="CS368" s="104">
        <f t="shared" si="1075"/>
        <v>0</v>
      </c>
      <c r="CT368" s="104">
        <v>0</v>
      </c>
      <c r="CU368" s="104"/>
      <c r="CV368" s="104"/>
      <c r="CW368" s="104">
        <f t="shared" si="833"/>
        <v>0</v>
      </c>
      <c r="CX368" s="104">
        <v>0</v>
      </c>
      <c r="CY368" s="104"/>
      <c r="CZ368" s="104"/>
      <c r="DA368" s="104"/>
      <c r="DB368" s="104">
        <v>0</v>
      </c>
      <c r="DC368" s="104">
        <v>0</v>
      </c>
      <c r="DD368" s="104">
        <f t="shared" si="1033"/>
        <v>0</v>
      </c>
      <c r="DE368" s="104">
        <f t="shared" si="1034"/>
        <v>0</v>
      </c>
      <c r="DF368" s="104"/>
      <c r="DG368" s="104"/>
      <c r="DH368" s="104">
        <f t="shared" si="839"/>
        <v>0</v>
      </c>
      <c r="DI368" s="104">
        <v>0</v>
      </c>
      <c r="DJ368" s="104"/>
      <c r="DK368" s="104"/>
      <c r="DL368" s="104">
        <f t="shared" si="967"/>
        <v>0</v>
      </c>
      <c r="DM368" s="104">
        <v>0</v>
      </c>
      <c r="DN368" s="104"/>
      <c r="DO368" s="104"/>
      <c r="DP368" s="104">
        <f t="shared" si="969"/>
        <v>0</v>
      </c>
      <c r="DQ368" s="104">
        <v>0</v>
      </c>
      <c r="DR368" s="104"/>
      <c r="DS368" s="104"/>
      <c r="DT368" s="104"/>
      <c r="DU368" s="104"/>
      <c r="DV368" s="116"/>
      <c r="DW368" s="116"/>
      <c r="DX368" s="137"/>
      <c r="DY368" s="116"/>
      <c r="EF368" s="655"/>
      <c r="EG368" s="655"/>
      <c r="EH368" s="655"/>
      <c r="EI368" s="655"/>
      <c r="EJ368" s="655"/>
      <c r="EK368" s="655"/>
      <c r="EL368" s="655"/>
      <c r="EM368" s="655"/>
      <c r="EN368" s="952"/>
      <c r="EO368" s="655"/>
      <c r="EP368" s="655"/>
      <c r="EQ368" s="655"/>
      <c r="ER368" s="655"/>
      <c r="ES368" s="655"/>
      <c r="ET368" s="655"/>
      <c r="EU368" s="655"/>
      <c r="EV368" s="655"/>
      <c r="EY368" s="655"/>
      <c r="EZ368" s="655"/>
      <c r="FA368" s="655"/>
      <c r="FB368" s="655"/>
      <c r="FC368" s="655"/>
      <c r="FD368" s="655"/>
      <c r="FE368" s="655"/>
      <c r="FF368" s="655"/>
      <c r="FG368" s="655"/>
      <c r="FH368" s="655"/>
      <c r="FI368" s="655"/>
      <c r="FJ368" s="655"/>
      <c r="FK368" s="655"/>
      <c r="FL368" s="655"/>
      <c r="FM368" s="655"/>
      <c r="FN368" s="655"/>
      <c r="FO368" s="655"/>
      <c r="FP368" s="655"/>
      <c r="FQ368" s="655"/>
      <c r="FR368" s="655"/>
      <c r="FS368" s="655"/>
      <c r="FT368" s="655"/>
      <c r="FU368" s="655"/>
      <c r="FV368" s="655"/>
      <c r="FW368" s="655"/>
      <c r="FX368" s="655"/>
      <c r="FY368" s="655"/>
      <c r="FZ368" s="655"/>
      <c r="GA368" s="655"/>
      <c r="GB368" s="655"/>
      <c r="GC368" s="655"/>
      <c r="GD368" s="655"/>
      <c r="GE368" s="655"/>
      <c r="GF368" s="655"/>
      <c r="GG368" s="655"/>
      <c r="GH368" s="655"/>
      <c r="GI368" s="655"/>
      <c r="GJ368" s="655"/>
      <c r="GK368" s="655"/>
      <c r="GL368" s="655"/>
      <c r="GM368" s="655"/>
      <c r="GN368" s="655"/>
      <c r="GO368" s="655"/>
      <c r="GP368" s="655"/>
      <c r="GQ368" s="655"/>
      <c r="GR368" s="655"/>
      <c r="GS368" s="655"/>
      <c r="GT368" s="655"/>
      <c r="GU368" s="655"/>
      <c r="GV368" s="655"/>
      <c r="GW368" s="655"/>
      <c r="GX368" s="655"/>
      <c r="GY368" s="655"/>
      <c r="GZ368" s="655"/>
      <c r="HA368" s="655"/>
      <c r="HB368" s="655"/>
      <c r="HC368" s="655"/>
      <c r="HD368" s="655"/>
      <c r="HE368" s="655"/>
      <c r="HF368" s="655"/>
      <c r="HG368" s="655"/>
      <c r="HH368" s="655"/>
      <c r="HI368" s="655"/>
      <c r="HJ368" s="655"/>
      <c r="HK368" s="655"/>
      <c r="HL368" s="655"/>
      <c r="HM368" s="655"/>
      <c r="HN368" s="655"/>
      <c r="HO368" s="655"/>
      <c r="HP368" s="655"/>
      <c r="HQ368" s="655"/>
      <c r="HR368" s="655"/>
      <c r="HS368" s="655"/>
      <c r="HT368" s="655"/>
      <c r="HU368" s="655"/>
      <c r="HV368" s="655"/>
      <c r="HW368" s="655"/>
      <c r="HX368" s="655"/>
      <c r="HY368" s="655"/>
      <c r="HZ368" s="655"/>
      <c r="IA368" s="655"/>
      <c r="IB368" s="655"/>
      <c r="IC368" s="655"/>
    </row>
    <row r="369" spans="1:237" ht="20.100000000000001" hidden="1" customHeight="1" x14ac:dyDescent="0.35">
      <c r="A369" s="660"/>
      <c r="B369" s="656"/>
      <c r="C369" s="540"/>
      <c r="D369" s="656"/>
      <c r="E369" s="660"/>
      <c r="F369" s="660"/>
      <c r="G369" s="656"/>
      <c r="H369" s="656"/>
      <c r="I369" s="656"/>
      <c r="J369" s="696"/>
      <c r="K369" s="677"/>
      <c r="L369" s="563"/>
      <c r="M369" s="563"/>
      <c r="N369" s="563"/>
      <c r="O369" s="774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41"/>
      <c r="BA369" s="41"/>
      <c r="BB369" s="104"/>
      <c r="BC369" s="104"/>
      <c r="BD369" s="104"/>
      <c r="BE369" s="104"/>
      <c r="BF369" s="104"/>
      <c r="BG369" s="104"/>
      <c r="BH369" s="104"/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 s="104"/>
      <c r="BS369" s="104"/>
      <c r="BT369" s="104"/>
      <c r="BU369" s="104"/>
      <c r="BV369" s="104"/>
      <c r="BW369" s="104"/>
      <c r="BX369" s="104"/>
      <c r="BY369" s="104"/>
      <c r="BZ369" s="104"/>
      <c r="CA369" s="104"/>
      <c r="CB369" s="104"/>
      <c r="CC369" s="104"/>
      <c r="CD369" s="104"/>
      <c r="CE369" s="104"/>
      <c r="CF369" s="104"/>
      <c r="CG369" s="104"/>
      <c r="CH369" s="104"/>
      <c r="CI369" s="104"/>
      <c r="CJ369" s="104"/>
      <c r="CK369" s="104"/>
      <c r="CL369" s="104"/>
      <c r="CM369" s="104"/>
      <c r="CN369" s="104"/>
      <c r="CO369" s="104"/>
      <c r="CP369" s="104"/>
      <c r="CQ369" s="104"/>
      <c r="CR369" s="104"/>
      <c r="CS369" s="104">
        <f t="shared" si="1075"/>
        <v>0</v>
      </c>
      <c r="CT369" s="104"/>
      <c r="CU369" s="104"/>
      <c r="CV369" s="104"/>
      <c r="CW369" s="104">
        <f t="shared" si="833"/>
        <v>0</v>
      </c>
      <c r="CX369" s="104"/>
      <c r="CY369" s="104"/>
      <c r="CZ369" s="104"/>
      <c r="DA369" s="104"/>
      <c r="DB369" s="104">
        <v>0</v>
      </c>
      <c r="DC369" s="104">
        <v>0</v>
      </c>
      <c r="DD369" s="104">
        <f t="shared" si="1033"/>
        <v>0</v>
      </c>
      <c r="DE369" s="104">
        <f t="shared" si="1034"/>
        <v>0</v>
      </c>
      <c r="DF369" s="104"/>
      <c r="DG369" s="104"/>
      <c r="DH369" s="104">
        <f t="shared" si="839"/>
        <v>0</v>
      </c>
      <c r="DI369" s="104"/>
      <c r="DJ369" s="104"/>
      <c r="DK369" s="104"/>
      <c r="DL369" s="104">
        <f t="shared" si="967"/>
        <v>0</v>
      </c>
      <c r="DM369" s="104"/>
      <c r="DN369" s="104"/>
      <c r="DO369" s="104"/>
      <c r="DP369" s="104">
        <f t="shared" si="969"/>
        <v>0</v>
      </c>
      <c r="DQ369" s="104"/>
      <c r="DR369" s="104"/>
      <c r="DS369" s="104"/>
      <c r="DT369" s="104"/>
      <c r="DU369" s="104"/>
      <c r="DV369" s="116"/>
      <c r="DW369" s="116"/>
      <c r="DX369" s="137"/>
      <c r="DY369" s="116"/>
      <c r="EF369" s="655"/>
      <c r="EG369" s="655"/>
      <c r="EH369" s="655"/>
      <c r="EI369" s="655"/>
      <c r="EJ369" s="655"/>
      <c r="EK369" s="655"/>
      <c r="EL369" s="655"/>
      <c r="EM369" s="655"/>
      <c r="EN369" s="952"/>
      <c r="EO369" s="655"/>
      <c r="EP369" s="655"/>
      <c r="EQ369" s="655"/>
      <c r="ER369" s="655"/>
      <c r="ES369" s="655"/>
      <c r="ET369" s="655"/>
      <c r="EU369" s="655"/>
      <c r="EV369" s="655"/>
      <c r="EY369" s="655"/>
      <c r="EZ369" s="655"/>
      <c r="FA369" s="655"/>
      <c r="FB369" s="655"/>
      <c r="FC369" s="655"/>
      <c r="FD369" s="655"/>
      <c r="FE369" s="655"/>
      <c r="FF369" s="655"/>
      <c r="FG369" s="655"/>
      <c r="FH369" s="655"/>
      <c r="FI369" s="655"/>
      <c r="FJ369" s="655"/>
      <c r="FK369" s="655"/>
      <c r="FL369" s="655"/>
      <c r="FM369" s="655"/>
      <c r="FN369" s="655"/>
      <c r="FO369" s="655"/>
      <c r="FP369" s="655"/>
      <c r="FQ369" s="655"/>
      <c r="FR369" s="655"/>
      <c r="FS369" s="655"/>
      <c r="FT369" s="655"/>
      <c r="FU369" s="655"/>
      <c r="FV369" s="655"/>
      <c r="FW369" s="655"/>
      <c r="FX369" s="655"/>
      <c r="FY369" s="655"/>
      <c r="FZ369" s="655"/>
      <c r="GA369" s="655"/>
      <c r="GB369" s="655"/>
      <c r="GC369" s="655"/>
      <c r="GD369" s="655"/>
      <c r="GE369" s="655"/>
      <c r="GF369" s="655"/>
      <c r="GG369" s="655"/>
      <c r="GH369" s="655"/>
      <c r="GI369" s="655"/>
      <c r="GJ369" s="655"/>
      <c r="GK369" s="655"/>
      <c r="GL369" s="655"/>
      <c r="GM369" s="655"/>
      <c r="GN369" s="655"/>
      <c r="GO369" s="655"/>
      <c r="GP369" s="655"/>
      <c r="GQ369" s="655"/>
      <c r="GR369" s="655"/>
      <c r="GS369" s="655"/>
      <c r="GT369" s="655"/>
      <c r="GU369" s="655"/>
      <c r="GV369" s="655"/>
      <c r="GW369" s="655"/>
      <c r="GX369" s="655"/>
      <c r="GY369" s="655"/>
      <c r="GZ369" s="655"/>
      <c r="HA369" s="655"/>
      <c r="HB369" s="655"/>
      <c r="HC369" s="655"/>
      <c r="HD369" s="655"/>
      <c r="HE369" s="655"/>
      <c r="HF369" s="655"/>
      <c r="HG369" s="655"/>
      <c r="HH369" s="655"/>
      <c r="HI369" s="655"/>
      <c r="HJ369" s="655"/>
      <c r="HK369" s="655"/>
      <c r="HL369" s="655"/>
      <c r="HM369" s="655"/>
      <c r="HN369" s="655"/>
      <c r="HO369" s="655"/>
      <c r="HP369" s="655"/>
      <c r="HQ369" s="655"/>
      <c r="HR369" s="655"/>
      <c r="HS369" s="655"/>
      <c r="HT369" s="655"/>
      <c r="HU369" s="655"/>
      <c r="HV369" s="655"/>
      <c r="HW369" s="655"/>
      <c r="HX369" s="655"/>
      <c r="HY369" s="655"/>
      <c r="HZ369" s="655"/>
      <c r="IA369" s="655"/>
      <c r="IB369" s="655"/>
      <c r="IC369" s="655"/>
    </row>
    <row r="370" spans="1:237" ht="20.100000000000001" customHeight="1" x14ac:dyDescent="0.35">
      <c r="A370" s="660"/>
      <c r="B370" s="656"/>
      <c r="C370" s="540"/>
      <c r="D370" s="656"/>
      <c r="E370" s="656"/>
      <c r="F370" s="656"/>
      <c r="G370" s="656"/>
      <c r="H370" s="656"/>
      <c r="I370" s="656"/>
      <c r="J370" s="656"/>
      <c r="K370" s="677" t="s">
        <v>389</v>
      </c>
      <c r="L370" s="563" t="s">
        <v>399</v>
      </c>
      <c r="M370" s="563"/>
      <c r="N370" s="563"/>
      <c r="O370" s="774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>
        <v>0</v>
      </c>
      <c r="AN370" s="104">
        <v>0</v>
      </c>
      <c r="AO370" s="104">
        <v>0</v>
      </c>
      <c r="AP370" s="104">
        <v>807400</v>
      </c>
      <c r="AQ370" s="104">
        <v>1807100</v>
      </c>
      <c r="AR370" s="104">
        <f>AR373+AR375+AR377+AR386+AR388</f>
        <v>0</v>
      </c>
      <c r="AS370" s="104">
        <v>0</v>
      </c>
      <c r="AT370" s="104">
        <f>AR370/AP370*100</f>
        <v>0</v>
      </c>
      <c r="AU370" s="104" t="e">
        <f>AU367-AV368</f>
        <v>#REF!</v>
      </c>
      <c r="AV370" s="104">
        <f t="shared" ref="AV370:BF370" si="1119">AV373+AV375+AV377+AV386+AV388+AV382+AV390</f>
        <v>0</v>
      </c>
      <c r="AW370" s="104">
        <f t="shared" si="1119"/>
        <v>0</v>
      </c>
      <c r="AX370" s="104">
        <f t="shared" si="1119"/>
        <v>0</v>
      </c>
      <c r="AY370" s="104">
        <f t="shared" si="1119"/>
        <v>30690</v>
      </c>
      <c r="AZ370" s="104">
        <f t="shared" si="1119"/>
        <v>0</v>
      </c>
      <c r="BA370" s="104">
        <f t="shared" si="1119"/>
        <v>0</v>
      </c>
      <c r="BB370" s="104">
        <f t="shared" si="1119"/>
        <v>30690</v>
      </c>
      <c r="BC370" s="104">
        <f t="shared" si="1119"/>
        <v>30690</v>
      </c>
      <c r="BD370" s="104">
        <f t="shared" si="1119"/>
        <v>21586.34</v>
      </c>
      <c r="BE370" s="104">
        <f t="shared" si="1119"/>
        <v>22926.34</v>
      </c>
      <c r="BF370" s="104">
        <f t="shared" si="1119"/>
        <v>46170</v>
      </c>
      <c r="BG370" s="104">
        <v>33336.36</v>
      </c>
      <c r="BH370" s="104">
        <v>29830</v>
      </c>
      <c r="BI370" s="104">
        <f>BI373+BI375+BI377+BI386+BI388+BI382+BI390</f>
        <v>5250</v>
      </c>
      <c r="BJ370" s="104">
        <v>35080</v>
      </c>
      <c r="BK370" s="104">
        <v>24105.06</v>
      </c>
      <c r="BL370" s="104">
        <f t="shared" si="908"/>
        <v>68.714538198403659</v>
      </c>
      <c r="BM370" s="104"/>
      <c r="BN370" s="104"/>
      <c r="BO370" s="104">
        <v>40710</v>
      </c>
      <c r="BP370" s="104"/>
      <c r="BQ370" s="104"/>
      <c r="BR370" s="104">
        <f>BR373+BR375+BR377+BR386+BR388+BR382+BR390</f>
        <v>10310</v>
      </c>
      <c r="BS370" s="104">
        <f>BS371</f>
        <v>51020</v>
      </c>
      <c r="BT370" s="104">
        <f>BT371</f>
        <v>31028.06</v>
      </c>
      <c r="BU370" s="104">
        <f>BU373+BU375+BU377+BU386+BU388+BU382+BU390</f>
        <v>-550</v>
      </c>
      <c r="BV370" s="104">
        <f>BV371</f>
        <v>51020</v>
      </c>
      <c r="BW370" s="104"/>
      <c r="BX370" s="104"/>
      <c r="BY370" s="104">
        <f>BY371</f>
        <v>40160</v>
      </c>
      <c r="BZ370" s="104">
        <f>BZ371</f>
        <v>35901.08</v>
      </c>
      <c r="CA370" s="104">
        <f t="shared" si="919"/>
        <v>107.69346143370183</v>
      </c>
      <c r="CB370" s="104">
        <f t="shared" si="920"/>
        <v>89.395119521912363</v>
      </c>
      <c r="CC370" s="104">
        <f>CC371</f>
        <v>51020</v>
      </c>
      <c r="CD370" s="104">
        <f>CD371</f>
        <v>51020</v>
      </c>
      <c r="CE370" s="104">
        <f>CE371</f>
        <v>51020</v>
      </c>
      <c r="CF370" s="104">
        <f>CF371</f>
        <v>10385.040000000001</v>
      </c>
      <c r="CG370" s="104">
        <f t="shared" si="1067"/>
        <v>20.354841238729911</v>
      </c>
      <c r="CH370" s="104">
        <f>CH373+CH375+CH377+CH386+CH388+CH382+CH390</f>
        <v>-9880</v>
      </c>
      <c r="CI370" s="104">
        <f>CI371</f>
        <v>41140</v>
      </c>
      <c r="CJ370" s="104"/>
      <c r="CK370" s="104">
        <f t="shared" ref="CK370:CK404" si="1120">IFERROR(CJ370/CI370*100,)</f>
        <v>0</v>
      </c>
      <c r="CL370" s="104">
        <f>CL373+CL375+CL377+CL386+CL388+CL382+CL390</f>
        <v>0</v>
      </c>
      <c r="CM370" s="104">
        <f>CM371</f>
        <v>41140</v>
      </c>
      <c r="CN370" s="104"/>
      <c r="CO370" s="104">
        <f t="shared" ref="CO370:CO404" si="1121">IFERROR(CN370/CM370*100,)</f>
        <v>0</v>
      </c>
      <c r="CP370" s="104">
        <f>CP373+CP375+CP377+CP386+CP388+CP382+CP390</f>
        <v>0</v>
      </c>
      <c r="CQ370" s="104">
        <f>CQ371</f>
        <v>41140</v>
      </c>
      <c r="CR370" s="104">
        <f>CR371</f>
        <v>24911.59</v>
      </c>
      <c r="CS370" s="104">
        <f t="shared" si="1075"/>
        <v>60.553208556149727</v>
      </c>
      <c r="CT370" s="104">
        <f>CT373+CT375+CT377+CT386+CT388+CT382+CT390</f>
        <v>0</v>
      </c>
      <c r="CU370" s="104">
        <f>CU371</f>
        <v>41140</v>
      </c>
      <c r="CV370" s="104">
        <f>CV371</f>
        <v>24911.59</v>
      </c>
      <c r="CW370" s="104">
        <f t="shared" si="833"/>
        <v>60.553208556149727</v>
      </c>
      <c r="CX370" s="104">
        <f>CX373+CX375+CX377+CX386+CX388+CX382+CX390</f>
        <v>0</v>
      </c>
      <c r="CY370" s="104">
        <f t="shared" ref="CY370:DG370" si="1122">CY371</f>
        <v>41140</v>
      </c>
      <c r="CZ370" s="104">
        <f t="shared" si="1122"/>
        <v>40000</v>
      </c>
      <c r="DA370" s="104">
        <f t="shared" si="1122"/>
        <v>40000</v>
      </c>
      <c r="DB370" s="104">
        <f t="shared" si="1122"/>
        <v>22504.080000000002</v>
      </c>
      <c r="DC370" s="104">
        <f>DC371</f>
        <v>19455.150000000001</v>
      </c>
      <c r="DD370" s="104">
        <f t="shared" si="1033"/>
        <v>86.451656766239722</v>
      </c>
      <c r="DE370" s="104">
        <f t="shared" si="1034"/>
        <v>48.227937530986623</v>
      </c>
      <c r="DF370" s="104">
        <f t="shared" si="1122"/>
        <v>42140</v>
      </c>
      <c r="DG370" s="104">
        <f t="shared" si="1122"/>
        <v>7053.88</v>
      </c>
      <c r="DH370" s="104">
        <f t="shared" si="839"/>
        <v>16.739155196962507</v>
      </c>
      <c r="DI370" s="104">
        <f>DI373+DI375+DI377+DI386+DI388+DI382+DI390</f>
        <v>-1800</v>
      </c>
      <c r="DJ370" s="104">
        <f>DJ371</f>
        <v>40340</v>
      </c>
      <c r="DK370" s="104">
        <f t="shared" ref="DK370" si="1123">DK371</f>
        <v>0</v>
      </c>
      <c r="DL370" s="104">
        <f t="shared" si="967"/>
        <v>0</v>
      </c>
      <c r="DM370" s="104">
        <f>DM373+DM375+DM377+DM386+DM388+DM382+DM390</f>
        <v>0</v>
      </c>
      <c r="DN370" s="104">
        <f>DN371</f>
        <v>40340</v>
      </c>
      <c r="DO370" s="104">
        <f t="shared" ref="DO370" si="1124">DO371</f>
        <v>0</v>
      </c>
      <c r="DP370" s="104">
        <f t="shared" si="969"/>
        <v>0</v>
      </c>
      <c r="DQ370" s="104">
        <f>DQ373+DQ375+DQ377+DQ386+DQ388+DQ382+DQ390</f>
        <v>260</v>
      </c>
      <c r="DR370" s="104">
        <f>DR371</f>
        <v>40600</v>
      </c>
      <c r="DS370" s="104">
        <f t="shared" ref="DS370:DU370" si="1125">DS371</f>
        <v>40600</v>
      </c>
      <c r="DT370" s="104">
        <f t="shared" si="1125"/>
        <v>40600</v>
      </c>
      <c r="DU370" s="104">
        <f t="shared" si="1125"/>
        <v>40600</v>
      </c>
      <c r="DV370" s="116"/>
      <c r="DW370" s="116"/>
      <c r="DX370" s="137"/>
      <c r="DY370" s="116"/>
      <c r="EF370" s="655"/>
      <c r="EG370" s="655"/>
      <c r="EH370" s="655"/>
      <c r="EI370" s="655"/>
      <c r="EJ370" s="655"/>
      <c r="EK370" s="655"/>
      <c r="EL370" s="655"/>
      <c r="EM370" s="655"/>
      <c r="EN370" s="952"/>
      <c r="EO370" s="655"/>
      <c r="EP370" s="655"/>
      <c r="EQ370" s="655"/>
      <c r="ER370" s="655"/>
      <c r="ES370" s="655"/>
      <c r="ET370" s="655"/>
      <c r="EU370" s="655"/>
      <c r="EV370" s="655"/>
      <c r="EY370" s="655"/>
      <c r="EZ370" s="655"/>
      <c r="FA370" s="655"/>
      <c r="FB370" s="655"/>
      <c r="FC370" s="655"/>
      <c r="FD370" s="655"/>
      <c r="FE370" s="655"/>
      <c r="FF370" s="655"/>
      <c r="FG370" s="655"/>
      <c r="FH370" s="655"/>
      <c r="FI370" s="655"/>
      <c r="FJ370" s="655"/>
      <c r="FK370" s="655"/>
      <c r="FL370" s="655"/>
      <c r="FM370" s="655"/>
      <c r="FN370" s="655"/>
      <c r="FO370" s="655"/>
      <c r="FP370" s="655"/>
      <c r="FQ370" s="655"/>
      <c r="FR370" s="655"/>
      <c r="FS370" s="655"/>
      <c r="FT370" s="655"/>
      <c r="FU370" s="655"/>
      <c r="FV370" s="655"/>
      <c r="FW370" s="655"/>
      <c r="FX370" s="655"/>
      <c r="FY370" s="655"/>
      <c r="FZ370" s="655"/>
      <c r="GA370" s="655"/>
      <c r="GB370" s="655"/>
      <c r="GC370" s="655"/>
      <c r="GD370" s="655"/>
      <c r="GE370" s="655"/>
      <c r="GF370" s="655"/>
      <c r="GG370" s="655"/>
      <c r="GH370" s="655"/>
      <c r="GI370" s="655"/>
      <c r="GJ370" s="655"/>
      <c r="GK370" s="655"/>
      <c r="GL370" s="655"/>
      <c r="GM370" s="655"/>
      <c r="GN370" s="655"/>
      <c r="GO370" s="655"/>
      <c r="GP370" s="655"/>
      <c r="GQ370" s="655"/>
      <c r="GR370" s="655"/>
      <c r="GS370" s="655"/>
      <c r="GT370" s="655"/>
      <c r="GU370" s="655"/>
      <c r="GV370" s="655"/>
      <c r="GW370" s="655"/>
      <c r="GX370" s="655"/>
      <c r="GY370" s="655"/>
      <c r="GZ370" s="655"/>
      <c r="HA370" s="655"/>
      <c r="HB370" s="655"/>
      <c r="HC370" s="655"/>
      <c r="HD370" s="655"/>
      <c r="HE370" s="655"/>
      <c r="HF370" s="655"/>
      <c r="HG370" s="655"/>
      <c r="HH370" s="655"/>
      <c r="HI370" s="655"/>
      <c r="HJ370" s="655"/>
      <c r="HK370" s="655"/>
      <c r="HL370" s="655"/>
      <c r="HM370" s="655"/>
      <c r="HN370" s="655"/>
      <c r="HO370" s="655"/>
      <c r="HP370" s="655"/>
      <c r="HQ370" s="655"/>
      <c r="HR370" s="655"/>
      <c r="HS370" s="655"/>
      <c r="HT370" s="655"/>
      <c r="HU370" s="655"/>
      <c r="HV370" s="655"/>
      <c r="HW370" s="655"/>
      <c r="HX370" s="655"/>
      <c r="HY370" s="655"/>
      <c r="HZ370" s="655"/>
      <c r="IA370" s="655"/>
      <c r="IB370" s="655"/>
      <c r="IC370" s="655"/>
    </row>
    <row r="371" spans="1:237" s="654" customFormat="1" ht="20.100000000000001" customHeight="1" x14ac:dyDescent="0.35">
      <c r="A371" s="646"/>
      <c r="B371" s="646"/>
      <c r="C371" s="598"/>
      <c r="D371" s="643"/>
      <c r="E371" s="643" t="s">
        <v>7</v>
      </c>
      <c r="F371" s="643"/>
      <c r="G371" s="646"/>
      <c r="H371" s="643"/>
      <c r="I371" s="643"/>
      <c r="J371" s="643" t="s">
        <v>201</v>
      </c>
      <c r="K371" s="758">
        <v>3</v>
      </c>
      <c r="L371" s="769" t="s">
        <v>174</v>
      </c>
      <c r="M371" s="769"/>
      <c r="N371" s="769"/>
      <c r="O371" s="753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596"/>
      <c r="AJ371" s="34"/>
      <c r="AK371" s="34"/>
      <c r="AL371" s="34"/>
      <c r="AM371" s="34"/>
      <c r="AN371" s="101">
        <f>SUM(AN381)</f>
        <v>0</v>
      </c>
      <c r="AO371" s="101">
        <f>SUM(AO381)</f>
        <v>0</v>
      </c>
      <c r="AP371" s="101">
        <f>SUM(AP381)</f>
        <v>0</v>
      </c>
      <c r="AQ371" s="101">
        <f>SUM(AQ381)</f>
        <v>0</v>
      </c>
      <c r="AR371" s="101">
        <f>SUM(AR381+AR372)</f>
        <v>0</v>
      </c>
      <c r="AS371" s="37"/>
      <c r="AT371" s="37"/>
      <c r="AU371" s="101">
        <f>SUM(AU381)</f>
        <v>21500</v>
      </c>
      <c r="AV371" s="101">
        <f>SUM(AV381+AV372)</f>
        <v>0</v>
      </c>
      <c r="AW371" s="101">
        <f>SUM(AW381)</f>
        <v>0</v>
      </c>
      <c r="AX371" s="101">
        <f>SUM(AX381)</f>
        <v>0</v>
      </c>
      <c r="AY371" s="101">
        <f>SUM(AY381+AY372)</f>
        <v>30690</v>
      </c>
      <c r="AZ371" s="34"/>
      <c r="BA371" s="34"/>
      <c r="BB371" s="101">
        <f t="shared" ref="BB371:BK371" si="1126">SUM(BB381+BB372)</f>
        <v>30690</v>
      </c>
      <c r="BC371" s="101">
        <f t="shared" si="1126"/>
        <v>30690</v>
      </c>
      <c r="BD371" s="101">
        <f t="shared" si="1126"/>
        <v>21586.34</v>
      </c>
      <c r="BE371" s="101">
        <f t="shared" si="1126"/>
        <v>22926.34</v>
      </c>
      <c r="BF371" s="101">
        <f t="shared" si="1126"/>
        <v>46170</v>
      </c>
      <c r="BG371" s="101">
        <f t="shared" si="1126"/>
        <v>33336.36</v>
      </c>
      <c r="BH371" s="101">
        <f t="shared" si="1126"/>
        <v>29830</v>
      </c>
      <c r="BI371" s="101">
        <f>SUM(BI381+BI372)</f>
        <v>5250</v>
      </c>
      <c r="BJ371" s="101">
        <f>SUM(BJ381+BJ372)</f>
        <v>35080</v>
      </c>
      <c r="BK371" s="101">
        <f t="shared" si="1126"/>
        <v>24105.06</v>
      </c>
      <c r="BL371" s="101">
        <f t="shared" si="908"/>
        <v>68.714538198403659</v>
      </c>
      <c r="BM371" s="101"/>
      <c r="BN371" s="101"/>
      <c r="BO371" s="101">
        <f>SUM(BO381+BO372)</f>
        <v>40710</v>
      </c>
      <c r="BP371" s="101"/>
      <c r="BQ371" s="101"/>
      <c r="BR371" s="101">
        <f t="shared" ref="BR371:BY371" si="1127">SUM(BR381+BR372)</f>
        <v>10310</v>
      </c>
      <c r="BS371" s="101">
        <f t="shared" si="1127"/>
        <v>51020</v>
      </c>
      <c r="BT371" s="101">
        <f>SUM(BT381+BT372)</f>
        <v>31028.06</v>
      </c>
      <c r="BU371" s="101">
        <f t="shared" si="1127"/>
        <v>-550</v>
      </c>
      <c r="BV371" s="101">
        <f t="shared" si="1127"/>
        <v>51020</v>
      </c>
      <c r="BW371" s="101"/>
      <c r="BX371" s="101"/>
      <c r="BY371" s="101">
        <f t="shared" si="1127"/>
        <v>40160</v>
      </c>
      <c r="BZ371" s="101">
        <f>SUM(BZ381+BZ372)</f>
        <v>35901.08</v>
      </c>
      <c r="CA371" s="101">
        <f t="shared" si="919"/>
        <v>107.69346143370183</v>
      </c>
      <c r="CB371" s="101">
        <f t="shared" si="920"/>
        <v>89.395119521912363</v>
      </c>
      <c r="CC371" s="101">
        <f>SUM(CC381+CC372)</f>
        <v>51020</v>
      </c>
      <c r="CD371" s="101">
        <f>SUM(CD381+CD372)</f>
        <v>51020</v>
      </c>
      <c r="CE371" s="101">
        <f>SUM(CE381+CE372)</f>
        <v>51020</v>
      </c>
      <c r="CF371" s="101">
        <f>SUM(CF381+CF372)</f>
        <v>10385.040000000001</v>
      </c>
      <c r="CG371" s="101">
        <f t="shared" si="1067"/>
        <v>20.354841238729911</v>
      </c>
      <c r="CH371" s="101">
        <f>SUM(CH381+CH372)</f>
        <v>-9880</v>
      </c>
      <c r="CI371" s="101">
        <f>SUM(CI381+CI372)</f>
        <v>41140</v>
      </c>
      <c r="CJ371" s="101"/>
      <c r="CK371" s="101">
        <f t="shared" si="1120"/>
        <v>0</v>
      </c>
      <c r="CL371" s="101">
        <f>SUM(CL381+CL372)</f>
        <v>0</v>
      </c>
      <c r="CM371" s="101">
        <f>SUM(CM381+CM372)</f>
        <v>41140</v>
      </c>
      <c r="CN371" s="101"/>
      <c r="CO371" s="101">
        <f t="shared" si="1121"/>
        <v>0</v>
      </c>
      <c r="CP371" s="101">
        <f>SUM(CP381+CP372)</f>
        <v>0</v>
      </c>
      <c r="CQ371" s="101">
        <f>SUM(CQ381+CQ372)</f>
        <v>41140</v>
      </c>
      <c r="CR371" s="101">
        <f>SUM(CR381+CR372)</f>
        <v>24911.59</v>
      </c>
      <c r="CS371" s="101">
        <f t="shared" si="1075"/>
        <v>60.553208556149727</v>
      </c>
      <c r="CT371" s="101">
        <f>SUM(CT381+CT372)</f>
        <v>0</v>
      </c>
      <c r="CU371" s="101">
        <f>SUM(CU381+CU372)</f>
        <v>41140</v>
      </c>
      <c r="CV371" s="101">
        <f>SUM(CV381+CV372)</f>
        <v>24911.59</v>
      </c>
      <c r="CW371" s="101">
        <f t="shared" si="833"/>
        <v>60.553208556149727</v>
      </c>
      <c r="CX371" s="101">
        <f t="shared" ref="CX371:DG371" si="1128">SUM(CX381+CX372)</f>
        <v>0</v>
      </c>
      <c r="CY371" s="101">
        <f t="shared" si="1128"/>
        <v>41140</v>
      </c>
      <c r="CZ371" s="114">
        <f t="shared" si="1128"/>
        <v>40000</v>
      </c>
      <c r="DA371" s="114">
        <f t="shared" si="1128"/>
        <v>40000</v>
      </c>
      <c r="DB371" s="101">
        <f t="shared" ref="DB371" si="1129">SUM(DB381+DB372)</f>
        <v>22504.080000000002</v>
      </c>
      <c r="DC371" s="114">
        <f t="shared" ref="DC371" si="1130">SUM(DC381+DC372)</f>
        <v>19455.150000000001</v>
      </c>
      <c r="DD371" s="101">
        <f t="shared" si="1033"/>
        <v>86.451656766239722</v>
      </c>
      <c r="DE371" s="101">
        <f t="shared" si="1034"/>
        <v>48.227937530986623</v>
      </c>
      <c r="DF371" s="101">
        <f t="shared" si="1128"/>
        <v>42140</v>
      </c>
      <c r="DG371" s="101">
        <f t="shared" si="1128"/>
        <v>7053.88</v>
      </c>
      <c r="DH371" s="101">
        <f t="shared" si="839"/>
        <v>16.739155196962507</v>
      </c>
      <c r="DI371" s="101">
        <f>SUM(DI381+DI372)</f>
        <v>-1800</v>
      </c>
      <c r="DJ371" s="114">
        <f>SUM(DJ381+DJ372)</f>
        <v>40340</v>
      </c>
      <c r="DK371" s="101">
        <f t="shared" ref="DK371" si="1131">SUM(DK381+DK372)</f>
        <v>0</v>
      </c>
      <c r="DL371" s="101">
        <f t="shared" si="967"/>
        <v>0</v>
      </c>
      <c r="DM371" s="101">
        <f>SUM(DM381+DM372)</f>
        <v>0</v>
      </c>
      <c r="DN371" s="114">
        <f>SUM(DN381+DN372)</f>
        <v>40340</v>
      </c>
      <c r="DO371" s="101">
        <f t="shared" ref="DO371" si="1132">SUM(DO381+DO372)</f>
        <v>0</v>
      </c>
      <c r="DP371" s="101">
        <f t="shared" si="969"/>
        <v>0</v>
      </c>
      <c r="DQ371" s="101">
        <f>SUM(DQ381+DQ372)</f>
        <v>260</v>
      </c>
      <c r="DR371" s="114">
        <f>SUM(DR381+DR372)</f>
        <v>40600</v>
      </c>
      <c r="DS371" s="114">
        <f t="shared" ref="DS371:DU371" si="1133">SUM(DS381+DS372)</f>
        <v>40600</v>
      </c>
      <c r="DT371" s="114">
        <f t="shared" si="1133"/>
        <v>40600</v>
      </c>
      <c r="DU371" s="114">
        <f t="shared" si="1133"/>
        <v>40600</v>
      </c>
      <c r="DV371" s="106"/>
      <c r="DW371" s="106"/>
      <c r="DX371" s="137"/>
      <c r="DY371" s="138"/>
      <c r="DZ371" s="852"/>
      <c r="EA371" s="852"/>
      <c r="EE371" s="686"/>
      <c r="EF371" s="655"/>
      <c r="EG371" s="655"/>
      <c r="EH371" s="655"/>
      <c r="EI371" s="655"/>
      <c r="EJ371" s="655"/>
      <c r="EK371" s="655"/>
      <c r="EL371" s="655"/>
      <c r="EM371" s="655"/>
      <c r="EN371" s="952"/>
      <c r="EO371" s="655"/>
      <c r="EP371" s="655"/>
      <c r="EQ371" s="655"/>
      <c r="ER371" s="655"/>
      <c r="ES371" s="655"/>
      <c r="ET371" s="655"/>
      <c r="EU371" s="655"/>
      <c r="EV371" s="655"/>
      <c r="EX371" s="820"/>
      <c r="EY371" s="655"/>
      <c r="EZ371" s="655"/>
      <c r="FA371" s="655"/>
      <c r="FB371" s="655"/>
      <c r="FC371" s="655"/>
      <c r="FD371" s="655"/>
      <c r="FE371" s="655"/>
      <c r="FF371" s="655"/>
      <c r="FG371" s="655"/>
      <c r="FH371" s="655"/>
      <c r="FI371" s="655"/>
      <c r="FJ371" s="655"/>
      <c r="FK371" s="655"/>
      <c r="FL371" s="655"/>
      <c r="FM371" s="655"/>
      <c r="FN371" s="655"/>
      <c r="FO371" s="655"/>
      <c r="FP371" s="655"/>
      <c r="FQ371" s="655"/>
      <c r="FR371" s="655"/>
      <c r="FS371" s="655"/>
      <c r="FT371" s="655"/>
      <c r="FU371" s="655"/>
      <c r="FV371" s="655"/>
      <c r="FW371" s="655"/>
      <c r="FX371" s="655"/>
      <c r="FY371" s="655"/>
      <c r="FZ371" s="655"/>
      <c r="GA371" s="655"/>
      <c r="GB371" s="655"/>
      <c r="GC371" s="655"/>
      <c r="GD371" s="655"/>
      <c r="GE371" s="655"/>
      <c r="GF371" s="655"/>
      <c r="GG371" s="655"/>
      <c r="GH371" s="655"/>
      <c r="GI371" s="655"/>
      <c r="GJ371" s="655"/>
      <c r="GK371" s="655"/>
      <c r="GL371" s="655"/>
      <c r="GM371" s="655"/>
      <c r="GN371" s="655"/>
      <c r="GO371" s="655"/>
      <c r="GP371" s="655"/>
      <c r="GQ371" s="655"/>
      <c r="GR371" s="655"/>
      <c r="GS371" s="655"/>
      <c r="GT371" s="655"/>
      <c r="GU371" s="655"/>
      <c r="GV371" s="655"/>
      <c r="GW371" s="655"/>
      <c r="GX371" s="655"/>
      <c r="GY371" s="655"/>
      <c r="GZ371" s="655"/>
      <c r="HA371" s="655"/>
      <c r="HB371" s="655"/>
      <c r="HC371" s="655"/>
      <c r="HD371" s="655"/>
      <c r="HE371" s="655"/>
      <c r="HF371" s="655"/>
      <c r="HG371" s="655"/>
      <c r="HH371" s="655"/>
      <c r="HI371" s="655"/>
      <c r="HJ371" s="655"/>
      <c r="HK371" s="655"/>
      <c r="HL371" s="655"/>
      <c r="HM371" s="655"/>
      <c r="HN371" s="655"/>
      <c r="HO371" s="655"/>
      <c r="HP371" s="655"/>
      <c r="HQ371" s="655"/>
      <c r="HR371" s="655"/>
      <c r="HS371" s="655"/>
      <c r="HT371" s="655"/>
      <c r="HU371" s="655"/>
      <c r="HV371" s="655"/>
      <c r="HW371" s="655"/>
      <c r="HX371" s="655"/>
      <c r="HY371" s="655"/>
      <c r="HZ371" s="655"/>
      <c r="IA371" s="655"/>
      <c r="IB371" s="655"/>
      <c r="IC371" s="655"/>
    </row>
    <row r="372" spans="1:237" s="654" customFormat="1" ht="20.100000000000001" customHeight="1" x14ac:dyDescent="0.35">
      <c r="A372" s="646"/>
      <c r="B372" s="646"/>
      <c r="C372" s="665"/>
      <c r="D372" s="646"/>
      <c r="E372" s="646"/>
      <c r="F372" s="646"/>
      <c r="G372" s="646"/>
      <c r="H372" s="646"/>
      <c r="I372" s="646"/>
      <c r="J372" s="646" t="s">
        <v>201</v>
      </c>
      <c r="K372" s="757"/>
      <c r="L372" s="766">
        <v>31</v>
      </c>
      <c r="M372" s="769" t="s">
        <v>240</v>
      </c>
      <c r="N372" s="574"/>
      <c r="O372" s="524"/>
      <c r="P372" s="407"/>
      <c r="Q372" s="407"/>
      <c r="R372" s="407"/>
      <c r="S372" s="407"/>
      <c r="T372" s="407"/>
      <c r="U372" s="407"/>
      <c r="V372" s="407"/>
      <c r="W372" s="407"/>
      <c r="X372" s="407"/>
      <c r="Y372" s="407"/>
      <c r="Z372" s="407"/>
      <c r="AA372" s="407"/>
      <c r="AB372" s="407"/>
      <c r="AC372" s="407"/>
      <c r="AD372" s="407"/>
      <c r="AE372" s="407"/>
      <c r="AF372" s="407"/>
      <c r="AG372" s="407"/>
      <c r="AH372" s="407"/>
      <c r="AI372" s="588"/>
      <c r="AJ372" s="407"/>
      <c r="AK372" s="407"/>
      <c r="AL372" s="407"/>
      <c r="AM372" s="407"/>
      <c r="AN372" s="100"/>
      <c r="AO372" s="100"/>
      <c r="AP372" s="100"/>
      <c r="AQ372" s="100"/>
      <c r="AR372" s="96">
        <f>AR373+AR377</f>
        <v>0</v>
      </c>
      <c r="AS372" s="53"/>
      <c r="AT372" s="53"/>
      <c r="AU372" s="100"/>
      <c r="AV372" s="96">
        <f>AV373+AV377</f>
        <v>0</v>
      </c>
      <c r="AW372" s="112"/>
      <c r="AX372" s="112"/>
      <c r="AY372" s="96">
        <f>AY373+AY377</f>
        <v>27300</v>
      </c>
      <c r="AZ372" s="50"/>
      <c r="BA372" s="50"/>
      <c r="BB372" s="96">
        <f>BB373+BB377+BB375</f>
        <v>27300</v>
      </c>
      <c r="BC372" s="96">
        <f>BC373+BC377+BC375</f>
        <v>27300</v>
      </c>
      <c r="BD372" s="96">
        <f>BD373+BD377</f>
        <v>19044.84</v>
      </c>
      <c r="BE372" s="96">
        <f>BE373+BE377+BE375</f>
        <v>20216.84</v>
      </c>
      <c r="BF372" s="96">
        <f>BF373+BF377+BF375</f>
        <v>39650</v>
      </c>
      <c r="BG372" s="96">
        <f>BG373+BG377+BG375</f>
        <v>29006.86</v>
      </c>
      <c r="BH372" s="96">
        <f>BH373+BH377+BH375</f>
        <v>25100</v>
      </c>
      <c r="BI372" s="96">
        <f>BI373+BI377</f>
        <v>4450</v>
      </c>
      <c r="BJ372" s="96">
        <f>BJ373+BJ377+BJ375</f>
        <v>29550</v>
      </c>
      <c r="BK372" s="96">
        <f>BK373+BK377+BK375</f>
        <v>21096.06</v>
      </c>
      <c r="BL372" s="112">
        <f t="shared" si="908"/>
        <v>71.391065989847718</v>
      </c>
      <c r="BM372" s="96"/>
      <c r="BN372" s="96"/>
      <c r="BO372" s="96">
        <f>BO373+BO377+BO375</f>
        <v>35650</v>
      </c>
      <c r="BP372" s="96"/>
      <c r="BQ372" s="96"/>
      <c r="BR372" s="96">
        <f t="shared" ref="BR372:BY372" si="1134">BR373+BR377+BR375</f>
        <v>10600</v>
      </c>
      <c r="BS372" s="96">
        <f t="shared" si="1134"/>
        <v>46250</v>
      </c>
      <c r="BT372" s="96">
        <f>BT373+BT377+BT375</f>
        <v>27249.06</v>
      </c>
      <c r="BU372" s="96">
        <f t="shared" si="1134"/>
        <v>-100</v>
      </c>
      <c r="BV372" s="96">
        <f t="shared" si="1134"/>
        <v>46250</v>
      </c>
      <c r="BW372" s="96"/>
      <c r="BX372" s="96"/>
      <c r="BY372" s="96">
        <f t="shared" si="1134"/>
        <v>35550</v>
      </c>
      <c r="BZ372" s="96">
        <f>BZ373+BZ377+BZ375</f>
        <v>31722.080000000002</v>
      </c>
      <c r="CA372" s="96">
        <f t="shared" si="919"/>
        <v>109.36061331698778</v>
      </c>
      <c r="CB372" s="96">
        <f t="shared" si="920"/>
        <v>89.232292545710266</v>
      </c>
      <c r="CC372" s="96">
        <v>46250</v>
      </c>
      <c r="CD372" s="96">
        <v>46250</v>
      </c>
      <c r="CE372" s="96">
        <f>CE373+CE377+CE375</f>
        <v>46250</v>
      </c>
      <c r="CF372" s="96">
        <f>CF373+CF377+CF375</f>
        <v>9376.0400000000009</v>
      </c>
      <c r="CG372" s="96">
        <f t="shared" si="1067"/>
        <v>20.272518918918923</v>
      </c>
      <c r="CH372" s="96">
        <f>CH373+CH377+CH375</f>
        <v>-9750</v>
      </c>
      <c r="CI372" s="96">
        <f>CI373+CI377+CI375</f>
        <v>36500</v>
      </c>
      <c r="CJ372" s="96"/>
      <c r="CK372" s="96">
        <f t="shared" si="1120"/>
        <v>0</v>
      </c>
      <c r="CL372" s="96">
        <f>CL373+CL377+CL375</f>
        <v>0</v>
      </c>
      <c r="CM372" s="96">
        <f>CM373+CM377+CM375</f>
        <v>36500</v>
      </c>
      <c r="CN372" s="96"/>
      <c r="CO372" s="96">
        <f t="shared" si="1121"/>
        <v>0</v>
      </c>
      <c r="CP372" s="96">
        <f>CP373+CP377+CP375</f>
        <v>0</v>
      </c>
      <c r="CQ372" s="96">
        <f>CQ373+CQ377+CQ375</f>
        <v>36500</v>
      </c>
      <c r="CR372" s="96">
        <f>CR373+CR377+CR375</f>
        <v>22492.59</v>
      </c>
      <c r="CS372" s="96">
        <f t="shared" si="1075"/>
        <v>61.623534246575339</v>
      </c>
      <c r="CT372" s="96">
        <f>CT373+CT377+CT375</f>
        <v>0</v>
      </c>
      <c r="CU372" s="96">
        <f>CU373+CU377+CU375</f>
        <v>36500</v>
      </c>
      <c r="CV372" s="96">
        <f>CV373+CV377+CV375</f>
        <v>22492.59</v>
      </c>
      <c r="CW372" s="96">
        <f t="shared" si="833"/>
        <v>61.623534246575339</v>
      </c>
      <c r="CX372" s="96">
        <f>CX373+CX377+CX375</f>
        <v>0</v>
      </c>
      <c r="CY372" s="96">
        <f>CY373+CY377+CY375</f>
        <v>36500</v>
      </c>
      <c r="CZ372" s="856">
        <v>35500</v>
      </c>
      <c r="DA372" s="856">
        <v>35500</v>
      </c>
      <c r="DB372" s="96">
        <f>DB373+DB377+DB375</f>
        <v>20295.080000000002</v>
      </c>
      <c r="DC372" s="856">
        <f>DC373+DC377+DC375</f>
        <v>17123.150000000001</v>
      </c>
      <c r="DD372" s="96">
        <f t="shared" si="1033"/>
        <v>84.370941134501564</v>
      </c>
      <c r="DE372" s="96">
        <f t="shared" si="1034"/>
        <v>47.564305555555556</v>
      </c>
      <c r="DF372" s="96">
        <f>DF373+DF377+DF375</f>
        <v>37500</v>
      </c>
      <c r="DG372" s="96">
        <f>DG373+DG377+DG375</f>
        <v>6261.88</v>
      </c>
      <c r="DH372" s="96">
        <f t="shared" si="839"/>
        <v>16.698346666666666</v>
      </c>
      <c r="DI372" s="96">
        <f>DI373+DI377+DI375</f>
        <v>-1500</v>
      </c>
      <c r="DJ372" s="856">
        <f>DJ373+DJ377+DJ375</f>
        <v>36000</v>
      </c>
      <c r="DK372" s="96">
        <f>DK373+DK377+DK375</f>
        <v>0</v>
      </c>
      <c r="DL372" s="96">
        <f t="shared" si="967"/>
        <v>0</v>
      </c>
      <c r="DM372" s="96">
        <f>DM373+DM377+DM375</f>
        <v>0</v>
      </c>
      <c r="DN372" s="856">
        <f>DN373+DN377+DN375</f>
        <v>36000</v>
      </c>
      <c r="DO372" s="96">
        <f>DO373+DO377+DO375</f>
        <v>0</v>
      </c>
      <c r="DP372" s="96">
        <f t="shared" si="969"/>
        <v>0</v>
      </c>
      <c r="DQ372" s="96">
        <f>DQ373+DQ377+DQ375</f>
        <v>0</v>
      </c>
      <c r="DR372" s="856">
        <f>DR373+DR377+DR375</f>
        <v>36000</v>
      </c>
      <c r="DS372" s="856">
        <f t="shared" ref="DS372" si="1135">DS373+DS377+DS375</f>
        <v>36000</v>
      </c>
      <c r="DT372" s="856">
        <v>36000</v>
      </c>
      <c r="DU372" s="856">
        <v>36000</v>
      </c>
      <c r="DV372" s="97"/>
      <c r="DW372" s="97"/>
      <c r="DX372" s="137"/>
      <c r="DY372" s="959"/>
      <c r="DZ372" s="852"/>
      <c r="EA372" s="852"/>
      <c r="EE372" s="686"/>
      <c r="EF372" s="655"/>
      <c r="EG372" s="655"/>
      <c r="EH372" s="655"/>
      <c r="EI372" s="655"/>
      <c r="EJ372" s="655"/>
      <c r="EK372" s="655"/>
      <c r="EL372" s="655"/>
      <c r="EM372" s="655"/>
      <c r="EN372" s="952"/>
      <c r="EO372" s="655"/>
      <c r="EP372" s="655"/>
      <c r="EQ372" s="655"/>
      <c r="ER372" s="655"/>
      <c r="ES372" s="655"/>
      <c r="ET372" s="655"/>
      <c r="EU372" s="655"/>
      <c r="EV372" s="655"/>
      <c r="EX372" s="820"/>
      <c r="EY372" s="655"/>
      <c r="EZ372" s="655"/>
      <c r="FA372" s="655"/>
      <c r="FB372" s="655"/>
      <c r="FC372" s="655"/>
      <c r="FD372" s="655"/>
      <c r="FE372" s="655"/>
      <c r="FF372" s="655"/>
      <c r="FG372" s="655"/>
      <c r="FH372" s="655"/>
      <c r="FI372" s="655"/>
      <c r="FJ372" s="655"/>
      <c r="FK372" s="655"/>
      <c r="FL372" s="655"/>
      <c r="FM372" s="655"/>
      <c r="FN372" s="655"/>
      <c r="FO372" s="655"/>
      <c r="FP372" s="655"/>
      <c r="FQ372" s="655"/>
      <c r="FR372" s="655"/>
      <c r="FS372" s="655"/>
      <c r="FT372" s="655"/>
      <c r="FU372" s="655"/>
      <c r="FV372" s="655"/>
      <c r="FW372" s="655"/>
      <c r="FX372" s="655"/>
      <c r="FY372" s="655"/>
      <c r="FZ372" s="655"/>
      <c r="GA372" s="655"/>
      <c r="GB372" s="655"/>
      <c r="GC372" s="655"/>
      <c r="GD372" s="655"/>
      <c r="GE372" s="655"/>
      <c r="GF372" s="655"/>
      <c r="GG372" s="655"/>
      <c r="GH372" s="655"/>
      <c r="GI372" s="655"/>
      <c r="GJ372" s="655"/>
      <c r="GK372" s="655"/>
      <c r="GL372" s="655"/>
      <c r="GM372" s="655"/>
      <c r="GN372" s="655"/>
      <c r="GO372" s="655"/>
      <c r="GP372" s="655"/>
      <c r="GQ372" s="655"/>
      <c r="GR372" s="655"/>
      <c r="GS372" s="655"/>
      <c r="GT372" s="655"/>
      <c r="GU372" s="655"/>
      <c r="GV372" s="655"/>
      <c r="GW372" s="655"/>
      <c r="GX372" s="655"/>
      <c r="GY372" s="655"/>
      <c r="GZ372" s="655"/>
      <c r="HA372" s="655"/>
      <c r="HB372" s="655"/>
      <c r="HC372" s="655"/>
      <c r="HD372" s="655"/>
      <c r="HE372" s="655"/>
      <c r="HF372" s="655"/>
      <c r="HG372" s="655"/>
      <c r="HH372" s="655"/>
      <c r="HI372" s="655"/>
      <c r="HJ372" s="655"/>
      <c r="HK372" s="655"/>
      <c r="HL372" s="655"/>
      <c r="HM372" s="655"/>
      <c r="HN372" s="655"/>
      <c r="HO372" s="655"/>
      <c r="HP372" s="655"/>
      <c r="HQ372" s="655"/>
      <c r="HR372" s="655"/>
      <c r="HS372" s="655"/>
      <c r="HT372" s="655"/>
      <c r="HU372" s="655"/>
      <c r="HV372" s="655"/>
      <c r="HW372" s="655"/>
      <c r="HX372" s="655"/>
      <c r="HY372" s="655"/>
      <c r="HZ372" s="655"/>
      <c r="IA372" s="655"/>
      <c r="IB372" s="655"/>
      <c r="IC372" s="655"/>
    </row>
    <row r="373" spans="1:237" s="654" customFormat="1" ht="20.100000000000001" customHeight="1" x14ac:dyDescent="0.35">
      <c r="A373" s="646"/>
      <c r="B373" s="646" t="s">
        <v>531</v>
      </c>
      <c r="C373" s="665" t="s">
        <v>389</v>
      </c>
      <c r="D373" s="646"/>
      <c r="E373" s="646"/>
      <c r="F373" s="646"/>
      <c r="G373" s="646"/>
      <c r="H373" s="646"/>
      <c r="I373" s="646"/>
      <c r="J373" s="646" t="s">
        <v>201</v>
      </c>
      <c r="K373" s="757"/>
      <c r="L373" s="604"/>
      <c r="M373" s="769">
        <v>311</v>
      </c>
      <c r="N373" s="770" t="s">
        <v>14</v>
      </c>
      <c r="O373" s="524"/>
      <c r="P373" s="407"/>
      <c r="Q373" s="407"/>
      <c r="R373" s="407"/>
      <c r="S373" s="407"/>
      <c r="T373" s="407"/>
      <c r="U373" s="407"/>
      <c r="V373" s="407"/>
      <c r="W373" s="407"/>
      <c r="X373" s="407"/>
      <c r="Y373" s="407"/>
      <c r="Z373" s="407"/>
      <c r="AA373" s="407"/>
      <c r="AB373" s="407"/>
      <c r="AC373" s="407"/>
      <c r="AD373" s="407"/>
      <c r="AE373" s="407"/>
      <c r="AF373" s="407"/>
      <c r="AG373" s="407"/>
      <c r="AH373" s="407"/>
      <c r="AI373" s="588"/>
      <c r="AJ373" s="407"/>
      <c r="AK373" s="407"/>
      <c r="AL373" s="407"/>
      <c r="AM373" s="407"/>
      <c r="AN373" s="100"/>
      <c r="AO373" s="100"/>
      <c r="AP373" s="100"/>
      <c r="AQ373" s="100"/>
      <c r="AR373" s="100">
        <f>SUM(AR374)</f>
        <v>0</v>
      </c>
      <c r="AS373" s="53"/>
      <c r="AT373" s="53"/>
      <c r="AU373" s="100"/>
      <c r="AV373" s="100">
        <f>SUM(AV374)</f>
        <v>0</v>
      </c>
      <c r="AW373" s="40"/>
      <c r="AX373" s="40"/>
      <c r="AY373" s="101">
        <f>SUM(AY374)</f>
        <v>23000</v>
      </c>
      <c r="AZ373" s="40"/>
      <c r="BA373" s="40"/>
      <c r="BB373" s="101">
        <f t="shared" ref="BB373:BK373" si="1136">SUM(BB374)</f>
        <v>23000</v>
      </c>
      <c r="BC373" s="101">
        <f t="shared" si="1136"/>
        <v>23000</v>
      </c>
      <c r="BD373" s="101">
        <f t="shared" si="1136"/>
        <v>16249.84</v>
      </c>
      <c r="BE373" s="101">
        <f t="shared" si="1136"/>
        <v>17249.84</v>
      </c>
      <c r="BF373" s="101">
        <f t="shared" si="1136"/>
        <v>34700</v>
      </c>
      <c r="BG373" s="101">
        <f t="shared" si="1136"/>
        <v>24749.84</v>
      </c>
      <c r="BH373" s="101">
        <f t="shared" si="1136"/>
        <v>21800</v>
      </c>
      <c r="BI373" s="101">
        <f>SUM(BI374)</f>
        <v>3200</v>
      </c>
      <c r="BJ373" s="101">
        <f>SUM(BJ374)</f>
        <v>25000</v>
      </c>
      <c r="BK373" s="101">
        <f t="shared" si="1136"/>
        <v>18000</v>
      </c>
      <c r="BL373" s="101">
        <f t="shared" si="908"/>
        <v>72</v>
      </c>
      <c r="BM373" s="101"/>
      <c r="BN373" s="101"/>
      <c r="BO373" s="101">
        <f>SUM(BO374)</f>
        <v>29500</v>
      </c>
      <c r="BP373" s="101"/>
      <c r="BQ373" s="101"/>
      <c r="BR373" s="101">
        <f>SUM(BR374)</f>
        <v>8500</v>
      </c>
      <c r="BS373" s="101">
        <f>SUM(BS374)</f>
        <v>38000</v>
      </c>
      <c r="BT373" s="101">
        <f>SUM(BT374)</f>
        <v>23250</v>
      </c>
      <c r="BU373" s="101">
        <f>SUM(BU374)</f>
        <v>0</v>
      </c>
      <c r="BV373" s="101">
        <f>SUM(BV374)</f>
        <v>38000</v>
      </c>
      <c r="BW373" s="101"/>
      <c r="BX373" s="101"/>
      <c r="BY373" s="101">
        <f>SUM(BY374)</f>
        <v>29500</v>
      </c>
      <c r="BZ373" s="101">
        <f>SUM(BZ374)</f>
        <v>26000</v>
      </c>
      <c r="CA373" s="101">
        <f t="shared" si="919"/>
        <v>105.05118416927139</v>
      </c>
      <c r="CB373" s="101">
        <f t="shared" si="920"/>
        <v>88.135593220338976</v>
      </c>
      <c r="CC373" s="101">
        <f>SUM(CC374)</f>
        <v>0</v>
      </c>
      <c r="CD373" s="101">
        <f>SUM(CD374)</f>
        <v>0</v>
      </c>
      <c r="CE373" s="101">
        <f>SUM(CE374)</f>
        <v>38000</v>
      </c>
      <c r="CF373" s="101">
        <f>SUM(CF374)</f>
        <v>8000</v>
      </c>
      <c r="CG373" s="101">
        <f t="shared" si="1067"/>
        <v>21.052631578947366</v>
      </c>
      <c r="CH373" s="101">
        <f>SUM(CH374)</f>
        <v>-9000</v>
      </c>
      <c r="CI373" s="101">
        <f>SUM(CI374)</f>
        <v>29000</v>
      </c>
      <c r="CJ373" s="101"/>
      <c r="CK373" s="101">
        <f t="shared" si="1120"/>
        <v>0</v>
      </c>
      <c r="CL373" s="101">
        <f>SUM(CL374)</f>
        <v>0</v>
      </c>
      <c r="CM373" s="101">
        <f>SUM(CM374)</f>
        <v>29000</v>
      </c>
      <c r="CN373" s="101"/>
      <c r="CO373" s="101">
        <f t="shared" si="1121"/>
        <v>0</v>
      </c>
      <c r="CP373" s="101">
        <f>SUM(CP374)</f>
        <v>0</v>
      </c>
      <c r="CQ373" s="101">
        <f>SUM(CQ374)</f>
        <v>29000</v>
      </c>
      <c r="CR373" s="101">
        <f>SUM(CR374)</f>
        <v>18125</v>
      </c>
      <c r="CS373" s="101">
        <f t="shared" si="1075"/>
        <v>62.5</v>
      </c>
      <c r="CT373" s="101">
        <f>SUM(CT374)</f>
        <v>0</v>
      </c>
      <c r="CU373" s="101">
        <f>SUM(CU374)</f>
        <v>29000</v>
      </c>
      <c r="CV373" s="101">
        <f>SUM(CV374)</f>
        <v>18125</v>
      </c>
      <c r="CW373" s="101">
        <f t="shared" si="833"/>
        <v>62.5</v>
      </c>
      <c r="CX373" s="101">
        <f t="shared" ref="CX373:DG373" si="1137">SUM(CX374)</f>
        <v>0</v>
      </c>
      <c r="CY373" s="101">
        <f t="shared" si="1137"/>
        <v>29000</v>
      </c>
      <c r="CZ373" s="114">
        <f t="shared" si="1137"/>
        <v>0</v>
      </c>
      <c r="DA373" s="114">
        <f t="shared" si="1137"/>
        <v>0</v>
      </c>
      <c r="DB373" s="101">
        <f t="shared" si="1137"/>
        <v>16250</v>
      </c>
      <c r="DC373" s="114">
        <f t="shared" ref="DC373" si="1138">SUM(DC374)</f>
        <v>13625</v>
      </c>
      <c r="DD373" s="101">
        <f t="shared" si="1033"/>
        <v>83.846153846153854</v>
      </c>
      <c r="DE373" s="101">
        <f t="shared" si="1034"/>
        <v>47.391304347826086</v>
      </c>
      <c r="DF373" s="101">
        <f t="shared" si="1137"/>
        <v>30000</v>
      </c>
      <c r="DG373" s="101">
        <f t="shared" si="1137"/>
        <v>5375</v>
      </c>
      <c r="DH373" s="101">
        <f t="shared" si="839"/>
        <v>17.916666666666668</v>
      </c>
      <c r="DI373" s="101">
        <f>SUM(DI374)</f>
        <v>-1250</v>
      </c>
      <c r="DJ373" s="114">
        <f>SUM(DJ374)</f>
        <v>28750</v>
      </c>
      <c r="DK373" s="101">
        <f t="shared" ref="DK373" si="1139">SUM(DK374)</f>
        <v>0</v>
      </c>
      <c r="DL373" s="101">
        <f t="shared" si="967"/>
        <v>0</v>
      </c>
      <c r="DM373" s="101">
        <f>SUM(DM374)</f>
        <v>0</v>
      </c>
      <c r="DN373" s="114">
        <f>SUM(DN374)</f>
        <v>28750</v>
      </c>
      <c r="DO373" s="101">
        <f t="shared" ref="DO373" si="1140">SUM(DO374)</f>
        <v>0</v>
      </c>
      <c r="DP373" s="101">
        <f t="shared" si="969"/>
        <v>0</v>
      </c>
      <c r="DQ373" s="101">
        <f>SUM(DQ374)</f>
        <v>0</v>
      </c>
      <c r="DR373" s="114">
        <f>SUM(DR374)</f>
        <v>28750</v>
      </c>
      <c r="DS373" s="114">
        <f t="shared" ref="DS373:DU373" si="1141">SUM(DS374)</f>
        <v>28750</v>
      </c>
      <c r="DT373" s="114">
        <f t="shared" si="1141"/>
        <v>0</v>
      </c>
      <c r="DU373" s="114">
        <f t="shared" si="1141"/>
        <v>0</v>
      </c>
      <c r="DV373" s="106"/>
      <c r="DW373" s="106"/>
      <c r="DX373" s="137"/>
      <c r="DY373" s="138"/>
      <c r="DZ373" s="852"/>
      <c r="EA373" s="852"/>
      <c r="EE373" s="686"/>
      <c r="EF373" s="655"/>
      <c r="EG373" s="655"/>
      <c r="EH373" s="655"/>
      <c r="EI373" s="655"/>
      <c r="EJ373" s="655"/>
      <c r="EK373" s="655"/>
      <c r="EL373" s="655"/>
      <c r="EM373" s="655"/>
      <c r="EN373" s="952"/>
      <c r="EO373" s="655"/>
      <c r="EP373" s="655"/>
      <c r="EQ373" s="655"/>
      <c r="ER373" s="655"/>
      <c r="ES373" s="655"/>
      <c r="ET373" s="655"/>
      <c r="EU373" s="655"/>
      <c r="EV373" s="655"/>
      <c r="EX373" s="820"/>
      <c r="EY373" s="655"/>
      <c r="EZ373" s="655"/>
      <c r="FA373" s="655"/>
      <c r="FB373" s="655"/>
      <c r="FC373" s="655"/>
      <c r="FD373" s="655"/>
      <c r="FE373" s="655"/>
      <c r="FF373" s="655"/>
      <c r="FG373" s="655"/>
      <c r="FH373" s="655"/>
      <c r="FI373" s="655"/>
      <c r="FJ373" s="655"/>
      <c r="FK373" s="655"/>
      <c r="FL373" s="655"/>
      <c r="FM373" s="655"/>
      <c r="FN373" s="655"/>
      <c r="FO373" s="655"/>
      <c r="FP373" s="655"/>
      <c r="FQ373" s="655"/>
      <c r="FR373" s="655"/>
      <c r="FS373" s="655"/>
      <c r="FT373" s="655"/>
      <c r="FU373" s="655"/>
      <c r="FV373" s="655"/>
      <c r="FW373" s="655"/>
      <c r="FX373" s="655"/>
      <c r="FY373" s="655"/>
      <c r="FZ373" s="655"/>
      <c r="GA373" s="655"/>
      <c r="GB373" s="655"/>
      <c r="GC373" s="655"/>
      <c r="GD373" s="655"/>
      <c r="GE373" s="655"/>
      <c r="GF373" s="655"/>
      <c r="GG373" s="655"/>
      <c r="GH373" s="655"/>
      <c r="GI373" s="655"/>
      <c r="GJ373" s="655"/>
      <c r="GK373" s="655"/>
      <c r="GL373" s="655"/>
      <c r="GM373" s="655"/>
      <c r="GN373" s="655"/>
      <c r="GO373" s="655"/>
      <c r="GP373" s="655"/>
      <c r="GQ373" s="655"/>
      <c r="GR373" s="655"/>
      <c r="GS373" s="655"/>
      <c r="GT373" s="655"/>
      <c r="GU373" s="655"/>
      <c r="GV373" s="655"/>
      <c r="GW373" s="655"/>
      <c r="GX373" s="655"/>
      <c r="GY373" s="655"/>
      <c r="GZ373" s="655"/>
      <c r="HA373" s="655"/>
      <c r="HB373" s="655"/>
      <c r="HC373" s="655"/>
      <c r="HD373" s="655"/>
      <c r="HE373" s="655"/>
      <c r="HF373" s="655"/>
      <c r="HG373" s="655"/>
      <c r="HH373" s="655"/>
      <c r="HI373" s="655"/>
      <c r="HJ373" s="655"/>
      <c r="HK373" s="655"/>
      <c r="HL373" s="655"/>
      <c r="HM373" s="655"/>
      <c r="HN373" s="655"/>
      <c r="HO373" s="655"/>
      <c r="HP373" s="655"/>
      <c r="HQ373" s="655"/>
      <c r="HR373" s="655"/>
      <c r="HS373" s="655"/>
      <c r="HT373" s="655"/>
      <c r="HU373" s="655"/>
      <c r="HV373" s="655"/>
      <c r="HW373" s="655"/>
      <c r="HX373" s="655"/>
      <c r="HY373" s="655"/>
      <c r="HZ373" s="655"/>
      <c r="IA373" s="655"/>
      <c r="IB373" s="655"/>
      <c r="IC373" s="655"/>
    </row>
    <row r="374" spans="1:237" s="654" customFormat="1" ht="20.100000000000001" customHeight="1" x14ac:dyDescent="0.35">
      <c r="A374" s="646"/>
      <c r="B374" s="646"/>
      <c r="C374" s="665"/>
      <c r="D374" s="646"/>
      <c r="E374" s="646"/>
      <c r="F374" s="646"/>
      <c r="G374" s="646"/>
      <c r="H374" s="646"/>
      <c r="I374" s="646"/>
      <c r="J374" s="646" t="s">
        <v>201</v>
      </c>
      <c r="K374" s="757"/>
      <c r="L374" s="604"/>
      <c r="M374" s="610"/>
      <c r="N374" s="611">
        <v>3111</v>
      </c>
      <c r="O374" s="612" t="s">
        <v>266</v>
      </c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614"/>
      <c r="AJ374" s="30"/>
      <c r="AK374" s="30"/>
      <c r="AL374" s="30"/>
      <c r="AM374" s="30"/>
      <c r="AN374" s="106"/>
      <c r="AO374" s="106"/>
      <c r="AP374" s="106"/>
      <c r="AQ374" s="106"/>
      <c r="AR374" s="102">
        <v>0</v>
      </c>
      <c r="AS374" s="49"/>
      <c r="AT374" s="49"/>
      <c r="AU374" s="106"/>
      <c r="AV374" s="102">
        <v>0</v>
      </c>
      <c r="AW374" s="102"/>
      <c r="AX374" s="102"/>
      <c r="AY374" s="49">
        <f>(BB374-AV374)</f>
        <v>23000</v>
      </c>
      <c r="AZ374" s="40"/>
      <c r="BA374" s="40"/>
      <c r="BB374" s="102">
        <v>23000</v>
      </c>
      <c r="BC374" s="102">
        <v>23000</v>
      </c>
      <c r="BD374" s="102">
        <v>16249.84</v>
      </c>
      <c r="BE374" s="102">
        <v>17249.84</v>
      </c>
      <c r="BF374" s="102">
        <v>34700</v>
      </c>
      <c r="BG374" s="102">
        <v>24749.84</v>
      </c>
      <c r="BH374" s="102">
        <v>21800</v>
      </c>
      <c r="BI374" s="49">
        <f>(BJ374-BH374)</f>
        <v>3200</v>
      </c>
      <c r="BJ374" s="102">
        <v>25000</v>
      </c>
      <c r="BK374" s="102">
        <v>18000</v>
      </c>
      <c r="BL374" s="49">
        <f t="shared" si="908"/>
        <v>72</v>
      </c>
      <c r="BM374" s="49"/>
      <c r="BN374" s="49"/>
      <c r="BO374" s="102">
        <v>29500</v>
      </c>
      <c r="BP374" s="102"/>
      <c r="BQ374" s="102"/>
      <c r="BR374" s="49">
        <f>(BS374-BO374)</f>
        <v>8500</v>
      </c>
      <c r="BS374" s="102">
        <v>38000</v>
      </c>
      <c r="BT374" s="102">
        <v>23250</v>
      </c>
      <c r="BU374" s="49">
        <f>(BY374-BO374)</f>
        <v>0</v>
      </c>
      <c r="BV374" s="102">
        <v>38000</v>
      </c>
      <c r="BW374" s="102"/>
      <c r="BX374" s="102"/>
      <c r="BY374" s="102">
        <v>29500</v>
      </c>
      <c r="BZ374" s="102">
        <v>26000</v>
      </c>
      <c r="CA374" s="102">
        <f t="shared" si="919"/>
        <v>105.05118416927139</v>
      </c>
      <c r="CB374" s="102">
        <f t="shared" si="920"/>
        <v>88.135593220338976</v>
      </c>
      <c r="CC374" s="102"/>
      <c r="CD374" s="102"/>
      <c r="CE374" s="102">
        <v>38000</v>
      </c>
      <c r="CF374" s="102">
        <v>8000</v>
      </c>
      <c r="CG374" s="102">
        <f t="shared" si="1067"/>
        <v>21.052631578947366</v>
      </c>
      <c r="CH374" s="102">
        <f>(CI374-CE374)</f>
        <v>-9000</v>
      </c>
      <c r="CI374" s="102">
        <v>29000</v>
      </c>
      <c r="CJ374" s="102"/>
      <c r="CK374" s="102">
        <f t="shared" si="1120"/>
        <v>0</v>
      </c>
      <c r="CL374" s="102">
        <f>(CM374-CI374)</f>
        <v>0</v>
      </c>
      <c r="CM374" s="102">
        <v>29000</v>
      </c>
      <c r="CN374" s="102"/>
      <c r="CO374" s="102">
        <f t="shared" si="1121"/>
        <v>0</v>
      </c>
      <c r="CP374" s="102">
        <f>(CQ374-CM374)</f>
        <v>0</v>
      </c>
      <c r="CQ374" s="102">
        <v>29000</v>
      </c>
      <c r="CR374" s="102">
        <v>18125</v>
      </c>
      <c r="CS374" s="102">
        <f t="shared" si="1075"/>
        <v>62.5</v>
      </c>
      <c r="CT374" s="102">
        <f>(CU374-CQ374)</f>
        <v>0</v>
      </c>
      <c r="CU374" s="102">
        <v>29000</v>
      </c>
      <c r="CV374" s="102">
        <v>18125</v>
      </c>
      <c r="CW374" s="102">
        <f t="shared" si="833"/>
        <v>62.5</v>
      </c>
      <c r="CX374" s="102">
        <f>(CY374-CU374)</f>
        <v>0</v>
      </c>
      <c r="CY374" s="102">
        <v>29000</v>
      </c>
      <c r="CZ374" s="859"/>
      <c r="DA374" s="859"/>
      <c r="DB374" s="859">
        <v>16250</v>
      </c>
      <c r="DC374" s="859">
        <v>13625</v>
      </c>
      <c r="DD374" s="102">
        <f t="shared" si="1033"/>
        <v>83.846153846153854</v>
      </c>
      <c r="DE374" s="102">
        <f t="shared" si="1034"/>
        <v>47.391304347826086</v>
      </c>
      <c r="DF374" s="102">
        <v>30000</v>
      </c>
      <c r="DG374" s="102">
        <v>5375</v>
      </c>
      <c r="DH374" s="102">
        <f t="shared" si="839"/>
        <v>17.916666666666668</v>
      </c>
      <c r="DI374" s="102">
        <f>(DJ374-DF374)</f>
        <v>-1250</v>
      </c>
      <c r="DJ374" s="859">
        <v>28750</v>
      </c>
      <c r="DK374" s="102"/>
      <c r="DL374" s="102">
        <f t="shared" si="967"/>
        <v>0</v>
      </c>
      <c r="DM374" s="102">
        <f>(DN374-DJ374)</f>
        <v>0</v>
      </c>
      <c r="DN374" s="859">
        <v>28750</v>
      </c>
      <c r="DO374" s="102"/>
      <c r="DP374" s="102">
        <f t="shared" si="969"/>
        <v>0</v>
      </c>
      <c r="DQ374" s="102">
        <f>(DR374-DN374)</f>
        <v>0</v>
      </c>
      <c r="DR374" s="859">
        <v>28750</v>
      </c>
      <c r="DS374" s="859">
        <v>28750</v>
      </c>
      <c r="DT374" s="859"/>
      <c r="DU374" s="859"/>
      <c r="DV374" s="102"/>
      <c r="DW374" s="102"/>
      <c r="DX374" s="137"/>
      <c r="DY374" s="859"/>
      <c r="DZ374" s="852"/>
      <c r="EA374" s="852"/>
      <c r="EE374" s="686"/>
      <c r="EF374" s="655"/>
      <c r="EG374" s="655"/>
      <c r="EH374" s="655"/>
      <c r="EI374" s="655"/>
      <c r="EJ374" s="655"/>
      <c r="EK374" s="655"/>
      <c r="EL374" s="655"/>
      <c r="EM374" s="655"/>
      <c r="EN374" s="952"/>
      <c r="EO374" s="655"/>
      <c r="EP374" s="655"/>
      <c r="EQ374" s="655"/>
      <c r="ER374" s="655"/>
      <c r="ES374" s="655"/>
      <c r="ET374" s="655"/>
      <c r="EU374" s="655"/>
      <c r="EV374" s="655"/>
      <c r="EX374" s="820"/>
      <c r="EY374" s="655"/>
      <c r="EZ374" s="655"/>
      <c r="FA374" s="655"/>
      <c r="FB374" s="655"/>
      <c r="FC374" s="655"/>
      <c r="FD374" s="655"/>
      <c r="FE374" s="655"/>
      <c r="FF374" s="655"/>
      <c r="FG374" s="655"/>
      <c r="FH374" s="655"/>
      <c r="FI374" s="655"/>
      <c r="FJ374" s="655"/>
      <c r="FK374" s="655"/>
      <c r="FL374" s="655"/>
      <c r="FM374" s="655"/>
      <c r="FN374" s="655"/>
      <c r="FO374" s="655"/>
      <c r="FP374" s="655"/>
      <c r="FQ374" s="655"/>
      <c r="FR374" s="655"/>
      <c r="FS374" s="655"/>
      <c r="FT374" s="655"/>
      <c r="FU374" s="655"/>
      <c r="FV374" s="655"/>
      <c r="FW374" s="655"/>
      <c r="FX374" s="655"/>
      <c r="FY374" s="655"/>
      <c r="FZ374" s="655"/>
      <c r="GA374" s="655"/>
      <c r="GB374" s="655"/>
      <c r="GC374" s="655"/>
      <c r="GD374" s="655"/>
      <c r="GE374" s="655"/>
      <c r="GF374" s="655"/>
      <c r="GG374" s="655"/>
      <c r="GH374" s="655"/>
      <c r="GI374" s="655"/>
      <c r="GJ374" s="655"/>
      <c r="GK374" s="655"/>
      <c r="GL374" s="655"/>
      <c r="GM374" s="655"/>
      <c r="GN374" s="655"/>
      <c r="GO374" s="655"/>
      <c r="GP374" s="655"/>
      <c r="GQ374" s="655"/>
      <c r="GR374" s="655"/>
      <c r="GS374" s="655"/>
      <c r="GT374" s="655"/>
      <c r="GU374" s="655"/>
      <c r="GV374" s="655"/>
      <c r="GW374" s="655"/>
      <c r="GX374" s="655"/>
      <c r="GY374" s="655"/>
      <c r="GZ374" s="655"/>
      <c r="HA374" s="655"/>
      <c r="HB374" s="655"/>
      <c r="HC374" s="655"/>
      <c r="HD374" s="655"/>
      <c r="HE374" s="655"/>
      <c r="HF374" s="655"/>
      <c r="HG374" s="655"/>
      <c r="HH374" s="655"/>
      <c r="HI374" s="655"/>
      <c r="HJ374" s="655"/>
      <c r="HK374" s="655"/>
      <c r="HL374" s="655"/>
      <c r="HM374" s="655"/>
      <c r="HN374" s="655"/>
      <c r="HO374" s="655"/>
      <c r="HP374" s="655"/>
      <c r="HQ374" s="655"/>
      <c r="HR374" s="655"/>
      <c r="HS374" s="655"/>
      <c r="HT374" s="655"/>
      <c r="HU374" s="655"/>
      <c r="HV374" s="655"/>
      <c r="HW374" s="655"/>
      <c r="HX374" s="655"/>
      <c r="HY374" s="655"/>
      <c r="HZ374" s="655"/>
      <c r="IA374" s="655"/>
      <c r="IB374" s="655"/>
      <c r="IC374" s="655"/>
    </row>
    <row r="375" spans="1:237" s="654" customFormat="1" ht="20.100000000000001" customHeight="1" x14ac:dyDescent="0.35">
      <c r="A375" s="646"/>
      <c r="B375" s="646" t="s">
        <v>636</v>
      </c>
      <c r="C375" s="665" t="s">
        <v>389</v>
      </c>
      <c r="D375" s="646"/>
      <c r="E375" s="646"/>
      <c r="F375" s="646"/>
      <c r="G375" s="646"/>
      <c r="H375" s="646"/>
      <c r="I375" s="646"/>
      <c r="J375" s="646" t="s">
        <v>201</v>
      </c>
      <c r="K375" s="757"/>
      <c r="L375" s="610"/>
      <c r="M375" s="775">
        <v>312</v>
      </c>
      <c r="N375" s="767" t="s">
        <v>500</v>
      </c>
      <c r="O375" s="547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596"/>
      <c r="AJ375" s="34"/>
      <c r="AK375" s="34"/>
      <c r="AL375" s="34"/>
      <c r="AM375" s="34"/>
      <c r="AN375" s="101"/>
      <c r="AO375" s="101"/>
      <c r="AP375" s="101"/>
      <c r="AQ375" s="101"/>
      <c r="AR375" s="101">
        <f>SUM(AR376)</f>
        <v>0</v>
      </c>
      <c r="AS375" s="37"/>
      <c r="AT375" s="37"/>
      <c r="AU375" s="101"/>
      <c r="AV375" s="101">
        <f>SUM(AV376)</f>
        <v>0</v>
      </c>
      <c r="AW375" s="47"/>
      <c r="AX375" s="47"/>
      <c r="AY375" s="101">
        <f>SUM(AY376)</f>
        <v>0</v>
      </c>
      <c r="AZ375" s="40"/>
      <c r="BA375" s="40"/>
      <c r="BB375" s="101">
        <f t="shared" ref="BB375:BK375" si="1142">SUM(BB376)</f>
        <v>0</v>
      </c>
      <c r="BC375" s="101">
        <f t="shared" si="1142"/>
        <v>0</v>
      </c>
      <c r="BD375" s="101">
        <f t="shared" si="1142"/>
        <v>0</v>
      </c>
      <c r="BE375" s="101">
        <f t="shared" si="1142"/>
        <v>0</v>
      </c>
      <c r="BF375" s="101">
        <f t="shared" si="1142"/>
        <v>0</v>
      </c>
      <c r="BG375" s="101">
        <f t="shared" si="1142"/>
        <v>0</v>
      </c>
      <c r="BH375" s="101">
        <f t="shared" si="1142"/>
        <v>0</v>
      </c>
      <c r="BI375" s="101">
        <f>SUM(BI376)</f>
        <v>0</v>
      </c>
      <c r="BJ375" s="101">
        <f>SUM(BJ376)</f>
        <v>0</v>
      </c>
      <c r="BK375" s="101">
        <f t="shared" si="1142"/>
        <v>0</v>
      </c>
      <c r="BL375" s="101">
        <f t="shared" si="908"/>
        <v>0</v>
      </c>
      <c r="BM375" s="101"/>
      <c r="BN375" s="101"/>
      <c r="BO375" s="101">
        <f>SUM(BO376)</f>
        <v>1250</v>
      </c>
      <c r="BP375" s="101"/>
      <c r="BQ375" s="101"/>
      <c r="BR375" s="101">
        <f>SUM(BR376)</f>
        <v>1250</v>
      </c>
      <c r="BS375" s="101">
        <f>SUM(BS376)</f>
        <v>2500</v>
      </c>
      <c r="BT375" s="101">
        <f>SUM(BT376)</f>
        <v>0</v>
      </c>
      <c r="BU375" s="101">
        <f>SUM(BU376)</f>
        <v>0</v>
      </c>
      <c r="BV375" s="101">
        <f>SUM(BV376)</f>
        <v>2500</v>
      </c>
      <c r="BW375" s="101"/>
      <c r="BX375" s="101"/>
      <c r="BY375" s="101">
        <f>SUM(BY376)</f>
        <v>1250</v>
      </c>
      <c r="BZ375" s="101">
        <f>SUM(BZ376)</f>
        <v>1250</v>
      </c>
      <c r="CA375" s="101">
        <f t="shared" si="919"/>
        <v>0</v>
      </c>
      <c r="CB375" s="101">
        <f t="shared" si="920"/>
        <v>100</v>
      </c>
      <c r="CC375" s="101">
        <f>SUM(CC376)</f>
        <v>0</v>
      </c>
      <c r="CD375" s="101">
        <f>SUM(CD376)</f>
        <v>0</v>
      </c>
      <c r="CE375" s="101">
        <f>SUM(CE376)</f>
        <v>2500</v>
      </c>
      <c r="CF375" s="101">
        <f>SUM(CF376)</f>
        <v>0</v>
      </c>
      <c r="CG375" s="101">
        <f t="shared" si="1067"/>
        <v>0</v>
      </c>
      <c r="CH375" s="101">
        <f>SUM(CH376)</f>
        <v>0</v>
      </c>
      <c r="CI375" s="101">
        <f>SUM(CI376)</f>
        <v>2500</v>
      </c>
      <c r="CJ375" s="101"/>
      <c r="CK375" s="101">
        <f t="shared" si="1120"/>
        <v>0</v>
      </c>
      <c r="CL375" s="101">
        <f>SUM(CL376)</f>
        <v>0</v>
      </c>
      <c r="CM375" s="101">
        <f>SUM(CM376)</f>
        <v>2500</v>
      </c>
      <c r="CN375" s="101"/>
      <c r="CO375" s="101">
        <f t="shared" si="1121"/>
        <v>0</v>
      </c>
      <c r="CP375" s="101">
        <f>SUM(CP376)</f>
        <v>0</v>
      </c>
      <c r="CQ375" s="101">
        <f>SUM(CQ376)</f>
        <v>2500</v>
      </c>
      <c r="CR375" s="101">
        <f>SUM(CR376)</f>
        <v>1250</v>
      </c>
      <c r="CS375" s="101">
        <f t="shared" si="1075"/>
        <v>50</v>
      </c>
      <c r="CT375" s="101">
        <f>SUM(CT376)</f>
        <v>0</v>
      </c>
      <c r="CU375" s="101">
        <f>SUM(CU376)</f>
        <v>2500</v>
      </c>
      <c r="CV375" s="101">
        <f>SUM(CV376)</f>
        <v>1250</v>
      </c>
      <c r="CW375" s="101">
        <f t="shared" si="833"/>
        <v>50</v>
      </c>
      <c r="CX375" s="101">
        <f t="shared" ref="CX375:DG375" si="1143">SUM(CX376)</f>
        <v>0</v>
      </c>
      <c r="CY375" s="101">
        <f t="shared" si="1143"/>
        <v>2500</v>
      </c>
      <c r="CZ375" s="114">
        <f t="shared" si="1143"/>
        <v>0</v>
      </c>
      <c r="DA375" s="114">
        <f t="shared" si="1143"/>
        <v>0</v>
      </c>
      <c r="DB375" s="114">
        <v>1250</v>
      </c>
      <c r="DC375" s="114">
        <f t="shared" ref="DC375" si="1144">SUM(DC376)</f>
        <v>1250</v>
      </c>
      <c r="DD375" s="101">
        <f t="shared" si="1033"/>
        <v>100</v>
      </c>
      <c r="DE375" s="101">
        <f t="shared" si="1034"/>
        <v>50</v>
      </c>
      <c r="DF375" s="101">
        <f t="shared" si="1143"/>
        <v>2500</v>
      </c>
      <c r="DG375" s="101">
        <f t="shared" si="1143"/>
        <v>0</v>
      </c>
      <c r="DH375" s="101">
        <f t="shared" si="839"/>
        <v>0</v>
      </c>
      <c r="DI375" s="101">
        <f>SUM(DI376)</f>
        <v>0</v>
      </c>
      <c r="DJ375" s="114">
        <f>SUM(DJ376)</f>
        <v>2500</v>
      </c>
      <c r="DK375" s="101">
        <f t="shared" ref="DK375" si="1145">SUM(DK376)</f>
        <v>0</v>
      </c>
      <c r="DL375" s="101">
        <f t="shared" si="967"/>
        <v>0</v>
      </c>
      <c r="DM375" s="101">
        <f>SUM(DM376)</f>
        <v>0</v>
      </c>
      <c r="DN375" s="114">
        <f>SUM(DN376)</f>
        <v>2500</v>
      </c>
      <c r="DO375" s="101">
        <f t="shared" ref="DO375" si="1146">SUM(DO376)</f>
        <v>0</v>
      </c>
      <c r="DP375" s="101">
        <f t="shared" si="969"/>
        <v>0</v>
      </c>
      <c r="DQ375" s="101">
        <f>SUM(DQ376)</f>
        <v>0</v>
      </c>
      <c r="DR375" s="114">
        <f>SUM(DR376)</f>
        <v>2500</v>
      </c>
      <c r="DS375" s="114">
        <f t="shared" ref="DS375:DU375" si="1147">SUM(DS376)</f>
        <v>2500</v>
      </c>
      <c r="DT375" s="114">
        <f t="shared" si="1147"/>
        <v>0</v>
      </c>
      <c r="DU375" s="114">
        <f t="shared" si="1147"/>
        <v>0</v>
      </c>
      <c r="DV375" s="106"/>
      <c r="DW375" s="106"/>
      <c r="DX375" s="137"/>
      <c r="DY375" s="138"/>
      <c r="DZ375" s="852"/>
      <c r="EA375" s="852"/>
      <c r="EE375" s="686"/>
      <c r="EF375" s="655"/>
      <c r="EG375" s="655"/>
      <c r="EH375" s="655"/>
      <c r="EI375" s="655"/>
      <c r="EJ375" s="655"/>
      <c r="EK375" s="655"/>
      <c r="EL375" s="655"/>
      <c r="EM375" s="655"/>
      <c r="EN375" s="952"/>
      <c r="EO375" s="655"/>
      <c r="EP375" s="655"/>
      <c r="EQ375" s="655"/>
      <c r="ER375" s="655"/>
      <c r="ES375" s="655"/>
      <c r="ET375" s="655"/>
      <c r="EU375" s="655"/>
      <c r="EV375" s="655"/>
      <c r="EX375" s="820"/>
      <c r="EY375" s="655"/>
      <c r="EZ375" s="655"/>
      <c r="FA375" s="655"/>
      <c r="FB375" s="655"/>
      <c r="FC375" s="655"/>
      <c r="FD375" s="655"/>
      <c r="FE375" s="655"/>
      <c r="FF375" s="655"/>
      <c r="FG375" s="655"/>
      <c r="FH375" s="655"/>
      <c r="FI375" s="655"/>
      <c r="FJ375" s="655"/>
      <c r="FK375" s="655"/>
      <c r="FL375" s="655"/>
      <c r="FM375" s="655"/>
      <c r="FN375" s="655"/>
      <c r="FO375" s="655"/>
      <c r="FP375" s="655"/>
      <c r="FQ375" s="655"/>
      <c r="FR375" s="655"/>
      <c r="FS375" s="655"/>
      <c r="FT375" s="655"/>
      <c r="FU375" s="655"/>
      <c r="FV375" s="655"/>
      <c r="FW375" s="655"/>
      <c r="FX375" s="655"/>
      <c r="FY375" s="655"/>
      <c r="FZ375" s="655"/>
      <c r="GA375" s="655"/>
      <c r="GB375" s="655"/>
      <c r="GC375" s="655"/>
      <c r="GD375" s="655"/>
      <c r="GE375" s="655"/>
      <c r="GF375" s="655"/>
      <c r="GG375" s="655"/>
      <c r="GH375" s="655"/>
      <c r="GI375" s="655"/>
      <c r="GJ375" s="655"/>
      <c r="GK375" s="655"/>
      <c r="GL375" s="655"/>
      <c r="GM375" s="655"/>
      <c r="GN375" s="655"/>
      <c r="GO375" s="655"/>
      <c r="GP375" s="655"/>
      <c r="GQ375" s="655"/>
      <c r="GR375" s="655"/>
      <c r="GS375" s="655"/>
      <c r="GT375" s="655"/>
      <c r="GU375" s="655"/>
      <c r="GV375" s="655"/>
      <c r="GW375" s="655"/>
      <c r="GX375" s="655"/>
      <c r="GY375" s="655"/>
      <c r="GZ375" s="655"/>
      <c r="HA375" s="655"/>
      <c r="HB375" s="655"/>
      <c r="HC375" s="655"/>
      <c r="HD375" s="655"/>
      <c r="HE375" s="655"/>
      <c r="HF375" s="655"/>
      <c r="HG375" s="655"/>
      <c r="HH375" s="655"/>
      <c r="HI375" s="655"/>
      <c r="HJ375" s="655"/>
      <c r="HK375" s="655"/>
      <c r="HL375" s="655"/>
      <c r="HM375" s="655"/>
      <c r="HN375" s="655"/>
      <c r="HO375" s="655"/>
      <c r="HP375" s="655"/>
      <c r="HQ375" s="655"/>
      <c r="HR375" s="655"/>
      <c r="HS375" s="655"/>
      <c r="HT375" s="655"/>
      <c r="HU375" s="655"/>
      <c r="HV375" s="655"/>
      <c r="HW375" s="655"/>
      <c r="HX375" s="655"/>
      <c r="HY375" s="655"/>
      <c r="HZ375" s="655"/>
      <c r="IA375" s="655"/>
      <c r="IB375" s="655"/>
      <c r="IC375" s="655"/>
    </row>
    <row r="376" spans="1:237" s="654" customFormat="1" ht="20.100000000000001" customHeight="1" x14ac:dyDescent="0.35">
      <c r="A376" s="646"/>
      <c r="B376" s="646"/>
      <c r="C376" s="665"/>
      <c r="D376" s="646"/>
      <c r="E376" s="646"/>
      <c r="F376" s="646"/>
      <c r="G376" s="646"/>
      <c r="H376" s="646"/>
      <c r="I376" s="646"/>
      <c r="J376" s="646" t="s">
        <v>201</v>
      </c>
      <c r="K376" s="757"/>
      <c r="L376" s="610"/>
      <c r="M376" s="610"/>
      <c r="N376" s="611">
        <v>3121</v>
      </c>
      <c r="O376" s="612" t="s">
        <v>16</v>
      </c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614"/>
      <c r="AJ376" s="30"/>
      <c r="AK376" s="30"/>
      <c r="AL376" s="30"/>
      <c r="AM376" s="30"/>
      <c r="AN376" s="106"/>
      <c r="AO376" s="106"/>
      <c r="AP376" s="106"/>
      <c r="AQ376" s="106"/>
      <c r="AR376" s="102">
        <v>0</v>
      </c>
      <c r="AS376" s="49"/>
      <c r="AT376" s="49"/>
      <c r="AU376" s="106"/>
      <c r="AV376" s="102">
        <v>0</v>
      </c>
      <c r="AW376" s="102"/>
      <c r="AX376" s="102"/>
      <c r="AY376" s="49">
        <f>(BB376-AV376)</f>
        <v>0</v>
      </c>
      <c r="AZ376" s="40"/>
      <c r="BA376" s="40"/>
      <c r="BB376" s="49">
        <v>0</v>
      </c>
      <c r="BC376" s="49">
        <v>0</v>
      </c>
      <c r="BD376" s="102">
        <v>0</v>
      </c>
      <c r="BE376" s="49">
        <v>0</v>
      </c>
      <c r="BF376" s="49"/>
      <c r="BG376" s="49">
        <v>0</v>
      </c>
      <c r="BH376" s="49">
        <v>0</v>
      </c>
      <c r="BI376" s="49">
        <f>(BJ376-BH376)</f>
        <v>0</v>
      </c>
      <c r="BJ376" s="49">
        <v>0</v>
      </c>
      <c r="BK376" s="49"/>
      <c r="BL376" s="49">
        <f t="shared" si="908"/>
        <v>0</v>
      </c>
      <c r="BM376" s="49"/>
      <c r="BN376" s="49"/>
      <c r="BO376" s="49">
        <v>1250</v>
      </c>
      <c r="BP376" s="49"/>
      <c r="BQ376" s="49"/>
      <c r="BR376" s="49">
        <f>(BS376-BO376)</f>
        <v>1250</v>
      </c>
      <c r="BS376" s="49">
        <v>2500</v>
      </c>
      <c r="BT376" s="49">
        <v>0</v>
      </c>
      <c r="BU376" s="49">
        <f>(BY376-BO376)</f>
        <v>0</v>
      </c>
      <c r="BV376" s="49">
        <v>2500</v>
      </c>
      <c r="BW376" s="49"/>
      <c r="BX376" s="49"/>
      <c r="BY376" s="49">
        <v>1250</v>
      </c>
      <c r="BZ376" s="49">
        <v>1250</v>
      </c>
      <c r="CA376" s="49">
        <f t="shared" si="919"/>
        <v>0</v>
      </c>
      <c r="CB376" s="49">
        <f t="shared" si="920"/>
        <v>100</v>
      </c>
      <c r="CC376" s="49"/>
      <c r="CD376" s="49"/>
      <c r="CE376" s="49">
        <v>2500</v>
      </c>
      <c r="CF376" s="49">
        <v>0</v>
      </c>
      <c r="CG376" s="49">
        <f t="shared" si="1067"/>
        <v>0</v>
      </c>
      <c r="CH376" s="49">
        <f>(CI376-CE376)</f>
        <v>0</v>
      </c>
      <c r="CI376" s="49">
        <v>2500</v>
      </c>
      <c r="CJ376" s="49"/>
      <c r="CK376" s="49">
        <f t="shared" si="1120"/>
        <v>0</v>
      </c>
      <c r="CL376" s="49">
        <f>(CM376-CI376)</f>
        <v>0</v>
      </c>
      <c r="CM376" s="49">
        <v>2500</v>
      </c>
      <c r="CN376" s="49"/>
      <c r="CO376" s="49">
        <f t="shared" si="1121"/>
        <v>0</v>
      </c>
      <c r="CP376" s="49">
        <f>(CQ376-CM376)</f>
        <v>0</v>
      </c>
      <c r="CQ376" s="49">
        <v>2500</v>
      </c>
      <c r="CR376" s="49">
        <v>1250</v>
      </c>
      <c r="CS376" s="49">
        <f t="shared" si="1075"/>
        <v>50</v>
      </c>
      <c r="CT376" s="49">
        <f>(CU376-CQ376)</f>
        <v>0</v>
      </c>
      <c r="CU376" s="49">
        <v>2500</v>
      </c>
      <c r="CV376" s="49">
        <v>1250</v>
      </c>
      <c r="CW376" s="49">
        <f t="shared" si="833"/>
        <v>50</v>
      </c>
      <c r="CX376" s="49">
        <f>(CY376-CU376)</f>
        <v>0</v>
      </c>
      <c r="CY376" s="49">
        <v>2500</v>
      </c>
      <c r="CZ376" s="851"/>
      <c r="DA376" s="851"/>
      <c r="DB376" s="851">
        <v>1250</v>
      </c>
      <c r="DC376" s="851">
        <v>1250</v>
      </c>
      <c r="DD376" s="49">
        <f t="shared" si="1033"/>
        <v>100</v>
      </c>
      <c r="DE376" s="49">
        <f t="shared" si="1034"/>
        <v>50</v>
      </c>
      <c r="DF376" s="49">
        <v>2500</v>
      </c>
      <c r="DG376" s="49"/>
      <c r="DH376" s="49">
        <f t="shared" si="839"/>
        <v>0</v>
      </c>
      <c r="DI376" s="49">
        <f>(DJ376-DF376)</f>
        <v>0</v>
      </c>
      <c r="DJ376" s="851">
        <v>2500</v>
      </c>
      <c r="DK376" s="49"/>
      <c r="DL376" s="49">
        <f t="shared" si="967"/>
        <v>0</v>
      </c>
      <c r="DM376" s="49">
        <f>(DN376-DJ376)</f>
        <v>0</v>
      </c>
      <c r="DN376" s="851">
        <v>2500</v>
      </c>
      <c r="DO376" s="49"/>
      <c r="DP376" s="49">
        <f t="shared" si="969"/>
        <v>0</v>
      </c>
      <c r="DQ376" s="49">
        <f>(DR376-DN376)</f>
        <v>0</v>
      </c>
      <c r="DR376" s="851">
        <v>2500</v>
      </c>
      <c r="DS376" s="851">
        <v>2500</v>
      </c>
      <c r="DT376" s="851"/>
      <c r="DU376" s="851"/>
      <c r="DV376" s="49"/>
      <c r="DW376" s="49"/>
      <c r="DX376" s="137"/>
      <c r="DY376" s="851"/>
      <c r="DZ376" s="852"/>
      <c r="EA376" s="852"/>
      <c r="EE376" s="686"/>
      <c r="EF376" s="655"/>
      <c r="EG376" s="655"/>
      <c r="EH376" s="655"/>
      <c r="EI376" s="655"/>
      <c r="EJ376" s="655"/>
      <c r="EK376" s="655"/>
      <c r="EL376" s="655"/>
      <c r="EM376" s="655"/>
      <c r="EN376" s="952"/>
      <c r="EO376" s="655"/>
      <c r="EP376" s="655"/>
      <c r="EQ376" s="655"/>
      <c r="ER376" s="655"/>
      <c r="ES376" s="655"/>
      <c r="ET376" s="655"/>
      <c r="EU376" s="655"/>
      <c r="EV376" s="655"/>
      <c r="EX376" s="820"/>
      <c r="EY376" s="655"/>
      <c r="EZ376" s="655"/>
      <c r="FA376" s="655"/>
      <c r="FB376" s="655"/>
      <c r="FC376" s="655"/>
      <c r="FD376" s="655"/>
      <c r="FE376" s="655"/>
      <c r="FF376" s="655"/>
      <c r="FG376" s="655"/>
      <c r="FH376" s="655"/>
      <c r="FI376" s="655"/>
      <c r="FJ376" s="655"/>
      <c r="FK376" s="655"/>
      <c r="FL376" s="655"/>
      <c r="FM376" s="655"/>
      <c r="FN376" s="655"/>
      <c r="FO376" s="655"/>
      <c r="FP376" s="655"/>
      <c r="FQ376" s="655"/>
      <c r="FR376" s="655"/>
      <c r="FS376" s="655"/>
      <c r="FT376" s="655"/>
      <c r="FU376" s="655"/>
      <c r="FV376" s="655"/>
      <c r="FW376" s="655"/>
      <c r="FX376" s="655"/>
      <c r="FY376" s="655"/>
      <c r="FZ376" s="655"/>
      <c r="GA376" s="655"/>
      <c r="GB376" s="655"/>
      <c r="GC376" s="655"/>
      <c r="GD376" s="655"/>
      <c r="GE376" s="655"/>
      <c r="GF376" s="655"/>
      <c r="GG376" s="655"/>
      <c r="GH376" s="655"/>
      <c r="GI376" s="655"/>
      <c r="GJ376" s="655"/>
      <c r="GK376" s="655"/>
      <c r="GL376" s="655"/>
      <c r="GM376" s="655"/>
      <c r="GN376" s="655"/>
      <c r="GO376" s="655"/>
      <c r="GP376" s="655"/>
      <c r="GQ376" s="655"/>
      <c r="GR376" s="655"/>
      <c r="GS376" s="655"/>
      <c r="GT376" s="655"/>
      <c r="GU376" s="655"/>
      <c r="GV376" s="655"/>
      <c r="GW376" s="655"/>
      <c r="GX376" s="655"/>
      <c r="GY376" s="655"/>
      <c r="GZ376" s="655"/>
      <c r="HA376" s="655"/>
      <c r="HB376" s="655"/>
      <c r="HC376" s="655"/>
      <c r="HD376" s="655"/>
      <c r="HE376" s="655"/>
      <c r="HF376" s="655"/>
      <c r="HG376" s="655"/>
      <c r="HH376" s="655"/>
      <c r="HI376" s="655"/>
      <c r="HJ376" s="655"/>
      <c r="HK376" s="655"/>
      <c r="HL376" s="655"/>
      <c r="HM376" s="655"/>
      <c r="HN376" s="655"/>
      <c r="HO376" s="655"/>
      <c r="HP376" s="655"/>
      <c r="HQ376" s="655"/>
      <c r="HR376" s="655"/>
      <c r="HS376" s="655"/>
      <c r="HT376" s="655"/>
      <c r="HU376" s="655"/>
      <c r="HV376" s="655"/>
      <c r="HW376" s="655"/>
      <c r="HX376" s="655"/>
      <c r="HY376" s="655"/>
      <c r="HZ376" s="655"/>
      <c r="IA376" s="655"/>
      <c r="IB376" s="655"/>
      <c r="IC376" s="655"/>
    </row>
    <row r="377" spans="1:237" s="654" customFormat="1" ht="20.100000000000001" customHeight="1" x14ac:dyDescent="0.35">
      <c r="A377" s="646"/>
      <c r="B377" s="646" t="s">
        <v>532</v>
      </c>
      <c r="C377" s="665" t="s">
        <v>389</v>
      </c>
      <c r="D377" s="646"/>
      <c r="E377" s="646"/>
      <c r="F377" s="646"/>
      <c r="G377" s="646"/>
      <c r="H377" s="646"/>
      <c r="I377" s="646"/>
      <c r="J377" s="646" t="s">
        <v>201</v>
      </c>
      <c r="K377" s="757"/>
      <c r="L377" s="610"/>
      <c r="M377" s="775">
        <v>313</v>
      </c>
      <c r="N377" s="767" t="s">
        <v>17</v>
      </c>
      <c r="O377" s="547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596"/>
      <c r="AJ377" s="34"/>
      <c r="AK377" s="34"/>
      <c r="AL377" s="34"/>
      <c r="AM377" s="34"/>
      <c r="AN377" s="101"/>
      <c r="AO377" s="101"/>
      <c r="AP377" s="101"/>
      <c r="AQ377" s="101"/>
      <c r="AR377" s="101">
        <f>SUM(AR378:AR380)</f>
        <v>0</v>
      </c>
      <c r="AS377" s="37"/>
      <c r="AT377" s="37"/>
      <c r="AU377" s="101"/>
      <c r="AV377" s="101">
        <f>SUM(AV378:AV380)</f>
        <v>0</v>
      </c>
      <c r="AW377" s="101">
        <f>SUM(AW378:AW380)</f>
        <v>0</v>
      </c>
      <c r="AX377" s="101">
        <f>SUM(AX378:AX380)</f>
        <v>0</v>
      </c>
      <c r="AY377" s="101">
        <f>SUM(AY378:AY380)</f>
        <v>4300</v>
      </c>
      <c r="AZ377" s="40"/>
      <c r="BA377" s="40"/>
      <c r="BB377" s="101">
        <f t="shared" ref="BB377:BK377" si="1148">SUM(BB378:BB380)</f>
        <v>4300</v>
      </c>
      <c r="BC377" s="101">
        <f t="shared" si="1148"/>
        <v>4300</v>
      </c>
      <c r="BD377" s="101">
        <f t="shared" si="1148"/>
        <v>2795</v>
      </c>
      <c r="BE377" s="101">
        <f t="shared" si="1148"/>
        <v>2967</v>
      </c>
      <c r="BF377" s="101">
        <f t="shared" si="1148"/>
        <v>4950</v>
      </c>
      <c r="BG377" s="101">
        <f t="shared" si="1148"/>
        <v>4257.0200000000004</v>
      </c>
      <c r="BH377" s="101">
        <f t="shared" si="1148"/>
        <v>3300</v>
      </c>
      <c r="BI377" s="101">
        <f>SUM(BI378:BI380)</f>
        <v>1250</v>
      </c>
      <c r="BJ377" s="101">
        <f>SUM(BJ378:BJ380)</f>
        <v>4550</v>
      </c>
      <c r="BK377" s="101">
        <f t="shared" si="1148"/>
        <v>3096.0600000000004</v>
      </c>
      <c r="BL377" s="101">
        <f t="shared" si="908"/>
        <v>68.045274725274723</v>
      </c>
      <c r="BM377" s="101"/>
      <c r="BN377" s="101"/>
      <c r="BO377" s="101">
        <f>SUM(BO378:BO380)</f>
        <v>4900</v>
      </c>
      <c r="BP377" s="101"/>
      <c r="BQ377" s="101"/>
      <c r="BR377" s="101">
        <f t="shared" ref="BR377:BY377" si="1149">SUM(BR378:BR380)</f>
        <v>850</v>
      </c>
      <c r="BS377" s="101">
        <f t="shared" si="1149"/>
        <v>5750</v>
      </c>
      <c r="BT377" s="101">
        <f>SUM(BT378:BT380)</f>
        <v>3999.0600000000004</v>
      </c>
      <c r="BU377" s="101">
        <f t="shared" si="1149"/>
        <v>-100</v>
      </c>
      <c r="BV377" s="101">
        <f t="shared" si="1149"/>
        <v>5750</v>
      </c>
      <c r="BW377" s="101"/>
      <c r="BX377" s="101"/>
      <c r="BY377" s="101">
        <f t="shared" si="1149"/>
        <v>4800</v>
      </c>
      <c r="BZ377" s="101">
        <f>SUM(BZ378:BZ380)</f>
        <v>4472.08</v>
      </c>
      <c r="CA377" s="101">
        <f t="shared" si="919"/>
        <v>105.05189075926351</v>
      </c>
      <c r="CB377" s="101">
        <f t="shared" si="920"/>
        <v>93.168333333333337</v>
      </c>
      <c r="CC377" s="101">
        <f>SUM(CC378:CC380)</f>
        <v>0</v>
      </c>
      <c r="CD377" s="101">
        <f>SUM(CD378:CD380)</f>
        <v>0</v>
      </c>
      <c r="CE377" s="101">
        <f>SUM(CE378:CE380)</f>
        <v>5750</v>
      </c>
      <c r="CF377" s="101">
        <f>SUM(CF378:CF380)</f>
        <v>1376.04</v>
      </c>
      <c r="CG377" s="101">
        <f t="shared" si="1067"/>
        <v>23.931130434782606</v>
      </c>
      <c r="CH377" s="101">
        <f>SUM(CH378:CH380)</f>
        <v>-750</v>
      </c>
      <c r="CI377" s="101">
        <f>SUM(CI378:CI380)</f>
        <v>5000</v>
      </c>
      <c r="CJ377" s="101"/>
      <c r="CK377" s="101">
        <f t="shared" si="1120"/>
        <v>0</v>
      </c>
      <c r="CL377" s="101">
        <f>SUM(CL378:CL380)</f>
        <v>0</v>
      </c>
      <c r="CM377" s="101">
        <f>SUM(CM378:CM380)</f>
        <v>5000</v>
      </c>
      <c r="CN377" s="101"/>
      <c r="CO377" s="101">
        <f t="shared" si="1121"/>
        <v>0</v>
      </c>
      <c r="CP377" s="101">
        <f>SUM(CP378:CP380)</f>
        <v>0</v>
      </c>
      <c r="CQ377" s="101">
        <f>SUM(CQ378:CQ380)</f>
        <v>5000</v>
      </c>
      <c r="CR377" s="101">
        <f>SUM(CR378:CR380)</f>
        <v>3117.59</v>
      </c>
      <c r="CS377" s="101">
        <f t="shared" si="1075"/>
        <v>62.351800000000004</v>
      </c>
      <c r="CT377" s="101">
        <f>SUM(CT378:CT380)</f>
        <v>0</v>
      </c>
      <c r="CU377" s="101">
        <f>SUM(CU378:CU380)</f>
        <v>5000</v>
      </c>
      <c r="CV377" s="101">
        <f>SUM(CV378:CV380)</f>
        <v>3117.59</v>
      </c>
      <c r="CW377" s="101">
        <f t="shared" si="833"/>
        <v>62.351800000000004</v>
      </c>
      <c r="CX377" s="101">
        <f t="shared" ref="CX377:DG377" si="1150">SUM(CX378:CX380)</f>
        <v>0</v>
      </c>
      <c r="CY377" s="101">
        <f t="shared" si="1150"/>
        <v>5000</v>
      </c>
      <c r="CZ377" s="114">
        <f t="shared" si="1150"/>
        <v>0</v>
      </c>
      <c r="DA377" s="114">
        <f t="shared" si="1150"/>
        <v>0</v>
      </c>
      <c r="DB377" s="114">
        <v>2795.08</v>
      </c>
      <c r="DC377" s="114">
        <f t="shared" ref="DC377" si="1151">SUM(DC378:DC380)</f>
        <v>2248.15</v>
      </c>
      <c r="DD377" s="101">
        <f t="shared" si="1033"/>
        <v>80.432402650371372</v>
      </c>
      <c r="DE377" s="101">
        <f t="shared" si="1034"/>
        <v>47.329473684210527</v>
      </c>
      <c r="DF377" s="101">
        <f t="shared" si="1150"/>
        <v>5000</v>
      </c>
      <c r="DG377" s="101">
        <f t="shared" si="1150"/>
        <v>886.88</v>
      </c>
      <c r="DH377" s="101">
        <f t="shared" si="839"/>
        <v>17.7376</v>
      </c>
      <c r="DI377" s="101">
        <f>SUM(DI378:DI380)</f>
        <v>-250</v>
      </c>
      <c r="DJ377" s="114">
        <f>SUM(DJ378:DJ380)</f>
        <v>4750</v>
      </c>
      <c r="DK377" s="101">
        <f t="shared" ref="DK377" si="1152">SUM(DK378:DK380)</f>
        <v>0</v>
      </c>
      <c r="DL377" s="101">
        <f t="shared" si="967"/>
        <v>0</v>
      </c>
      <c r="DM377" s="101">
        <f>SUM(DM378:DM380)</f>
        <v>0</v>
      </c>
      <c r="DN377" s="114">
        <f>SUM(DN378:DN380)</f>
        <v>4750</v>
      </c>
      <c r="DO377" s="101">
        <f t="shared" ref="DO377" si="1153">SUM(DO378:DO380)</f>
        <v>0</v>
      </c>
      <c r="DP377" s="101">
        <f t="shared" si="969"/>
        <v>0</v>
      </c>
      <c r="DQ377" s="101">
        <f>SUM(DQ378:DQ380)</f>
        <v>0</v>
      </c>
      <c r="DR377" s="114">
        <f>SUM(DR378:DR380)</f>
        <v>4750</v>
      </c>
      <c r="DS377" s="114">
        <f t="shared" ref="DS377:DU377" si="1154">SUM(DS378:DS380)</f>
        <v>4750</v>
      </c>
      <c r="DT377" s="114">
        <f t="shared" si="1154"/>
        <v>0</v>
      </c>
      <c r="DU377" s="114">
        <f t="shared" si="1154"/>
        <v>0</v>
      </c>
      <c r="DV377" s="106"/>
      <c r="DW377" s="106"/>
      <c r="DX377" s="137"/>
      <c r="DY377" s="138"/>
      <c r="DZ377" s="852"/>
      <c r="EA377" s="852"/>
      <c r="EE377" s="686"/>
      <c r="EF377" s="655"/>
      <c r="EG377" s="655"/>
      <c r="EH377" s="655"/>
      <c r="EI377" s="655"/>
      <c r="EJ377" s="655"/>
      <c r="EK377" s="655"/>
      <c r="EL377" s="655"/>
      <c r="EM377" s="655"/>
      <c r="EN377" s="952"/>
      <c r="EO377" s="655"/>
      <c r="EP377" s="655"/>
      <c r="EQ377" s="655"/>
      <c r="ER377" s="655"/>
      <c r="ES377" s="655"/>
      <c r="ET377" s="655"/>
      <c r="EU377" s="655"/>
      <c r="EV377" s="655"/>
      <c r="EX377" s="820"/>
      <c r="EY377" s="655"/>
      <c r="EZ377" s="655"/>
      <c r="FA377" s="655"/>
      <c r="FB377" s="655"/>
      <c r="FC377" s="655"/>
      <c r="FD377" s="655"/>
      <c r="FE377" s="655"/>
      <c r="FF377" s="655"/>
      <c r="FG377" s="655"/>
      <c r="FH377" s="655"/>
      <c r="FI377" s="655"/>
      <c r="FJ377" s="655"/>
      <c r="FK377" s="655"/>
      <c r="FL377" s="655"/>
      <c r="FM377" s="655"/>
      <c r="FN377" s="655"/>
      <c r="FO377" s="655"/>
      <c r="FP377" s="655"/>
      <c r="FQ377" s="655"/>
      <c r="FR377" s="655"/>
      <c r="FS377" s="655"/>
      <c r="FT377" s="655"/>
      <c r="FU377" s="655"/>
      <c r="FV377" s="655"/>
      <c r="FW377" s="655"/>
      <c r="FX377" s="655"/>
      <c r="FY377" s="655"/>
      <c r="FZ377" s="655"/>
      <c r="GA377" s="655"/>
      <c r="GB377" s="655"/>
      <c r="GC377" s="655"/>
      <c r="GD377" s="655"/>
      <c r="GE377" s="655"/>
      <c r="GF377" s="655"/>
      <c r="GG377" s="655"/>
      <c r="GH377" s="655"/>
      <c r="GI377" s="655"/>
      <c r="GJ377" s="655"/>
      <c r="GK377" s="655"/>
      <c r="GL377" s="655"/>
      <c r="GM377" s="655"/>
      <c r="GN377" s="655"/>
      <c r="GO377" s="655"/>
      <c r="GP377" s="655"/>
      <c r="GQ377" s="655"/>
      <c r="GR377" s="655"/>
      <c r="GS377" s="655"/>
      <c r="GT377" s="655"/>
      <c r="GU377" s="655"/>
      <c r="GV377" s="655"/>
      <c r="GW377" s="655"/>
      <c r="GX377" s="655"/>
      <c r="GY377" s="655"/>
      <c r="GZ377" s="655"/>
      <c r="HA377" s="655"/>
      <c r="HB377" s="655"/>
      <c r="HC377" s="655"/>
      <c r="HD377" s="655"/>
      <c r="HE377" s="655"/>
      <c r="HF377" s="655"/>
      <c r="HG377" s="655"/>
      <c r="HH377" s="655"/>
      <c r="HI377" s="655"/>
      <c r="HJ377" s="655"/>
      <c r="HK377" s="655"/>
      <c r="HL377" s="655"/>
      <c r="HM377" s="655"/>
      <c r="HN377" s="655"/>
      <c r="HO377" s="655"/>
      <c r="HP377" s="655"/>
      <c r="HQ377" s="655"/>
      <c r="HR377" s="655"/>
      <c r="HS377" s="655"/>
      <c r="HT377" s="655"/>
      <c r="HU377" s="655"/>
      <c r="HV377" s="655"/>
      <c r="HW377" s="655"/>
      <c r="HX377" s="655"/>
      <c r="HY377" s="655"/>
      <c r="HZ377" s="655"/>
      <c r="IA377" s="655"/>
      <c r="IB377" s="655"/>
      <c r="IC377" s="655"/>
    </row>
    <row r="378" spans="1:237" s="654" customFormat="1" ht="20.100000000000001" hidden="1" customHeight="1" x14ac:dyDescent="0.35">
      <c r="A378" s="646"/>
      <c r="B378" s="646"/>
      <c r="C378" s="665"/>
      <c r="D378" s="646"/>
      <c r="E378" s="646"/>
      <c r="F378" s="646"/>
      <c r="G378" s="646"/>
      <c r="H378" s="646"/>
      <c r="I378" s="646"/>
      <c r="J378" s="646" t="s">
        <v>201</v>
      </c>
      <c r="K378" s="757"/>
      <c r="L378" s="610"/>
      <c r="M378" s="610"/>
      <c r="N378" s="611">
        <v>3131</v>
      </c>
      <c r="O378" s="612" t="s">
        <v>487</v>
      </c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614"/>
      <c r="AJ378" s="30"/>
      <c r="AK378" s="30"/>
      <c r="AL378" s="30"/>
      <c r="AM378" s="30"/>
      <c r="AN378" s="106"/>
      <c r="AO378" s="106"/>
      <c r="AP378" s="106"/>
      <c r="AQ378" s="106"/>
      <c r="AR378" s="102">
        <v>0</v>
      </c>
      <c r="AS378" s="49"/>
      <c r="AT378" s="49"/>
      <c r="AU378" s="106"/>
      <c r="AV378" s="102">
        <v>0</v>
      </c>
      <c r="AW378" s="102">
        <v>0</v>
      </c>
      <c r="AX378" s="102">
        <v>0</v>
      </c>
      <c r="AY378" s="49">
        <f>(BB378-AV378)</f>
        <v>300</v>
      </c>
      <c r="AZ378" s="40"/>
      <c r="BA378" s="40"/>
      <c r="BB378" s="49">
        <v>300</v>
      </c>
      <c r="BC378" s="49">
        <v>300</v>
      </c>
      <c r="BD378" s="102">
        <v>0</v>
      </c>
      <c r="BE378" s="49">
        <v>0</v>
      </c>
      <c r="BF378" s="49">
        <v>350</v>
      </c>
      <c r="BG378" s="49">
        <v>0</v>
      </c>
      <c r="BH378" s="49">
        <v>150</v>
      </c>
      <c r="BI378" s="49">
        <f>(BJ378-BH378)</f>
        <v>0</v>
      </c>
      <c r="BJ378" s="49">
        <v>150</v>
      </c>
      <c r="BK378" s="49">
        <v>0</v>
      </c>
      <c r="BL378" s="49">
        <f t="shared" si="908"/>
        <v>0</v>
      </c>
      <c r="BM378" s="49"/>
      <c r="BN378" s="49"/>
      <c r="BO378" s="49">
        <v>0</v>
      </c>
      <c r="BP378" s="49"/>
      <c r="BQ378" s="49"/>
      <c r="BR378" s="49">
        <f>(BS378-BO378)</f>
        <v>0</v>
      </c>
      <c r="BS378" s="49">
        <v>0</v>
      </c>
      <c r="BT378" s="49">
        <v>0</v>
      </c>
      <c r="BU378" s="49">
        <f>(BY378-BO378)</f>
        <v>0</v>
      </c>
      <c r="BV378" s="49">
        <v>0</v>
      </c>
      <c r="BW378" s="49"/>
      <c r="BX378" s="49"/>
      <c r="BY378" s="49">
        <v>0</v>
      </c>
      <c r="BZ378" s="49"/>
      <c r="CA378" s="49">
        <f t="shared" si="919"/>
        <v>0</v>
      </c>
      <c r="CB378" s="49">
        <f t="shared" si="920"/>
        <v>0</v>
      </c>
      <c r="CC378" s="49"/>
      <c r="CD378" s="49"/>
      <c r="CE378" s="49">
        <v>0</v>
      </c>
      <c r="CF378" s="49"/>
      <c r="CG378" s="49">
        <f t="shared" si="1067"/>
        <v>0</v>
      </c>
      <c r="CH378" s="49">
        <f>(CI378-CE378)</f>
        <v>0</v>
      </c>
      <c r="CI378" s="49"/>
      <c r="CJ378" s="49"/>
      <c r="CK378" s="49">
        <f t="shared" si="1120"/>
        <v>0</v>
      </c>
      <c r="CL378" s="49">
        <f>(CM378-CI378)</f>
        <v>0</v>
      </c>
      <c r="CM378" s="49"/>
      <c r="CN378" s="49"/>
      <c r="CO378" s="49">
        <f t="shared" si="1121"/>
        <v>0</v>
      </c>
      <c r="CP378" s="49">
        <f>(CQ378-CM378)</f>
        <v>0</v>
      </c>
      <c r="CQ378" s="49"/>
      <c r="CR378" s="49"/>
      <c r="CS378" s="49">
        <f t="shared" si="1075"/>
        <v>0</v>
      </c>
      <c r="CT378" s="49">
        <f>(CU378-CQ378)</f>
        <v>0</v>
      </c>
      <c r="CU378" s="49"/>
      <c r="CV378" s="49"/>
      <c r="CW378" s="49">
        <f t="shared" si="833"/>
        <v>0</v>
      </c>
      <c r="CX378" s="49">
        <f>(CY378-CU378)</f>
        <v>0</v>
      </c>
      <c r="CY378" s="49"/>
      <c r="CZ378" s="851"/>
      <c r="DA378" s="851"/>
      <c r="DB378" s="851">
        <v>0</v>
      </c>
      <c r="DC378" s="851">
        <v>0</v>
      </c>
      <c r="DD378" s="49">
        <f t="shared" ref="DD378" si="1155">IFERROR(DC378/DB378*100,)</f>
        <v>0</v>
      </c>
      <c r="DE378" s="49">
        <f t="shared" ref="DE378:DE404" si="1156">IFERROR(DC378/DJ378*100,)</f>
        <v>0</v>
      </c>
      <c r="DF378" s="49"/>
      <c r="DG378" s="49"/>
      <c r="DH378" s="49">
        <f t="shared" si="839"/>
        <v>0</v>
      </c>
      <c r="DI378" s="49">
        <f>(DJ378-DF378)</f>
        <v>0</v>
      </c>
      <c r="DJ378" s="851"/>
      <c r="DK378" s="49"/>
      <c r="DL378" s="49">
        <f t="shared" si="967"/>
        <v>0</v>
      </c>
      <c r="DM378" s="49">
        <f>(DN378-DJ378)</f>
        <v>0</v>
      </c>
      <c r="DN378" s="851"/>
      <c r="DO378" s="49"/>
      <c r="DP378" s="49">
        <f t="shared" si="969"/>
        <v>0</v>
      </c>
      <c r="DQ378" s="49">
        <f>(DR378-DN378)</f>
        <v>0</v>
      </c>
      <c r="DR378" s="851"/>
      <c r="DS378" s="851"/>
      <c r="DT378" s="851"/>
      <c r="DU378" s="851"/>
      <c r="DV378" s="49"/>
      <c r="DW378" s="49"/>
      <c r="DX378" s="137"/>
      <c r="DY378" s="851"/>
      <c r="DZ378" s="852"/>
      <c r="EA378" s="852"/>
      <c r="EE378" s="686"/>
      <c r="EF378" s="655"/>
      <c r="EG378" s="655"/>
      <c r="EH378" s="655"/>
      <c r="EI378" s="655"/>
      <c r="EJ378" s="655"/>
      <c r="EK378" s="655"/>
      <c r="EL378" s="655"/>
      <c r="EM378" s="655"/>
      <c r="EN378" s="952"/>
      <c r="EO378" s="655"/>
      <c r="EP378" s="655"/>
      <c r="EQ378" s="655"/>
      <c r="ER378" s="655"/>
      <c r="ES378" s="655"/>
      <c r="ET378" s="655"/>
      <c r="EU378" s="655"/>
      <c r="EV378" s="655"/>
      <c r="EX378" s="820"/>
      <c r="EY378" s="655"/>
      <c r="EZ378" s="655"/>
      <c r="FA378" s="655"/>
      <c r="FB378" s="655"/>
      <c r="FC378" s="655"/>
      <c r="FD378" s="655"/>
      <c r="FE378" s="655"/>
      <c r="FF378" s="655"/>
      <c r="FG378" s="655"/>
      <c r="FH378" s="655"/>
      <c r="FI378" s="655"/>
      <c r="FJ378" s="655"/>
      <c r="FK378" s="655"/>
      <c r="FL378" s="655"/>
      <c r="FM378" s="655"/>
      <c r="FN378" s="655"/>
      <c r="FO378" s="655"/>
      <c r="FP378" s="655"/>
      <c r="FQ378" s="655"/>
      <c r="FR378" s="655"/>
      <c r="FS378" s="655"/>
      <c r="FT378" s="655"/>
      <c r="FU378" s="655"/>
      <c r="FV378" s="655"/>
      <c r="FW378" s="655"/>
      <c r="FX378" s="655"/>
      <c r="FY378" s="655"/>
      <c r="FZ378" s="655"/>
      <c r="GA378" s="655"/>
      <c r="GB378" s="655"/>
      <c r="GC378" s="655"/>
      <c r="GD378" s="655"/>
      <c r="GE378" s="655"/>
      <c r="GF378" s="655"/>
      <c r="GG378" s="655"/>
      <c r="GH378" s="655"/>
      <c r="GI378" s="655"/>
      <c r="GJ378" s="655"/>
      <c r="GK378" s="655"/>
      <c r="GL378" s="655"/>
      <c r="GM378" s="655"/>
      <c r="GN378" s="655"/>
      <c r="GO378" s="655"/>
      <c r="GP378" s="655"/>
      <c r="GQ378" s="655"/>
      <c r="GR378" s="655"/>
      <c r="GS378" s="655"/>
      <c r="GT378" s="655"/>
      <c r="GU378" s="655"/>
      <c r="GV378" s="655"/>
      <c r="GW378" s="655"/>
      <c r="GX378" s="655"/>
      <c r="GY378" s="655"/>
      <c r="GZ378" s="655"/>
      <c r="HA378" s="655"/>
      <c r="HB378" s="655"/>
      <c r="HC378" s="655"/>
      <c r="HD378" s="655"/>
      <c r="HE378" s="655"/>
      <c r="HF378" s="655"/>
      <c r="HG378" s="655"/>
      <c r="HH378" s="655"/>
      <c r="HI378" s="655"/>
      <c r="HJ378" s="655"/>
      <c r="HK378" s="655"/>
      <c r="HL378" s="655"/>
      <c r="HM378" s="655"/>
      <c r="HN378" s="655"/>
      <c r="HO378" s="655"/>
      <c r="HP378" s="655"/>
      <c r="HQ378" s="655"/>
      <c r="HR378" s="655"/>
      <c r="HS378" s="655"/>
      <c r="HT378" s="655"/>
      <c r="HU378" s="655"/>
      <c r="HV378" s="655"/>
      <c r="HW378" s="655"/>
      <c r="HX378" s="655"/>
      <c r="HY378" s="655"/>
      <c r="HZ378" s="655"/>
      <c r="IA378" s="655"/>
      <c r="IB378" s="655"/>
      <c r="IC378" s="655"/>
    </row>
    <row r="379" spans="1:237" s="654" customFormat="1" ht="20.100000000000001" customHeight="1" x14ac:dyDescent="0.35">
      <c r="A379" s="646"/>
      <c r="B379" s="646"/>
      <c r="C379" s="665"/>
      <c r="D379" s="646"/>
      <c r="E379" s="646"/>
      <c r="F379" s="646"/>
      <c r="G379" s="646"/>
      <c r="H379" s="646"/>
      <c r="I379" s="646"/>
      <c r="J379" s="646" t="s">
        <v>201</v>
      </c>
      <c r="K379" s="757"/>
      <c r="L379" s="610"/>
      <c r="M379" s="610"/>
      <c r="N379" s="611">
        <v>3132</v>
      </c>
      <c r="O379" s="612" t="s">
        <v>353</v>
      </c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614"/>
      <c r="AJ379" s="30"/>
      <c r="AK379" s="30"/>
      <c r="AL379" s="30"/>
      <c r="AM379" s="30"/>
      <c r="AN379" s="106"/>
      <c r="AO379" s="106"/>
      <c r="AP379" s="106"/>
      <c r="AQ379" s="106"/>
      <c r="AR379" s="102">
        <v>0</v>
      </c>
      <c r="AS379" s="49"/>
      <c r="AT379" s="49"/>
      <c r="AU379" s="106"/>
      <c r="AV379" s="102">
        <v>0</v>
      </c>
      <c r="AW379" s="102">
        <v>0</v>
      </c>
      <c r="AX379" s="102">
        <v>0</v>
      </c>
      <c r="AY379" s="49">
        <f>(BB379-AV379)</f>
        <v>3500</v>
      </c>
      <c r="AZ379" s="40"/>
      <c r="BA379" s="40"/>
      <c r="BB379" s="49">
        <v>3500</v>
      </c>
      <c r="BC379" s="49">
        <v>3500</v>
      </c>
      <c r="BD379" s="102">
        <v>2518.7399999999998</v>
      </c>
      <c r="BE379" s="49">
        <v>2673.74</v>
      </c>
      <c r="BF379" s="49">
        <v>4000</v>
      </c>
      <c r="BG379" s="49">
        <v>3836.25</v>
      </c>
      <c r="BH379" s="49">
        <v>2800</v>
      </c>
      <c r="BI379" s="49">
        <f>(BJ379-BH379)</f>
        <v>1100</v>
      </c>
      <c r="BJ379" s="49">
        <v>3900</v>
      </c>
      <c r="BK379" s="49">
        <v>2790.03</v>
      </c>
      <c r="BL379" s="49">
        <f t="shared" si="908"/>
        <v>71.539230769230784</v>
      </c>
      <c r="BM379" s="49"/>
      <c r="BN379" s="49"/>
      <c r="BO379" s="49">
        <v>4300</v>
      </c>
      <c r="BP379" s="49"/>
      <c r="BQ379" s="49"/>
      <c r="BR379" s="49">
        <f>(BS379-BO379)</f>
        <v>700</v>
      </c>
      <c r="BS379" s="49">
        <v>5000</v>
      </c>
      <c r="BT379" s="49">
        <v>3603.78</v>
      </c>
      <c r="BU379" s="49">
        <f>(BY379-BO379)</f>
        <v>0</v>
      </c>
      <c r="BV379" s="49">
        <v>5000</v>
      </c>
      <c r="BW379" s="49"/>
      <c r="BX379" s="49"/>
      <c r="BY379" s="49">
        <v>4300</v>
      </c>
      <c r="BZ379" s="49">
        <v>4030.04</v>
      </c>
      <c r="CA379" s="49">
        <f t="shared" si="919"/>
        <v>105.05154773541869</v>
      </c>
      <c r="CB379" s="49">
        <f t="shared" si="920"/>
        <v>93.721860465116279</v>
      </c>
      <c r="CC379" s="49"/>
      <c r="CD379" s="49"/>
      <c r="CE379" s="49">
        <v>5000</v>
      </c>
      <c r="CF379" s="49">
        <v>1240.02</v>
      </c>
      <c r="CG379" s="49">
        <f t="shared" si="1067"/>
        <v>24.8004</v>
      </c>
      <c r="CH379" s="49">
        <f>(CI379-CE379)</f>
        <v>-500</v>
      </c>
      <c r="CI379" s="49">
        <v>4500</v>
      </c>
      <c r="CJ379" s="49"/>
      <c r="CK379" s="49">
        <f t="shared" si="1120"/>
        <v>0</v>
      </c>
      <c r="CL379" s="49">
        <f>(CM379-CI379)</f>
        <v>0</v>
      </c>
      <c r="CM379" s="49">
        <v>4500</v>
      </c>
      <c r="CN379" s="49"/>
      <c r="CO379" s="49">
        <f t="shared" si="1121"/>
        <v>0</v>
      </c>
      <c r="CP379" s="49">
        <f>(CQ379-CM379)</f>
        <v>0</v>
      </c>
      <c r="CQ379" s="49">
        <v>4500</v>
      </c>
      <c r="CR379" s="49">
        <v>2809.42</v>
      </c>
      <c r="CS379" s="49">
        <f t="shared" si="1075"/>
        <v>62.431555555555562</v>
      </c>
      <c r="CT379" s="49">
        <f>(CU379-CQ379)</f>
        <v>0</v>
      </c>
      <c r="CU379" s="49">
        <v>4500</v>
      </c>
      <c r="CV379" s="49">
        <v>2809.42</v>
      </c>
      <c r="CW379" s="49">
        <f t="shared" si="833"/>
        <v>62.431555555555562</v>
      </c>
      <c r="CX379" s="49">
        <f>(CY379-CU379)</f>
        <v>0</v>
      </c>
      <c r="CY379" s="49">
        <v>4500</v>
      </c>
      <c r="CZ379" s="851"/>
      <c r="DA379" s="851"/>
      <c r="DB379" s="851">
        <v>2518.79</v>
      </c>
      <c r="DC379" s="851">
        <v>2248.15</v>
      </c>
      <c r="DD379" s="49"/>
      <c r="DE379" s="49">
        <f t="shared" si="1156"/>
        <v>47.329473684210527</v>
      </c>
      <c r="DF379" s="49">
        <v>4500</v>
      </c>
      <c r="DG379" s="49">
        <v>886.88</v>
      </c>
      <c r="DH379" s="49">
        <f t="shared" si="839"/>
        <v>19.708444444444446</v>
      </c>
      <c r="DI379" s="49">
        <f>(DJ379-DF379)</f>
        <v>250</v>
      </c>
      <c r="DJ379" s="851">
        <v>4750</v>
      </c>
      <c r="DK379" s="49"/>
      <c r="DL379" s="49">
        <f t="shared" si="967"/>
        <v>0</v>
      </c>
      <c r="DM379" s="49">
        <f>(DN379-DJ379)</f>
        <v>0</v>
      </c>
      <c r="DN379" s="851">
        <v>4750</v>
      </c>
      <c r="DO379" s="49"/>
      <c r="DP379" s="49">
        <f t="shared" si="969"/>
        <v>0</v>
      </c>
      <c r="DQ379" s="49">
        <f>(DR379-DN379)</f>
        <v>0</v>
      </c>
      <c r="DR379" s="851">
        <v>4750</v>
      </c>
      <c r="DS379" s="851">
        <v>4750</v>
      </c>
      <c r="DT379" s="851"/>
      <c r="DU379" s="851"/>
      <c r="DV379" s="49"/>
      <c r="DW379" s="49"/>
      <c r="DX379" s="137"/>
      <c r="DY379" s="851"/>
      <c r="DZ379" s="852"/>
      <c r="EA379" s="852"/>
      <c r="EE379" s="686"/>
      <c r="EF379" s="655"/>
      <c r="EG379" s="655"/>
      <c r="EH379" s="655"/>
      <c r="EI379" s="655"/>
      <c r="EJ379" s="655"/>
      <c r="EK379" s="655"/>
      <c r="EL379" s="655"/>
      <c r="EM379" s="655"/>
      <c r="EN379" s="952"/>
      <c r="EO379" s="655"/>
      <c r="EP379" s="655"/>
      <c r="EQ379" s="655"/>
      <c r="ER379" s="655"/>
      <c r="ES379" s="655"/>
      <c r="ET379" s="655"/>
      <c r="EU379" s="655"/>
      <c r="EV379" s="655"/>
      <c r="EX379" s="820"/>
      <c r="EY379" s="655"/>
      <c r="EZ379" s="655"/>
      <c r="FA379" s="655"/>
      <c r="FB379" s="655"/>
      <c r="FC379" s="655"/>
      <c r="FD379" s="655"/>
      <c r="FE379" s="655"/>
      <c r="FF379" s="655"/>
      <c r="FG379" s="655"/>
      <c r="FH379" s="655"/>
      <c r="FI379" s="655"/>
      <c r="FJ379" s="655"/>
      <c r="FK379" s="655"/>
      <c r="FL379" s="655"/>
      <c r="FM379" s="655"/>
      <c r="FN379" s="655"/>
      <c r="FO379" s="655"/>
      <c r="FP379" s="655"/>
      <c r="FQ379" s="655"/>
      <c r="FR379" s="655"/>
      <c r="FS379" s="655"/>
      <c r="FT379" s="655"/>
      <c r="FU379" s="655"/>
      <c r="FV379" s="655"/>
      <c r="FW379" s="655"/>
      <c r="FX379" s="655"/>
      <c r="FY379" s="655"/>
      <c r="FZ379" s="655"/>
      <c r="GA379" s="655"/>
      <c r="GB379" s="655"/>
      <c r="GC379" s="655"/>
      <c r="GD379" s="655"/>
      <c r="GE379" s="655"/>
      <c r="GF379" s="655"/>
      <c r="GG379" s="655"/>
      <c r="GH379" s="655"/>
      <c r="GI379" s="655"/>
      <c r="GJ379" s="655"/>
      <c r="GK379" s="655"/>
      <c r="GL379" s="655"/>
      <c r="GM379" s="655"/>
      <c r="GN379" s="655"/>
      <c r="GO379" s="655"/>
      <c r="GP379" s="655"/>
      <c r="GQ379" s="655"/>
      <c r="GR379" s="655"/>
      <c r="GS379" s="655"/>
      <c r="GT379" s="655"/>
      <c r="GU379" s="655"/>
      <c r="GV379" s="655"/>
      <c r="GW379" s="655"/>
      <c r="GX379" s="655"/>
      <c r="GY379" s="655"/>
      <c r="GZ379" s="655"/>
      <c r="HA379" s="655"/>
      <c r="HB379" s="655"/>
      <c r="HC379" s="655"/>
      <c r="HD379" s="655"/>
      <c r="HE379" s="655"/>
      <c r="HF379" s="655"/>
      <c r="HG379" s="655"/>
      <c r="HH379" s="655"/>
      <c r="HI379" s="655"/>
      <c r="HJ379" s="655"/>
      <c r="HK379" s="655"/>
      <c r="HL379" s="655"/>
      <c r="HM379" s="655"/>
      <c r="HN379" s="655"/>
      <c r="HO379" s="655"/>
      <c r="HP379" s="655"/>
      <c r="HQ379" s="655"/>
      <c r="HR379" s="655"/>
      <c r="HS379" s="655"/>
      <c r="HT379" s="655"/>
      <c r="HU379" s="655"/>
      <c r="HV379" s="655"/>
      <c r="HW379" s="655"/>
      <c r="HX379" s="655"/>
      <c r="HY379" s="655"/>
      <c r="HZ379" s="655"/>
      <c r="IA379" s="655"/>
      <c r="IB379" s="655"/>
      <c r="IC379" s="655"/>
    </row>
    <row r="380" spans="1:237" s="654" customFormat="1" ht="20.100000000000001" customHeight="1" x14ac:dyDescent="0.35">
      <c r="A380" s="646"/>
      <c r="B380" s="646"/>
      <c r="C380" s="665"/>
      <c r="D380" s="646"/>
      <c r="E380" s="646"/>
      <c r="F380" s="646"/>
      <c r="G380" s="646"/>
      <c r="H380" s="646"/>
      <c r="I380" s="646"/>
      <c r="J380" s="646" t="s">
        <v>201</v>
      </c>
      <c r="K380" s="757"/>
      <c r="L380" s="610"/>
      <c r="M380" s="610"/>
      <c r="N380" s="611">
        <v>3133</v>
      </c>
      <c r="O380" s="612" t="s">
        <v>213</v>
      </c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614"/>
      <c r="AJ380" s="30"/>
      <c r="AK380" s="30"/>
      <c r="AL380" s="30"/>
      <c r="AM380" s="30"/>
      <c r="AN380" s="106"/>
      <c r="AO380" s="106"/>
      <c r="AP380" s="106"/>
      <c r="AQ380" s="106"/>
      <c r="AR380" s="102">
        <v>0</v>
      </c>
      <c r="AS380" s="49"/>
      <c r="AT380" s="49"/>
      <c r="AU380" s="106"/>
      <c r="AV380" s="102">
        <v>0</v>
      </c>
      <c r="AW380" s="102">
        <v>0</v>
      </c>
      <c r="AX380" s="102">
        <v>0</v>
      </c>
      <c r="AY380" s="49">
        <f>(BB380-AV380)</f>
        <v>500</v>
      </c>
      <c r="AZ380" s="40"/>
      <c r="BA380" s="40"/>
      <c r="BB380" s="49">
        <v>500</v>
      </c>
      <c r="BC380" s="49">
        <v>500</v>
      </c>
      <c r="BD380" s="102">
        <v>276.26</v>
      </c>
      <c r="BE380" s="49">
        <v>293.26</v>
      </c>
      <c r="BF380" s="49">
        <v>600</v>
      </c>
      <c r="BG380" s="49">
        <v>420.77</v>
      </c>
      <c r="BH380" s="49">
        <v>350</v>
      </c>
      <c r="BI380" s="49">
        <f>(BJ380-BH380)</f>
        <v>150</v>
      </c>
      <c r="BJ380" s="49">
        <v>500</v>
      </c>
      <c r="BK380" s="49">
        <v>306.02999999999997</v>
      </c>
      <c r="BL380" s="49">
        <f t="shared" si="908"/>
        <v>61.205999999999996</v>
      </c>
      <c r="BM380" s="49"/>
      <c r="BN380" s="49"/>
      <c r="BO380" s="49">
        <v>600</v>
      </c>
      <c r="BP380" s="49"/>
      <c r="BQ380" s="49"/>
      <c r="BR380" s="49">
        <f>(BS380-BO380)</f>
        <v>150</v>
      </c>
      <c r="BS380" s="49">
        <v>750</v>
      </c>
      <c r="BT380" s="49">
        <v>395.28</v>
      </c>
      <c r="BU380" s="49">
        <f>(BY380-BO380)</f>
        <v>-100</v>
      </c>
      <c r="BV380" s="49">
        <v>750</v>
      </c>
      <c r="BW380" s="49"/>
      <c r="BX380" s="49"/>
      <c r="BY380" s="49">
        <v>500</v>
      </c>
      <c r="BZ380" s="49">
        <v>442.04</v>
      </c>
      <c r="CA380" s="49">
        <f t="shared" si="919"/>
        <v>105.05501818095398</v>
      </c>
      <c r="CB380" s="49">
        <f t="shared" si="920"/>
        <v>88.408000000000015</v>
      </c>
      <c r="CC380" s="49"/>
      <c r="CD380" s="49"/>
      <c r="CE380" s="49">
        <v>750</v>
      </c>
      <c r="CF380" s="49">
        <v>136.02000000000001</v>
      </c>
      <c r="CG380" s="49">
        <f t="shared" si="1067"/>
        <v>18.136000000000003</v>
      </c>
      <c r="CH380" s="49">
        <f>(CI380-CE380)</f>
        <v>-250</v>
      </c>
      <c r="CI380" s="49">
        <v>500</v>
      </c>
      <c r="CJ380" s="49"/>
      <c r="CK380" s="49">
        <f t="shared" si="1120"/>
        <v>0</v>
      </c>
      <c r="CL380" s="49">
        <f>(CM380-CI380)</f>
        <v>0</v>
      </c>
      <c r="CM380" s="49">
        <v>500</v>
      </c>
      <c r="CN380" s="49"/>
      <c r="CO380" s="49">
        <f t="shared" si="1121"/>
        <v>0</v>
      </c>
      <c r="CP380" s="49">
        <f>(CQ380-CM380)</f>
        <v>0</v>
      </c>
      <c r="CQ380" s="49">
        <v>500</v>
      </c>
      <c r="CR380" s="49">
        <v>308.17</v>
      </c>
      <c r="CS380" s="49">
        <f t="shared" si="1075"/>
        <v>61.634</v>
      </c>
      <c r="CT380" s="49">
        <f>(CU380-CQ380)</f>
        <v>0</v>
      </c>
      <c r="CU380" s="49">
        <v>500</v>
      </c>
      <c r="CV380" s="49">
        <v>308.17</v>
      </c>
      <c r="CW380" s="49">
        <f t="shared" si="833"/>
        <v>61.634</v>
      </c>
      <c r="CX380" s="49">
        <f>(CY380-CU380)</f>
        <v>0</v>
      </c>
      <c r="CY380" s="49">
        <v>500</v>
      </c>
      <c r="CZ380" s="851"/>
      <c r="DA380" s="851"/>
      <c r="DB380" s="851">
        <v>276.29000000000002</v>
      </c>
      <c r="DC380" s="851">
        <v>0</v>
      </c>
      <c r="DD380" s="49">
        <f t="shared" ref="DD380:DD404" si="1157">IFERROR(DC380/DB380*100,)</f>
        <v>0</v>
      </c>
      <c r="DE380" s="49">
        <f t="shared" si="1156"/>
        <v>0</v>
      </c>
      <c r="DF380" s="49">
        <v>500</v>
      </c>
      <c r="DG380" s="49"/>
      <c r="DH380" s="49">
        <f t="shared" si="839"/>
        <v>0</v>
      </c>
      <c r="DI380" s="49">
        <f>(DJ380-DF380)</f>
        <v>-500</v>
      </c>
      <c r="DJ380" s="851"/>
      <c r="DK380" s="49"/>
      <c r="DL380" s="49">
        <f t="shared" si="967"/>
        <v>0</v>
      </c>
      <c r="DM380" s="49">
        <f>(DN380-DJ380)</f>
        <v>0</v>
      </c>
      <c r="DN380" s="851"/>
      <c r="DO380" s="49"/>
      <c r="DP380" s="49">
        <f t="shared" si="969"/>
        <v>0</v>
      </c>
      <c r="DQ380" s="49">
        <f>(DR380-DN380)</f>
        <v>0</v>
      </c>
      <c r="DR380" s="851">
        <v>0</v>
      </c>
      <c r="DS380" s="851">
        <v>0</v>
      </c>
      <c r="DT380" s="851"/>
      <c r="DU380" s="851"/>
      <c r="DV380" s="49"/>
      <c r="DW380" s="49"/>
      <c r="DX380" s="137"/>
      <c r="DY380" s="851"/>
      <c r="DZ380" s="852"/>
      <c r="EA380" s="852"/>
      <c r="EE380" s="686"/>
      <c r="EF380" s="655"/>
      <c r="EG380" s="655"/>
      <c r="EH380" s="655"/>
      <c r="EI380" s="655"/>
      <c r="EJ380" s="655"/>
      <c r="EK380" s="655"/>
      <c r="EL380" s="655"/>
      <c r="EM380" s="655"/>
      <c r="EN380" s="952"/>
      <c r="EO380" s="655"/>
      <c r="EP380" s="655"/>
      <c r="EQ380" s="655"/>
      <c r="ER380" s="655"/>
      <c r="ES380" s="655"/>
      <c r="ET380" s="655"/>
      <c r="EU380" s="655"/>
      <c r="EV380" s="655"/>
      <c r="EX380" s="820"/>
      <c r="EY380" s="655"/>
      <c r="EZ380" s="655"/>
      <c r="FA380" s="655"/>
      <c r="FB380" s="655"/>
      <c r="FC380" s="655"/>
      <c r="FD380" s="655"/>
      <c r="FE380" s="655"/>
      <c r="FF380" s="655"/>
      <c r="FG380" s="655"/>
      <c r="FH380" s="655"/>
      <c r="FI380" s="655"/>
      <c r="FJ380" s="655"/>
      <c r="FK380" s="655"/>
      <c r="FL380" s="655"/>
      <c r="FM380" s="655"/>
      <c r="FN380" s="655"/>
      <c r="FO380" s="655"/>
      <c r="FP380" s="655"/>
      <c r="FQ380" s="655"/>
      <c r="FR380" s="655"/>
      <c r="FS380" s="655"/>
      <c r="FT380" s="655"/>
      <c r="FU380" s="655"/>
      <c r="FV380" s="655"/>
      <c r="FW380" s="655"/>
      <c r="FX380" s="655"/>
      <c r="FY380" s="655"/>
      <c r="FZ380" s="655"/>
      <c r="GA380" s="655"/>
      <c r="GB380" s="655"/>
      <c r="GC380" s="655"/>
      <c r="GD380" s="655"/>
      <c r="GE380" s="655"/>
      <c r="GF380" s="655"/>
      <c r="GG380" s="655"/>
      <c r="GH380" s="655"/>
      <c r="GI380" s="655"/>
      <c r="GJ380" s="655"/>
      <c r="GK380" s="655"/>
      <c r="GL380" s="655"/>
      <c r="GM380" s="655"/>
      <c r="GN380" s="655"/>
      <c r="GO380" s="655"/>
      <c r="GP380" s="655"/>
      <c r="GQ380" s="655"/>
      <c r="GR380" s="655"/>
      <c r="GS380" s="655"/>
      <c r="GT380" s="655"/>
      <c r="GU380" s="655"/>
      <c r="GV380" s="655"/>
      <c r="GW380" s="655"/>
      <c r="GX380" s="655"/>
      <c r="GY380" s="655"/>
      <c r="GZ380" s="655"/>
      <c r="HA380" s="655"/>
      <c r="HB380" s="655"/>
      <c r="HC380" s="655"/>
      <c r="HD380" s="655"/>
      <c r="HE380" s="655"/>
      <c r="HF380" s="655"/>
      <c r="HG380" s="655"/>
      <c r="HH380" s="655"/>
      <c r="HI380" s="655"/>
      <c r="HJ380" s="655"/>
      <c r="HK380" s="655"/>
      <c r="HL380" s="655"/>
      <c r="HM380" s="655"/>
      <c r="HN380" s="655"/>
      <c r="HO380" s="655"/>
      <c r="HP380" s="655"/>
      <c r="HQ380" s="655"/>
      <c r="HR380" s="655"/>
      <c r="HS380" s="655"/>
      <c r="HT380" s="655"/>
      <c r="HU380" s="655"/>
      <c r="HV380" s="655"/>
      <c r="HW380" s="655"/>
      <c r="HX380" s="655"/>
      <c r="HY380" s="655"/>
      <c r="HZ380" s="655"/>
      <c r="IA380" s="655"/>
      <c r="IB380" s="655"/>
      <c r="IC380" s="655"/>
    </row>
    <row r="381" spans="1:237" s="654" customFormat="1" ht="20.100000000000001" customHeight="1" x14ac:dyDescent="0.35">
      <c r="A381" s="646"/>
      <c r="B381" s="646"/>
      <c r="C381" s="665"/>
      <c r="D381" s="646"/>
      <c r="E381" s="646" t="s">
        <v>7</v>
      </c>
      <c r="F381" s="646"/>
      <c r="G381" s="646"/>
      <c r="H381" s="646"/>
      <c r="I381" s="646"/>
      <c r="J381" s="646" t="s">
        <v>201</v>
      </c>
      <c r="K381" s="757"/>
      <c r="L381" s="775">
        <v>32</v>
      </c>
      <c r="M381" s="775" t="s">
        <v>202</v>
      </c>
      <c r="N381" s="775"/>
      <c r="O381" s="752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614"/>
      <c r="AJ381" s="30"/>
      <c r="AK381" s="30"/>
      <c r="AL381" s="30"/>
      <c r="AM381" s="30"/>
      <c r="AN381" s="613">
        <f>SUM(AN386+AN388)</f>
        <v>0</v>
      </c>
      <c r="AO381" s="613">
        <f>SUM(AO386+AO388)</f>
        <v>0</v>
      </c>
      <c r="AP381" s="613">
        <f>SUM(AP386+AP388)</f>
        <v>0</v>
      </c>
      <c r="AQ381" s="613">
        <f>SUM(AQ386+AQ388)</f>
        <v>0</v>
      </c>
      <c r="AR381" s="613">
        <f>SUM(AR386+AR388+AR382)</f>
        <v>0</v>
      </c>
      <c r="AS381" s="49"/>
      <c r="AT381" s="49"/>
      <c r="AU381" s="613">
        <f>SUM(AU386+AU388)</f>
        <v>21500</v>
      </c>
      <c r="AV381" s="613">
        <f t="shared" ref="AV381:BK381" si="1158">AV382+AV386+AV388+AV390</f>
        <v>0</v>
      </c>
      <c r="AW381" s="613">
        <f t="shared" si="1158"/>
        <v>0</v>
      </c>
      <c r="AX381" s="613">
        <f t="shared" si="1158"/>
        <v>0</v>
      </c>
      <c r="AY381" s="613">
        <f t="shared" si="1158"/>
        <v>3390</v>
      </c>
      <c r="AZ381" s="613">
        <f t="shared" si="1158"/>
        <v>0</v>
      </c>
      <c r="BA381" s="613">
        <f t="shared" si="1158"/>
        <v>0</v>
      </c>
      <c r="BB381" s="613">
        <f t="shared" si="1158"/>
        <v>3390</v>
      </c>
      <c r="BC381" s="613">
        <f t="shared" si="1158"/>
        <v>3390</v>
      </c>
      <c r="BD381" s="613">
        <f t="shared" si="1158"/>
        <v>2541.5</v>
      </c>
      <c r="BE381" s="613">
        <f t="shared" si="1158"/>
        <v>2709.5</v>
      </c>
      <c r="BF381" s="613">
        <f t="shared" si="1158"/>
        <v>6520</v>
      </c>
      <c r="BG381" s="613">
        <f t="shared" si="1158"/>
        <v>4329.5</v>
      </c>
      <c r="BH381" s="613">
        <f t="shared" si="1158"/>
        <v>4730</v>
      </c>
      <c r="BI381" s="613">
        <f>BI382+BI386+BI388+BI390</f>
        <v>800</v>
      </c>
      <c r="BJ381" s="613">
        <f>BJ382+BJ386+BJ388+BJ390</f>
        <v>5530</v>
      </c>
      <c r="BK381" s="613">
        <f t="shared" si="1158"/>
        <v>3009</v>
      </c>
      <c r="BL381" s="613">
        <f t="shared" si="908"/>
        <v>54.412296564195294</v>
      </c>
      <c r="BM381" s="613"/>
      <c r="BN381" s="613"/>
      <c r="BO381" s="613">
        <f>BO382+BO386+BO388+BO390</f>
        <v>5060</v>
      </c>
      <c r="BP381" s="613"/>
      <c r="BQ381" s="613"/>
      <c r="BR381" s="613">
        <f t="shared" ref="BR381:BY381" si="1159">BR382+BR386+BR388+BR390</f>
        <v>-290</v>
      </c>
      <c r="BS381" s="613">
        <f t="shared" si="1159"/>
        <v>4770</v>
      </c>
      <c r="BT381" s="613">
        <f>BT382+BT386+BT388+BT390</f>
        <v>3779</v>
      </c>
      <c r="BU381" s="613">
        <f t="shared" si="1159"/>
        <v>-450</v>
      </c>
      <c r="BV381" s="613">
        <f t="shared" si="1159"/>
        <v>4770</v>
      </c>
      <c r="BW381" s="613"/>
      <c r="BX381" s="613"/>
      <c r="BY381" s="613">
        <f t="shared" si="1159"/>
        <v>4610</v>
      </c>
      <c r="BZ381" s="613">
        <f>BZ382+BZ386+BZ388+BZ390</f>
        <v>4179</v>
      </c>
      <c r="CA381" s="613">
        <f t="shared" si="919"/>
        <v>96.523848019401782</v>
      </c>
      <c r="CB381" s="613">
        <f t="shared" si="920"/>
        <v>90.65075921908894</v>
      </c>
      <c r="CC381" s="613">
        <v>4770</v>
      </c>
      <c r="CD381" s="613">
        <v>4770</v>
      </c>
      <c r="CE381" s="613">
        <f>CE382+CE386+CE388+CE390</f>
        <v>4770</v>
      </c>
      <c r="CF381" s="613">
        <f>CF382+CF386+CF388+CF390</f>
        <v>1009</v>
      </c>
      <c r="CG381" s="613">
        <f t="shared" si="1067"/>
        <v>21.153039832285113</v>
      </c>
      <c r="CH381" s="613">
        <f>CH382+CH386+CH388+CH390</f>
        <v>-130</v>
      </c>
      <c r="CI381" s="613">
        <f>CI382+CI386+CI388+CI390</f>
        <v>4640</v>
      </c>
      <c r="CJ381" s="613"/>
      <c r="CK381" s="613">
        <f t="shared" si="1120"/>
        <v>0</v>
      </c>
      <c r="CL381" s="613">
        <f>CL382+CL386+CL388+CL390</f>
        <v>0</v>
      </c>
      <c r="CM381" s="613">
        <f>CM382+CM386+CM388+CM390</f>
        <v>4640</v>
      </c>
      <c r="CN381" s="613"/>
      <c r="CO381" s="613">
        <f t="shared" si="1121"/>
        <v>0</v>
      </c>
      <c r="CP381" s="613">
        <f>CP382+CP386+CP388+CP390</f>
        <v>0</v>
      </c>
      <c r="CQ381" s="613">
        <f>CQ382+CQ386+CQ388+CQ390</f>
        <v>4640</v>
      </c>
      <c r="CR381" s="613">
        <f>CR382+CR386+CR388+CR390</f>
        <v>2419</v>
      </c>
      <c r="CS381" s="613">
        <f t="shared" si="1075"/>
        <v>52.133620689655167</v>
      </c>
      <c r="CT381" s="613">
        <f>CT382+CT386+CT388+CT390</f>
        <v>0</v>
      </c>
      <c r="CU381" s="613">
        <f>CU382+CU386+CU388+CU390</f>
        <v>4640</v>
      </c>
      <c r="CV381" s="796">
        <f>CV382+CV386+CV388+CV390</f>
        <v>2419</v>
      </c>
      <c r="CW381" s="796">
        <f t="shared" si="833"/>
        <v>52.133620689655167</v>
      </c>
      <c r="CX381" s="796">
        <f>CX382+CX386+CX388+CX390</f>
        <v>0</v>
      </c>
      <c r="CY381" s="796">
        <f>CY382+CY386+CY388+CY390</f>
        <v>4640</v>
      </c>
      <c r="CZ381" s="858">
        <v>4500</v>
      </c>
      <c r="DA381" s="858">
        <v>4500</v>
      </c>
      <c r="DB381" s="858">
        <v>2209</v>
      </c>
      <c r="DC381" s="858">
        <f>DC382+DC386+DC388+DC390</f>
        <v>2332</v>
      </c>
      <c r="DD381" s="796">
        <f t="shared" si="1157"/>
        <v>105.56813037573562</v>
      </c>
      <c r="DE381" s="796">
        <f t="shared" si="1156"/>
        <v>53.73271889400921</v>
      </c>
      <c r="DF381" s="613">
        <f>DF382+DF386+DF388+DF390</f>
        <v>4640</v>
      </c>
      <c r="DG381" s="796">
        <f>DG382+DG386+DG388+DG390</f>
        <v>792</v>
      </c>
      <c r="DH381" s="796">
        <f t="shared" si="839"/>
        <v>17.068965517241381</v>
      </c>
      <c r="DI381" s="796">
        <f>DI382+DI386+DI388+DI390</f>
        <v>-300</v>
      </c>
      <c r="DJ381" s="858">
        <f>DJ382+DJ386+DJ388+DJ390</f>
        <v>4340</v>
      </c>
      <c r="DK381" s="796">
        <f>DK382+DK386+DK388+DK390</f>
        <v>0</v>
      </c>
      <c r="DL381" s="796">
        <f t="shared" si="967"/>
        <v>0</v>
      </c>
      <c r="DM381" s="796">
        <f>DM382+DM386+DM388+DM390</f>
        <v>0</v>
      </c>
      <c r="DN381" s="858">
        <f>DN382+DN386+DN388+DN390</f>
        <v>4340</v>
      </c>
      <c r="DO381" s="796">
        <f>DO382+DO386+DO388+DO390</f>
        <v>0</v>
      </c>
      <c r="DP381" s="796">
        <f t="shared" si="969"/>
        <v>0</v>
      </c>
      <c r="DQ381" s="796">
        <f>DQ382+DQ386+DQ388+DQ390</f>
        <v>260</v>
      </c>
      <c r="DR381" s="858">
        <f>DR382+DR386+DR388+DR390</f>
        <v>4600</v>
      </c>
      <c r="DS381" s="858">
        <f t="shared" ref="DS381" si="1160">DS382+DS386+DS388+DS390</f>
        <v>4600</v>
      </c>
      <c r="DT381" s="858">
        <v>4600</v>
      </c>
      <c r="DU381" s="858">
        <v>4600</v>
      </c>
      <c r="DV381" s="795"/>
      <c r="DW381" s="795"/>
      <c r="DX381" s="137"/>
      <c r="DY381" s="960"/>
      <c r="DZ381" s="852"/>
      <c r="EA381" s="852"/>
      <c r="EE381" s="686"/>
      <c r="EF381" s="655"/>
      <c r="EG381" s="655"/>
      <c r="EH381" s="655"/>
      <c r="EI381" s="655"/>
      <c r="EJ381" s="655"/>
      <c r="EK381" s="655"/>
      <c r="EL381" s="655"/>
      <c r="EM381" s="655"/>
      <c r="EN381" s="952"/>
      <c r="EO381" s="655"/>
      <c r="EP381" s="655"/>
      <c r="EQ381" s="655"/>
      <c r="ER381" s="655"/>
      <c r="ES381" s="655"/>
      <c r="ET381" s="655"/>
      <c r="EU381" s="655"/>
      <c r="EV381" s="655"/>
      <c r="EX381" s="820"/>
      <c r="EY381" s="655"/>
      <c r="EZ381" s="655"/>
      <c r="FA381" s="655"/>
      <c r="FB381" s="655"/>
      <c r="FC381" s="655"/>
      <c r="FD381" s="655"/>
      <c r="FE381" s="655"/>
      <c r="FF381" s="655"/>
      <c r="FG381" s="655"/>
      <c r="FH381" s="655"/>
      <c r="FI381" s="655"/>
      <c r="FJ381" s="655"/>
      <c r="FK381" s="655"/>
      <c r="FL381" s="655"/>
      <c r="FM381" s="655"/>
      <c r="FN381" s="655"/>
      <c r="FO381" s="655"/>
      <c r="FP381" s="655"/>
      <c r="FQ381" s="655"/>
      <c r="FR381" s="655"/>
      <c r="FS381" s="655"/>
      <c r="FT381" s="655"/>
      <c r="FU381" s="655"/>
      <c r="FV381" s="655"/>
      <c r="FW381" s="655"/>
      <c r="FX381" s="655"/>
      <c r="FY381" s="655"/>
      <c r="FZ381" s="655"/>
      <c r="GA381" s="655"/>
      <c r="GB381" s="655"/>
      <c r="GC381" s="655"/>
      <c r="GD381" s="655"/>
      <c r="GE381" s="655"/>
      <c r="GF381" s="655"/>
      <c r="GG381" s="655"/>
      <c r="GH381" s="655"/>
      <c r="GI381" s="655"/>
      <c r="GJ381" s="655"/>
      <c r="GK381" s="655"/>
      <c r="GL381" s="655"/>
      <c r="GM381" s="655"/>
      <c r="GN381" s="655"/>
      <c r="GO381" s="655"/>
      <c r="GP381" s="655"/>
      <c r="GQ381" s="655"/>
      <c r="GR381" s="655"/>
      <c r="GS381" s="655"/>
      <c r="GT381" s="655"/>
      <c r="GU381" s="655"/>
      <c r="GV381" s="655"/>
      <c r="GW381" s="655"/>
      <c r="GX381" s="655"/>
      <c r="GY381" s="655"/>
      <c r="GZ381" s="655"/>
      <c r="HA381" s="655"/>
      <c r="HB381" s="655"/>
      <c r="HC381" s="655"/>
      <c r="HD381" s="655"/>
      <c r="HE381" s="655"/>
      <c r="HF381" s="655"/>
      <c r="HG381" s="655"/>
      <c r="HH381" s="655"/>
      <c r="HI381" s="655"/>
      <c r="HJ381" s="655"/>
      <c r="HK381" s="655"/>
      <c r="HL381" s="655"/>
      <c r="HM381" s="655"/>
      <c r="HN381" s="655"/>
      <c r="HO381" s="655"/>
      <c r="HP381" s="655"/>
      <c r="HQ381" s="655"/>
      <c r="HR381" s="655"/>
      <c r="HS381" s="655"/>
      <c r="HT381" s="655"/>
      <c r="HU381" s="655"/>
      <c r="HV381" s="655"/>
      <c r="HW381" s="655"/>
      <c r="HX381" s="655"/>
      <c r="HY381" s="655"/>
      <c r="HZ381" s="655"/>
      <c r="IA381" s="655"/>
      <c r="IB381" s="655"/>
      <c r="IC381" s="655"/>
    </row>
    <row r="382" spans="1:237" s="654" customFormat="1" ht="20.100000000000001" customHeight="1" x14ac:dyDescent="0.35">
      <c r="A382" s="646"/>
      <c r="B382" s="646" t="s">
        <v>533</v>
      </c>
      <c r="C382" s="665" t="s">
        <v>389</v>
      </c>
      <c r="D382" s="646"/>
      <c r="E382" s="646"/>
      <c r="F382" s="646"/>
      <c r="G382" s="646"/>
      <c r="H382" s="646"/>
      <c r="I382" s="646"/>
      <c r="J382" s="646" t="s">
        <v>201</v>
      </c>
      <c r="K382" s="757"/>
      <c r="L382" s="610"/>
      <c r="M382" s="770">
        <v>321</v>
      </c>
      <c r="N382" s="770" t="s">
        <v>160</v>
      </c>
      <c r="O382" s="756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535"/>
      <c r="AJ382" s="44"/>
      <c r="AK382" s="44"/>
      <c r="AL382" s="44"/>
      <c r="AM382" s="44"/>
      <c r="AN382" s="639"/>
      <c r="AO382" s="639"/>
      <c r="AP382" s="639"/>
      <c r="AQ382" s="639"/>
      <c r="AR382" s="101">
        <f>SUM(AR383:AR385)</f>
        <v>0</v>
      </c>
      <c r="AS382" s="97"/>
      <c r="AT382" s="97"/>
      <c r="AU382" s="639"/>
      <c r="AV382" s="101">
        <f>SUM(AV383:AV385)</f>
        <v>0</v>
      </c>
      <c r="AW382" s="101">
        <f>SUM(AW383:AW385)</f>
        <v>0</v>
      </c>
      <c r="AX382" s="101">
        <f>SUM(AX383:AX385)</f>
        <v>0</v>
      </c>
      <c r="AY382" s="101">
        <f>SUM(AY383:AY385)</f>
        <v>3270</v>
      </c>
      <c r="AZ382" s="40"/>
      <c r="BA382" s="40"/>
      <c r="BB382" s="101">
        <f t="shared" ref="BB382:BK382" si="1161">SUM(BB383:BB385)</f>
        <v>3270</v>
      </c>
      <c r="BC382" s="101">
        <f t="shared" si="1161"/>
        <v>3270</v>
      </c>
      <c r="BD382" s="101">
        <f t="shared" si="1161"/>
        <v>2541.5</v>
      </c>
      <c r="BE382" s="101">
        <f t="shared" si="1161"/>
        <v>2709.5</v>
      </c>
      <c r="BF382" s="101">
        <f t="shared" si="1161"/>
        <v>5820</v>
      </c>
      <c r="BG382" s="101">
        <f t="shared" si="1161"/>
        <v>4059.5</v>
      </c>
      <c r="BH382" s="101">
        <f t="shared" si="1161"/>
        <v>4150</v>
      </c>
      <c r="BI382" s="101">
        <f>SUM(BI383:BI385)</f>
        <v>800</v>
      </c>
      <c r="BJ382" s="101">
        <f>SUM(BJ383:BJ385)</f>
        <v>4950</v>
      </c>
      <c r="BK382" s="101">
        <f t="shared" si="1161"/>
        <v>2979</v>
      </c>
      <c r="BL382" s="101">
        <f t="shared" si="908"/>
        <v>60.18181818181818</v>
      </c>
      <c r="BM382" s="101"/>
      <c r="BN382" s="101"/>
      <c r="BO382" s="101">
        <f>SUM(BO383:BO385)</f>
        <v>4900</v>
      </c>
      <c r="BP382" s="101"/>
      <c r="BQ382" s="101"/>
      <c r="BR382" s="101">
        <f t="shared" ref="BR382:BY382" si="1162">SUM(BR383:BR385)</f>
        <v>-260</v>
      </c>
      <c r="BS382" s="101">
        <f t="shared" si="1162"/>
        <v>4640</v>
      </c>
      <c r="BT382" s="101">
        <f>SUM(BT383:BT385)</f>
        <v>3779</v>
      </c>
      <c r="BU382" s="101">
        <f t="shared" si="1162"/>
        <v>-450</v>
      </c>
      <c r="BV382" s="101">
        <f t="shared" si="1162"/>
        <v>4640</v>
      </c>
      <c r="BW382" s="101"/>
      <c r="BX382" s="101"/>
      <c r="BY382" s="101">
        <f t="shared" si="1162"/>
        <v>4450</v>
      </c>
      <c r="BZ382" s="101">
        <f>SUM(BZ383:BZ385)</f>
        <v>4179</v>
      </c>
      <c r="CA382" s="101">
        <f t="shared" si="919"/>
        <v>102.94371227983743</v>
      </c>
      <c r="CB382" s="101">
        <f t="shared" si="920"/>
        <v>93.910112359550553</v>
      </c>
      <c r="CC382" s="101">
        <f>SUM(CC383:CC385)</f>
        <v>0</v>
      </c>
      <c r="CD382" s="101">
        <f>SUM(CD383:CD385)</f>
        <v>0</v>
      </c>
      <c r="CE382" s="101">
        <f>SUM(CE383:CE385)</f>
        <v>4640</v>
      </c>
      <c r="CF382" s="101">
        <f>SUM(CF383:CF385)</f>
        <v>1009</v>
      </c>
      <c r="CG382" s="101">
        <f t="shared" si="1067"/>
        <v>21.745689655172416</v>
      </c>
      <c r="CH382" s="101">
        <f>SUM(CH383:CH385)</f>
        <v>0</v>
      </c>
      <c r="CI382" s="101">
        <f>SUM(CI383:CI385)</f>
        <v>4640</v>
      </c>
      <c r="CJ382" s="101"/>
      <c r="CK382" s="101">
        <f t="shared" si="1120"/>
        <v>0</v>
      </c>
      <c r="CL382" s="101">
        <f>SUM(CL383:CL385)</f>
        <v>0</v>
      </c>
      <c r="CM382" s="101">
        <f>SUM(CM383:CM385)</f>
        <v>4640</v>
      </c>
      <c r="CN382" s="101"/>
      <c r="CO382" s="101">
        <f t="shared" si="1121"/>
        <v>0</v>
      </c>
      <c r="CP382" s="101">
        <f>SUM(CP383:CP385)</f>
        <v>0</v>
      </c>
      <c r="CQ382" s="101">
        <f>SUM(CQ383:CQ385)</f>
        <v>4640</v>
      </c>
      <c r="CR382" s="101">
        <f>SUM(CR383:CR385)</f>
        <v>2419</v>
      </c>
      <c r="CS382" s="101">
        <f t="shared" si="1075"/>
        <v>52.133620689655167</v>
      </c>
      <c r="CT382" s="101">
        <f>SUM(CT383:CT385)</f>
        <v>0</v>
      </c>
      <c r="CU382" s="101">
        <f>SUM(CU383:CU385)</f>
        <v>4640</v>
      </c>
      <c r="CV382" s="101">
        <f>SUM(CV383:CV385)</f>
        <v>2419</v>
      </c>
      <c r="CW382" s="101">
        <f t="shared" si="833"/>
        <v>52.133620689655167</v>
      </c>
      <c r="CX382" s="101">
        <f t="shared" ref="CX382:DG382" si="1163">SUM(CX383:CX385)</f>
        <v>0</v>
      </c>
      <c r="CY382" s="101">
        <f t="shared" si="1163"/>
        <v>4640</v>
      </c>
      <c r="CZ382" s="114">
        <f t="shared" si="1163"/>
        <v>0</v>
      </c>
      <c r="DA382" s="114">
        <f t="shared" si="1163"/>
        <v>0</v>
      </c>
      <c r="DB382" s="114">
        <v>2209</v>
      </c>
      <c r="DC382" s="114">
        <f t="shared" ref="DC382" si="1164">SUM(DC383:DC385)</f>
        <v>2332</v>
      </c>
      <c r="DD382" s="101">
        <f t="shared" si="1157"/>
        <v>105.56813037573562</v>
      </c>
      <c r="DE382" s="101">
        <f t="shared" si="1156"/>
        <v>53.73271889400921</v>
      </c>
      <c r="DF382" s="101">
        <f t="shared" si="1163"/>
        <v>4640</v>
      </c>
      <c r="DG382" s="101">
        <f t="shared" si="1163"/>
        <v>792</v>
      </c>
      <c r="DH382" s="101">
        <f t="shared" si="839"/>
        <v>17.068965517241381</v>
      </c>
      <c r="DI382" s="101">
        <f>SUM(DI383:DI385)</f>
        <v>-300</v>
      </c>
      <c r="DJ382" s="114">
        <f>SUM(DJ383:DJ385)</f>
        <v>4340</v>
      </c>
      <c r="DK382" s="101">
        <f t="shared" ref="DK382" si="1165">SUM(DK383:DK385)</f>
        <v>0</v>
      </c>
      <c r="DL382" s="101">
        <f t="shared" si="967"/>
        <v>0</v>
      </c>
      <c r="DM382" s="101">
        <f>SUM(DM383:DM385)</f>
        <v>0</v>
      </c>
      <c r="DN382" s="114">
        <f>SUM(DN383:DN385)</f>
        <v>4340</v>
      </c>
      <c r="DO382" s="101">
        <f t="shared" ref="DO382" si="1166">SUM(DO383:DO385)</f>
        <v>0</v>
      </c>
      <c r="DP382" s="101">
        <f t="shared" si="969"/>
        <v>0</v>
      </c>
      <c r="DQ382" s="101">
        <f>SUM(DQ383:DQ385)</f>
        <v>260</v>
      </c>
      <c r="DR382" s="114">
        <f>SUM(DR383:DR385)</f>
        <v>4600</v>
      </c>
      <c r="DS382" s="114">
        <f t="shared" ref="DS382:DU382" si="1167">SUM(DS383:DS385)</f>
        <v>4600</v>
      </c>
      <c r="DT382" s="114">
        <f t="shared" si="1167"/>
        <v>0</v>
      </c>
      <c r="DU382" s="114">
        <f t="shared" si="1167"/>
        <v>0</v>
      </c>
      <c r="DV382" s="106"/>
      <c r="DW382" s="106"/>
      <c r="DX382" s="137"/>
      <c r="DY382" s="138"/>
      <c r="DZ382" s="852"/>
      <c r="EA382" s="852"/>
      <c r="EE382" s="686"/>
      <c r="EF382" s="655"/>
      <c r="EG382" s="655"/>
      <c r="EH382" s="655"/>
      <c r="EI382" s="655"/>
      <c r="EJ382" s="655"/>
      <c r="EK382" s="655"/>
      <c r="EL382" s="655"/>
      <c r="EM382" s="655"/>
      <c r="EN382" s="952"/>
      <c r="EO382" s="655"/>
      <c r="EP382" s="655"/>
      <c r="EQ382" s="655"/>
      <c r="ER382" s="655"/>
      <c r="ES382" s="655"/>
      <c r="ET382" s="655"/>
      <c r="EU382" s="655"/>
      <c r="EV382" s="655"/>
      <c r="EX382" s="820"/>
      <c r="EY382" s="655"/>
      <c r="EZ382" s="655"/>
      <c r="FA382" s="655"/>
      <c r="FB382" s="655"/>
      <c r="FC382" s="655"/>
      <c r="FD382" s="655"/>
      <c r="FE382" s="655"/>
      <c r="FF382" s="655"/>
      <c r="FG382" s="655"/>
      <c r="FH382" s="655"/>
      <c r="FI382" s="655"/>
      <c r="FJ382" s="655"/>
      <c r="FK382" s="655"/>
      <c r="FL382" s="655"/>
      <c r="FM382" s="655"/>
      <c r="FN382" s="655"/>
      <c r="FO382" s="655"/>
      <c r="FP382" s="655"/>
      <c r="FQ382" s="655"/>
      <c r="FR382" s="655"/>
      <c r="FS382" s="655"/>
      <c r="FT382" s="655"/>
      <c r="FU382" s="655"/>
      <c r="FV382" s="655"/>
      <c r="FW382" s="655"/>
      <c r="FX382" s="655"/>
      <c r="FY382" s="655"/>
      <c r="FZ382" s="655"/>
      <c r="GA382" s="655"/>
      <c r="GB382" s="655"/>
      <c r="GC382" s="655"/>
      <c r="GD382" s="655"/>
      <c r="GE382" s="655"/>
      <c r="GF382" s="655"/>
      <c r="GG382" s="655"/>
      <c r="GH382" s="655"/>
      <c r="GI382" s="655"/>
      <c r="GJ382" s="655"/>
      <c r="GK382" s="655"/>
      <c r="GL382" s="655"/>
      <c r="GM382" s="655"/>
      <c r="GN382" s="655"/>
      <c r="GO382" s="655"/>
      <c r="GP382" s="655"/>
      <c r="GQ382" s="655"/>
      <c r="GR382" s="655"/>
      <c r="GS382" s="655"/>
      <c r="GT382" s="655"/>
      <c r="GU382" s="655"/>
      <c r="GV382" s="655"/>
      <c r="GW382" s="655"/>
      <c r="GX382" s="655"/>
      <c r="GY382" s="655"/>
      <c r="GZ382" s="655"/>
      <c r="HA382" s="655"/>
      <c r="HB382" s="655"/>
      <c r="HC382" s="655"/>
      <c r="HD382" s="655"/>
      <c r="HE382" s="655"/>
      <c r="HF382" s="655"/>
      <c r="HG382" s="655"/>
      <c r="HH382" s="655"/>
      <c r="HI382" s="655"/>
      <c r="HJ382" s="655"/>
      <c r="HK382" s="655"/>
      <c r="HL382" s="655"/>
      <c r="HM382" s="655"/>
      <c r="HN382" s="655"/>
      <c r="HO382" s="655"/>
      <c r="HP382" s="655"/>
      <c r="HQ382" s="655"/>
      <c r="HR382" s="655"/>
      <c r="HS382" s="655"/>
      <c r="HT382" s="655"/>
      <c r="HU382" s="655"/>
      <c r="HV382" s="655"/>
      <c r="HW382" s="655"/>
      <c r="HX382" s="655"/>
      <c r="HY382" s="655"/>
      <c r="HZ382" s="655"/>
      <c r="IA382" s="655"/>
      <c r="IB382" s="655"/>
      <c r="IC382" s="655"/>
    </row>
    <row r="383" spans="1:237" s="654" customFormat="1" ht="20.100000000000001" customHeight="1" x14ac:dyDescent="0.35">
      <c r="A383" s="646"/>
      <c r="B383" s="646"/>
      <c r="C383" s="665"/>
      <c r="D383" s="646"/>
      <c r="E383" s="646"/>
      <c r="F383" s="646"/>
      <c r="G383" s="646"/>
      <c r="H383" s="646"/>
      <c r="I383" s="646"/>
      <c r="J383" s="646" t="s">
        <v>201</v>
      </c>
      <c r="K383" s="757"/>
      <c r="L383" s="610"/>
      <c r="M383" s="610"/>
      <c r="N383" s="611">
        <v>3211</v>
      </c>
      <c r="O383" s="612" t="s">
        <v>22</v>
      </c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614"/>
      <c r="AJ383" s="30"/>
      <c r="AK383" s="30"/>
      <c r="AL383" s="30"/>
      <c r="AM383" s="30"/>
      <c r="AN383" s="49"/>
      <c r="AO383" s="49"/>
      <c r="AP383" s="49"/>
      <c r="AQ383" s="49"/>
      <c r="AR383" s="102">
        <v>0</v>
      </c>
      <c r="AS383" s="49"/>
      <c r="AT383" s="49"/>
      <c r="AU383" s="49"/>
      <c r="AV383" s="102">
        <v>0</v>
      </c>
      <c r="AW383" s="97">
        <v>0</v>
      </c>
      <c r="AX383" s="97">
        <v>0</v>
      </c>
      <c r="AY383" s="102">
        <f>(BB383-AV383)</f>
        <v>170</v>
      </c>
      <c r="AZ383" s="44"/>
      <c r="BA383" s="44"/>
      <c r="BB383" s="49">
        <v>170</v>
      </c>
      <c r="BC383" s="49">
        <v>170</v>
      </c>
      <c r="BD383" s="102">
        <v>150</v>
      </c>
      <c r="BE383" s="49">
        <v>150</v>
      </c>
      <c r="BF383" s="49">
        <v>1220</v>
      </c>
      <c r="BG383" s="49">
        <v>300</v>
      </c>
      <c r="BH383" s="49">
        <v>1050</v>
      </c>
      <c r="BI383" s="102">
        <f>(BJ383-BH383)</f>
        <v>0</v>
      </c>
      <c r="BJ383" s="49">
        <v>1050</v>
      </c>
      <c r="BK383" s="49">
        <v>750</v>
      </c>
      <c r="BL383" s="102">
        <f t="shared" si="908"/>
        <v>71.428571428571431</v>
      </c>
      <c r="BM383" s="102"/>
      <c r="BN383" s="102"/>
      <c r="BO383" s="49">
        <v>1100</v>
      </c>
      <c r="BP383" s="49"/>
      <c r="BQ383" s="49"/>
      <c r="BR383" s="102">
        <f>(BS383-BO383)</f>
        <v>-760</v>
      </c>
      <c r="BS383" s="49">
        <v>340</v>
      </c>
      <c r="BT383" s="49">
        <v>750</v>
      </c>
      <c r="BU383" s="102">
        <f>(BY383-BO383)</f>
        <v>-150</v>
      </c>
      <c r="BV383" s="49">
        <v>340</v>
      </c>
      <c r="BW383" s="49"/>
      <c r="BX383" s="49"/>
      <c r="BY383" s="49">
        <v>950</v>
      </c>
      <c r="BZ383" s="49">
        <v>750</v>
      </c>
      <c r="CA383" s="49">
        <f t="shared" si="919"/>
        <v>250</v>
      </c>
      <c r="CB383" s="49">
        <f t="shared" si="920"/>
        <v>78.94736842105263</v>
      </c>
      <c r="CC383" s="49"/>
      <c r="CD383" s="49"/>
      <c r="CE383" s="49">
        <v>340</v>
      </c>
      <c r="CF383" s="49">
        <v>0</v>
      </c>
      <c r="CG383" s="49">
        <f t="shared" si="1067"/>
        <v>0</v>
      </c>
      <c r="CH383" s="49">
        <f>(CI383-CE383)</f>
        <v>0</v>
      </c>
      <c r="CI383" s="49">
        <v>340</v>
      </c>
      <c r="CJ383" s="49"/>
      <c r="CK383" s="49">
        <f t="shared" si="1120"/>
        <v>0</v>
      </c>
      <c r="CL383" s="49">
        <f>(CM383-CI383)</f>
        <v>0</v>
      </c>
      <c r="CM383" s="49">
        <v>340</v>
      </c>
      <c r="CN383" s="49"/>
      <c r="CO383" s="49">
        <f t="shared" si="1121"/>
        <v>0</v>
      </c>
      <c r="CP383" s="49">
        <f>(CQ383-CM383)</f>
        <v>0</v>
      </c>
      <c r="CQ383" s="49">
        <v>340</v>
      </c>
      <c r="CR383" s="49">
        <v>85</v>
      </c>
      <c r="CS383" s="49">
        <f t="shared" si="1075"/>
        <v>25</v>
      </c>
      <c r="CT383" s="49">
        <f>(CU383-CQ383)</f>
        <v>0</v>
      </c>
      <c r="CU383" s="49">
        <v>340</v>
      </c>
      <c r="CV383" s="49">
        <v>85</v>
      </c>
      <c r="CW383" s="49">
        <f t="shared" si="833"/>
        <v>25</v>
      </c>
      <c r="CX383" s="49">
        <f>(CY383-CU383)</f>
        <v>0</v>
      </c>
      <c r="CY383" s="49">
        <v>340</v>
      </c>
      <c r="CZ383" s="851"/>
      <c r="DA383" s="851"/>
      <c r="DB383" s="851">
        <v>85</v>
      </c>
      <c r="DC383" s="851">
        <v>340</v>
      </c>
      <c r="DD383" s="49">
        <f t="shared" si="1157"/>
        <v>400</v>
      </c>
      <c r="DE383" s="49">
        <f t="shared" si="1156"/>
        <v>100</v>
      </c>
      <c r="DF383" s="49">
        <v>340</v>
      </c>
      <c r="DG383" s="49"/>
      <c r="DH383" s="49">
        <f t="shared" si="839"/>
        <v>0</v>
      </c>
      <c r="DI383" s="49">
        <f>(DJ383-DF383)</f>
        <v>0</v>
      </c>
      <c r="DJ383" s="851">
        <v>340</v>
      </c>
      <c r="DK383" s="49"/>
      <c r="DL383" s="49">
        <f t="shared" si="967"/>
        <v>0</v>
      </c>
      <c r="DM383" s="49">
        <f>(DN383-DJ383)</f>
        <v>0</v>
      </c>
      <c r="DN383" s="851">
        <v>340</v>
      </c>
      <c r="DO383" s="49"/>
      <c r="DP383" s="49">
        <f t="shared" si="969"/>
        <v>0</v>
      </c>
      <c r="DQ383" s="49">
        <f>(DR383-DN383)</f>
        <v>260</v>
      </c>
      <c r="DR383" s="851">
        <v>600</v>
      </c>
      <c r="DS383" s="851">
        <v>600</v>
      </c>
      <c r="DT383" s="851"/>
      <c r="DU383" s="851"/>
      <c r="DV383" s="49"/>
      <c r="DW383" s="49"/>
      <c r="DX383" s="137"/>
      <c r="DY383" s="851"/>
      <c r="DZ383" s="852"/>
      <c r="EA383" s="852"/>
      <c r="EE383" s="686"/>
      <c r="EF383" s="655"/>
      <c r="EG383" s="655"/>
      <c r="EH383" s="655"/>
      <c r="EI383" s="655"/>
      <c r="EJ383" s="655"/>
      <c r="EK383" s="655"/>
      <c r="EL383" s="655"/>
      <c r="EM383" s="655"/>
      <c r="EN383" s="952"/>
      <c r="EO383" s="655"/>
      <c r="EP383" s="655"/>
      <c r="EQ383" s="655"/>
      <c r="ER383" s="655"/>
      <c r="ES383" s="655"/>
      <c r="ET383" s="655"/>
      <c r="EU383" s="655"/>
      <c r="EV383" s="655"/>
      <c r="EX383" s="820"/>
      <c r="EY383" s="655"/>
      <c r="EZ383" s="655"/>
      <c r="FA383" s="655"/>
      <c r="FB383" s="655"/>
      <c r="FC383" s="655"/>
      <c r="FD383" s="655"/>
      <c r="FE383" s="655"/>
      <c r="FF383" s="655"/>
      <c r="FG383" s="655"/>
      <c r="FH383" s="655"/>
      <c r="FI383" s="655"/>
      <c r="FJ383" s="655"/>
      <c r="FK383" s="655"/>
      <c r="FL383" s="655"/>
      <c r="FM383" s="655"/>
      <c r="FN383" s="655"/>
      <c r="FO383" s="655"/>
      <c r="FP383" s="655"/>
      <c r="FQ383" s="655"/>
      <c r="FR383" s="655"/>
      <c r="FS383" s="655"/>
      <c r="FT383" s="655"/>
      <c r="FU383" s="655"/>
      <c r="FV383" s="655"/>
      <c r="FW383" s="655"/>
      <c r="FX383" s="655"/>
      <c r="FY383" s="655"/>
      <c r="FZ383" s="655"/>
      <c r="GA383" s="655"/>
      <c r="GB383" s="655"/>
      <c r="GC383" s="655"/>
      <c r="GD383" s="655"/>
      <c r="GE383" s="655"/>
      <c r="GF383" s="655"/>
      <c r="GG383" s="655"/>
      <c r="GH383" s="655"/>
      <c r="GI383" s="655"/>
      <c r="GJ383" s="655"/>
      <c r="GK383" s="655"/>
      <c r="GL383" s="655"/>
      <c r="GM383" s="655"/>
      <c r="GN383" s="655"/>
      <c r="GO383" s="655"/>
      <c r="GP383" s="655"/>
      <c r="GQ383" s="655"/>
      <c r="GR383" s="655"/>
      <c r="GS383" s="655"/>
      <c r="GT383" s="655"/>
      <c r="GU383" s="655"/>
      <c r="GV383" s="655"/>
      <c r="GW383" s="655"/>
      <c r="GX383" s="655"/>
      <c r="GY383" s="655"/>
      <c r="GZ383" s="655"/>
      <c r="HA383" s="655"/>
      <c r="HB383" s="655"/>
      <c r="HC383" s="655"/>
      <c r="HD383" s="655"/>
      <c r="HE383" s="655"/>
      <c r="HF383" s="655"/>
      <c r="HG383" s="655"/>
      <c r="HH383" s="655"/>
      <c r="HI383" s="655"/>
      <c r="HJ383" s="655"/>
      <c r="HK383" s="655"/>
      <c r="HL383" s="655"/>
      <c r="HM383" s="655"/>
      <c r="HN383" s="655"/>
      <c r="HO383" s="655"/>
      <c r="HP383" s="655"/>
      <c r="HQ383" s="655"/>
      <c r="HR383" s="655"/>
      <c r="HS383" s="655"/>
      <c r="HT383" s="655"/>
      <c r="HU383" s="655"/>
      <c r="HV383" s="655"/>
      <c r="HW383" s="655"/>
      <c r="HX383" s="655"/>
      <c r="HY383" s="655"/>
      <c r="HZ383" s="655"/>
      <c r="IA383" s="655"/>
      <c r="IB383" s="655"/>
      <c r="IC383" s="655"/>
    </row>
    <row r="384" spans="1:237" s="654" customFormat="1" ht="20.100000000000001" customHeight="1" x14ac:dyDescent="0.35">
      <c r="A384" s="646"/>
      <c r="B384" s="646"/>
      <c r="C384" s="665"/>
      <c r="D384" s="646"/>
      <c r="E384" s="646"/>
      <c r="F384" s="646"/>
      <c r="G384" s="646"/>
      <c r="H384" s="646"/>
      <c r="I384" s="646"/>
      <c r="J384" s="646" t="s">
        <v>201</v>
      </c>
      <c r="K384" s="757"/>
      <c r="L384" s="610"/>
      <c r="M384" s="610"/>
      <c r="N384" s="611">
        <v>3212</v>
      </c>
      <c r="O384" s="612" t="s">
        <v>244</v>
      </c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614"/>
      <c r="AJ384" s="30"/>
      <c r="AK384" s="30"/>
      <c r="AL384" s="30"/>
      <c r="AM384" s="30"/>
      <c r="AN384" s="49"/>
      <c r="AO384" s="49"/>
      <c r="AP384" s="49"/>
      <c r="AQ384" s="49"/>
      <c r="AR384" s="102">
        <v>0</v>
      </c>
      <c r="AS384" s="49"/>
      <c r="AT384" s="49"/>
      <c r="AU384" s="49"/>
      <c r="AV384" s="102">
        <v>0</v>
      </c>
      <c r="AW384" s="97">
        <v>0</v>
      </c>
      <c r="AX384" s="97">
        <v>0</v>
      </c>
      <c r="AY384" s="102">
        <f>(BB384-AV384)</f>
        <v>3100</v>
      </c>
      <c r="AZ384" s="44"/>
      <c r="BA384" s="44"/>
      <c r="BB384" s="49">
        <v>3100</v>
      </c>
      <c r="BC384" s="49">
        <v>3100</v>
      </c>
      <c r="BD384" s="102">
        <v>2391.5</v>
      </c>
      <c r="BE384" s="49">
        <v>2559.5</v>
      </c>
      <c r="BF384" s="49">
        <v>4300</v>
      </c>
      <c r="BG384" s="49">
        <v>3759.5</v>
      </c>
      <c r="BH384" s="49">
        <v>2800</v>
      </c>
      <c r="BI384" s="102">
        <f>(BJ384-BH384)</f>
        <v>800</v>
      </c>
      <c r="BJ384" s="49">
        <v>3600</v>
      </c>
      <c r="BK384" s="49">
        <v>2229</v>
      </c>
      <c r="BL384" s="102">
        <f t="shared" si="908"/>
        <v>61.916666666666664</v>
      </c>
      <c r="BM384" s="102"/>
      <c r="BN384" s="102"/>
      <c r="BO384" s="49">
        <v>3500</v>
      </c>
      <c r="BP384" s="49"/>
      <c r="BQ384" s="49"/>
      <c r="BR384" s="102">
        <f>(BS384-BO384)</f>
        <v>500</v>
      </c>
      <c r="BS384" s="49">
        <v>4000</v>
      </c>
      <c r="BT384" s="49">
        <v>3029</v>
      </c>
      <c r="BU384" s="102">
        <f>(BY384-BO384)</f>
        <v>0</v>
      </c>
      <c r="BV384" s="49">
        <v>4000</v>
      </c>
      <c r="BW384" s="49"/>
      <c r="BX384" s="49"/>
      <c r="BY384" s="49">
        <v>3500</v>
      </c>
      <c r="BZ384" s="49">
        <v>3429</v>
      </c>
      <c r="CA384" s="49">
        <f t="shared" si="919"/>
        <v>91.208937358691315</v>
      </c>
      <c r="CB384" s="49">
        <f t="shared" si="920"/>
        <v>97.971428571428575</v>
      </c>
      <c r="CC384" s="49"/>
      <c r="CD384" s="49"/>
      <c r="CE384" s="49">
        <v>4000</v>
      </c>
      <c r="CF384" s="49">
        <v>1009</v>
      </c>
      <c r="CG384" s="49">
        <f t="shared" si="1067"/>
        <v>25.224999999999998</v>
      </c>
      <c r="CH384" s="49">
        <f>(CI384-CE384)</f>
        <v>0</v>
      </c>
      <c r="CI384" s="49">
        <v>4000</v>
      </c>
      <c r="CJ384" s="49"/>
      <c r="CK384" s="49">
        <f t="shared" si="1120"/>
        <v>0</v>
      </c>
      <c r="CL384" s="49">
        <f>(CM384-CI384)</f>
        <v>0</v>
      </c>
      <c r="CM384" s="49">
        <v>4000</v>
      </c>
      <c r="CN384" s="49"/>
      <c r="CO384" s="49">
        <f t="shared" si="1121"/>
        <v>0</v>
      </c>
      <c r="CP384" s="49">
        <f>(CQ384-CM384)</f>
        <v>0</v>
      </c>
      <c r="CQ384" s="49">
        <v>4000</v>
      </c>
      <c r="CR384" s="49">
        <v>2334</v>
      </c>
      <c r="CS384" s="49">
        <f t="shared" si="1075"/>
        <v>58.35</v>
      </c>
      <c r="CT384" s="49">
        <f>(CU384-CQ384)</f>
        <v>0</v>
      </c>
      <c r="CU384" s="49">
        <v>4000</v>
      </c>
      <c r="CV384" s="49">
        <v>2334</v>
      </c>
      <c r="CW384" s="49">
        <f t="shared" si="833"/>
        <v>58.35</v>
      </c>
      <c r="CX384" s="49">
        <f>(CY384-CU384)</f>
        <v>0</v>
      </c>
      <c r="CY384" s="49">
        <v>4000</v>
      </c>
      <c r="CZ384" s="851"/>
      <c r="DA384" s="851"/>
      <c r="DB384" s="851">
        <v>2124</v>
      </c>
      <c r="DC384" s="851">
        <v>1992</v>
      </c>
      <c r="DD384" s="49">
        <f t="shared" si="1157"/>
        <v>93.78531073446328</v>
      </c>
      <c r="DE384" s="49">
        <f t="shared" si="1156"/>
        <v>49.8</v>
      </c>
      <c r="DF384" s="49">
        <v>4000</v>
      </c>
      <c r="DG384" s="49">
        <v>792</v>
      </c>
      <c r="DH384" s="49">
        <f t="shared" si="839"/>
        <v>19.8</v>
      </c>
      <c r="DI384" s="49">
        <f>(DJ384-DF384)</f>
        <v>0</v>
      </c>
      <c r="DJ384" s="851">
        <v>4000</v>
      </c>
      <c r="DK384" s="49"/>
      <c r="DL384" s="49">
        <f t="shared" si="967"/>
        <v>0</v>
      </c>
      <c r="DM384" s="49">
        <f>(DN384-DJ384)</f>
        <v>0</v>
      </c>
      <c r="DN384" s="851">
        <v>4000</v>
      </c>
      <c r="DO384" s="49"/>
      <c r="DP384" s="49">
        <f t="shared" si="969"/>
        <v>0</v>
      </c>
      <c r="DQ384" s="49">
        <f>(DR384-DN384)</f>
        <v>0</v>
      </c>
      <c r="DR384" s="851">
        <v>4000</v>
      </c>
      <c r="DS384" s="851">
        <v>4000</v>
      </c>
      <c r="DT384" s="851"/>
      <c r="DU384" s="851"/>
      <c r="DV384" s="49"/>
      <c r="DW384" s="49"/>
      <c r="DX384" s="137"/>
      <c r="DY384" s="851"/>
      <c r="DZ384" s="852"/>
      <c r="EA384" s="852"/>
      <c r="EE384" s="686"/>
      <c r="EF384" s="655"/>
      <c r="EG384" s="655"/>
      <c r="EH384" s="655"/>
      <c r="EI384" s="655"/>
      <c r="EJ384" s="655"/>
      <c r="EK384" s="655"/>
      <c r="EL384" s="655"/>
      <c r="EM384" s="655"/>
      <c r="EN384" s="952"/>
      <c r="EO384" s="655"/>
      <c r="EP384" s="655"/>
      <c r="EQ384" s="655"/>
      <c r="ER384" s="655"/>
      <c r="ES384" s="655"/>
      <c r="ET384" s="655"/>
      <c r="EU384" s="655"/>
      <c r="EV384" s="655"/>
      <c r="EX384" s="820"/>
      <c r="EY384" s="655"/>
      <c r="EZ384" s="655"/>
      <c r="FA384" s="655"/>
      <c r="FB384" s="655"/>
      <c r="FC384" s="655"/>
      <c r="FD384" s="655"/>
      <c r="FE384" s="655"/>
      <c r="FF384" s="655"/>
      <c r="FG384" s="655"/>
      <c r="FH384" s="655"/>
      <c r="FI384" s="655"/>
      <c r="FJ384" s="655"/>
      <c r="FK384" s="655"/>
      <c r="FL384" s="655"/>
      <c r="FM384" s="655"/>
      <c r="FN384" s="655"/>
      <c r="FO384" s="655"/>
      <c r="FP384" s="655"/>
      <c r="FQ384" s="655"/>
      <c r="FR384" s="655"/>
      <c r="FS384" s="655"/>
      <c r="FT384" s="655"/>
      <c r="FU384" s="655"/>
      <c r="FV384" s="655"/>
      <c r="FW384" s="655"/>
      <c r="FX384" s="655"/>
      <c r="FY384" s="655"/>
      <c r="FZ384" s="655"/>
      <c r="GA384" s="655"/>
      <c r="GB384" s="655"/>
      <c r="GC384" s="655"/>
      <c r="GD384" s="655"/>
      <c r="GE384" s="655"/>
      <c r="GF384" s="655"/>
      <c r="GG384" s="655"/>
      <c r="GH384" s="655"/>
      <c r="GI384" s="655"/>
      <c r="GJ384" s="655"/>
      <c r="GK384" s="655"/>
      <c r="GL384" s="655"/>
      <c r="GM384" s="655"/>
      <c r="GN384" s="655"/>
      <c r="GO384" s="655"/>
      <c r="GP384" s="655"/>
      <c r="GQ384" s="655"/>
      <c r="GR384" s="655"/>
      <c r="GS384" s="655"/>
      <c r="GT384" s="655"/>
      <c r="GU384" s="655"/>
      <c r="GV384" s="655"/>
      <c r="GW384" s="655"/>
      <c r="GX384" s="655"/>
      <c r="GY384" s="655"/>
      <c r="GZ384" s="655"/>
      <c r="HA384" s="655"/>
      <c r="HB384" s="655"/>
      <c r="HC384" s="655"/>
      <c r="HD384" s="655"/>
      <c r="HE384" s="655"/>
      <c r="HF384" s="655"/>
      <c r="HG384" s="655"/>
      <c r="HH384" s="655"/>
      <c r="HI384" s="655"/>
      <c r="HJ384" s="655"/>
      <c r="HK384" s="655"/>
      <c r="HL384" s="655"/>
      <c r="HM384" s="655"/>
      <c r="HN384" s="655"/>
      <c r="HO384" s="655"/>
      <c r="HP384" s="655"/>
      <c r="HQ384" s="655"/>
      <c r="HR384" s="655"/>
      <c r="HS384" s="655"/>
      <c r="HT384" s="655"/>
      <c r="HU384" s="655"/>
      <c r="HV384" s="655"/>
      <c r="HW384" s="655"/>
      <c r="HX384" s="655"/>
      <c r="HY384" s="655"/>
      <c r="HZ384" s="655"/>
      <c r="IA384" s="655"/>
      <c r="IB384" s="655"/>
      <c r="IC384" s="655"/>
    </row>
    <row r="385" spans="1:237" s="654" customFormat="1" ht="20.100000000000001" customHeight="1" x14ac:dyDescent="0.35">
      <c r="A385" s="646"/>
      <c r="B385" s="646"/>
      <c r="C385" s="665"/>
      <c r="D385" s="646"/>
      <c r="E385" s="646"/>
      <c r="F385" s="646"/>
      <c r="G385" s="646"/>
      <c r="H385" s="646"/>
      <c r="I385" s="646"/>
      <c r="J385" s="646" t="s">
        <v>201</v>
      </c>
      <c r="K385" s="757"/>
      <c r="L385" s="610"/>
      <c r="M385" s="610"/>
      <c r="N385" s="611">
        <v>3213</v>
      </c>
      <c r="O385" s="612" t="s">
        <v>503</v>
      </c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614"/>
      <c r="AJ385" s="30"/>
      <c r="AK385" s="30"/>
      <c r="AL385" s="30"/>
      <c r="AM385" s="30"/>
      <c r="AN385" s="49"/>
      <c r="AO385" s="49"/>
      <c r="AP385" s="49"/>
      <c r="AQ385" s="49"/>
      <c r="AR385" s="102">
        <v>0</v>
      </c>
      <c r="AS385" s="49"/>
      <c r="AT385" s="49"/>
      <c r="AU385" s="49"/>
      <c r="AV385" s="102">
        <v>0</v>
      </c>
      <c r="AW385" s="97">
        <v>0</v>
      </c>
      <c r="AX385" s="97">
        <v>0</v>
      </c>
      <c r="AY385" s="102">
        <f>(BB385-AV385)</f>
        <v>0</v>
      </c>
      <c r="AZ385" s="44"/>
      <c r="BA385" s="44"/>
      <c r="BB385" s="49">
        <v>0</v>
      </c>
      <c r="BC385" s="49">
        <v>0</v>
      </c>
      <c r="BD385" s="102">
        <v>0</v>
      </c>
      <c r="BE385" s="49">
        <v>0</v>
      </c>
      <c r="BF385" s="49">
        <v>300</v>
      </c>
      <c r="BG385" s="49">
        <v>0</v>
      </c>
      <c r="BH385" s="49">
        <v>300</v>
      </c>
      <c r="BI385" s="102">
        <f>(BJ385-BH385)</f>
        <v>0</v>
      </c>
      <c r="BJ385" s="49">
        <v>300</v>
      </c>
      <c r="BK385" s="49">
        <v>0</v>
      </c>
      <c r="BL385" s="102">
        <f t="shared" si="908"/>
        <v>0</v>
      </c>
      <c r="BM385" s="102"/>
      <c r="BN385" s="102"/>
      <c r="BO385" s="49">
        <v>300</v>
      </c>
      <c r="BP385" s="49"/>
      <c r="BQ385" s="49"/>
      <c r="BR385" s="102">
        <f>(BS385-BO385)</f>
        <v>0</v>
      </c>
      <c r="BS385" s="49">
        <v>300</v>
      </c>
      <c r="BT385" s="49">
        <v>0</v>
      </c>
      <c r="BU385" s="102">
        <f>(BY385-BO385)</f>
        <v>-300</v>
      </c>
      <c r="BV385" s="49">
        <v>300</v>
      </c>
      <c r="BW385" s="49"/>
      <c r="BX385" s="49"/>
      <c r="BY385" s="49">
        <v>0</v>
      </c>
      <c r="BZ385" s="49">
        <v>0</v>
      </c>
      <c r="CA385" s="49">
        <f t="shared" si="919"/>
        <v>0</v>
      </c>
      <c r="CB385" s="49">
        <f t="shared" si="920"/>
        <v>0</v>
      </c>
      <c r="CC385" s="49"/>
      <c r="CD385" s="49"/>
      <c r="CE385" s="49">
        <v>300</v>
      </c>
      <c r="CF385" s="49">
        <v>0</v>
      </c>
      <c r="CG385" s="49">
        <f t="shared" si="1067"/>
        <v>0</v>
      </c>
      <c r="CH385" s="49">
        <f>(CI385-CE385)</f>
        <v>0</v>
      </c>
      <c r="CI385" s="49">
        <v>300</v>
      </c>
      <c r="CJ385" s="49"/>
      <c r="CK385" s="49">
        <f t="shared" si="1120"/>
        <v>0</v>
      </c>
      <c r="CL385" s="49">
        <f>(CM385-CI385)</f>
        <v>0</v>
      </c>
      <c r="CM385" s="49">
        <v>300</v>
      </c>
      <c r="CN385" s="49"/>
      <c r="CO385" s="49">
        <f t="shared" si="1121"/>
        <v>0</v>
      </c>
      <c r="CP385" s="49">
        <f>(CQ385-CM385)</f>
        <v>0</v>
      </c>
      <c r="CQ385" s="49">
        <v>300</v>
      </c>
      <c r="CR385" s="49">
        <v>0</v>
      </c>
      <c r="CS385" s="49">
        <f t="shared" si="1075"/>
        <v>0</v>
      </c>
      <c r="CT385" s="49">
        <f>(CU385-CQ385)</f>
        <v>0</v>
      </c>
      <c r="CU385" s="49">
        <v>300</v>
      </c>
      <c r="CV385" s="49">
        <v>0</v>
      </c>
      <c r="CW385" s="49">
        <f t="shared" si="833"/>
        <v>0</v>
      </c>
      <c r="CX385" s="49">
        <f>(CY385-CU385)</f>
        <v>0</v>
      </c>
      <c r="CY385" s="49">
        <v>300</v>
      </c>
      <c r="CZ385" s="851"/>
      <c r="DA385" s="851"/>
      <c r="DB385" s="851">
        <v>0</v>
      </c>
      <c r="DC385" s="851">
        <v>0</v>
      </c>
      <c r="DD385" s="49">
        <f t="shared" si="1157"/>
        <v>0</v>
      </c>
      <c r="DE385" s="49">
        <f t="shared" si="1156"/>
        <v>0</v>
      </c>
      <c r="DF385" s="49">
        <v>300</v>
      </c>
      <c r="DG385" s="49"/>
      <c r="DH385" s="49">
        <f t="shared" si="839"/>
        <v>0</v>
      </c>
      <c r="DI385" s="49">
        <f>(DJ385-DF385)</f>
        <v>-300</v>
      </c>
      <c r="DJ385" s="851"/>
      <c r="DK385" s="49"/>
      <c r="DL385" s="49">
        <f t="shared" si="967"/>
        <v>0</v>
      </c>
      <c r="DM385" s="49">
        <f>(DN385-DJ385)</f>
        <v>0</v>
      </c>
      <c r="DN385" s="851"/>
      <c r="DO385" s="49"/>
      <c r="DP385" s="49">
        <f t="shared" si="969"/>
        <v>0</v>
      </c>
      <c r="DQ385" s="49">
        <f>(DR385-DN385)</f>
        <v>0</v>
      </c>
      <c r="DR385" s="851">
        <v>0</v>
      </c>
      <c r="DS385" s="851">
        <v>0</v>
      </c>
      <c r="DT385" s="851"/>
      <c r="DU385" s="851"/>
      <c r="DV385" s="49"/>
      <c r="DW385" s="49"/>
      <c r="DX385" s="137"/>
      <c r="DY385" s="851"/>
      <c r="DZ385" s="852"/>
      <c r="EA385" s="852"/>
      <c r="EE385" s="686"/>
      <c r="EF385" s="655"/>
      <c r="EG385" s="655"/>
      <c r="EH385" s="655"/>
      <c r="EI385" s="655"/>
      <c r="EJ385" s="655"/>
      <c r="EK385" s="655"/>
      <c r="EL385" s="655"/>
      <c r="EM385" s="655"/>
      <c r="EN385" s="952"/>
      <c r="EO385" s="655"/>
      <c r="EP385" s="655"/>
      <c r="EQ385" s="655"/>
      <c r="ER385" s="655"/>
      <c r="ES385" s="655"/>
      <c r="ET385" s="655"/>
      <c r="EU385" s="655"/>
      <c r="EV385" s="655"/>
      <c r="EX385" s="820"/>
      <c r="EY385" s="655"/>
      <c r="EZ385" s="655"/>
      <c r="FA385" s="655"/>
      <c r="FB385" s="655"/>
      <c r="FC385" s="655"/>
      <c r="FD385" s="655"/>
      <c r="FE385" s="655"/>
      <c r="FF385" s="655"/>
      <c r="FG385" s="655"/>
      <c r="FH385" s="655"/>
      <c r="FI385" s="655"/>
      <c r="FJ385" s="655"/>
      <c r="FK385" s="655"/>
      <c r="FL385" s="655"/>
      <c r="FM385" s="655"/>
      <c r="FN385" s="655"/>
      <c r="FO385" s="655"/>
      <c r="FP385" s="655"/>
      <c r="FQ385" s="655"/>
      <c r="FR385" s="655"/>
      <c r="FS385" s="655"/>
      <c r="FT385" s="655"/>
      <c r="FU385" s="655"/>
      <c r="FV385" s="655"/>
      <c r="FW385" s="655"/>
      <c r="FX385" s="655"/>
      <c r="FY385" s="655"/>
      <c r="FZ385" s="655"/>
      <c r="GA385" s="655"/>
      <c r="GB385" s="655"/>
      <c r="GC385" s="655"/>
      <c r="GD385" s="655"/>
      <c r="GE385" s="655"/>
      <c r="GF385" s="655"/>
      <c r="GG385" s="655"/>
      <c r="GH385" s="655"/>
      <c r="GI385" s="655"/>
      <c r="GJ385" s="655"/>
      <c r="GK385" s="655"/>
      <c r="GL385" s="655"/>
      <c r="GM385" s="655"/>
      <c r="GN385" s="655"/>
      <c r="GO385" s="655"/>
      <c r="GP385" s="655"/>
      <c r="GQ385" s="655"/>
      <c r="GR385" s="655"/>
      <c r="GS385" s="655"/>
      <c r="GT385" s="655"/>
      <c r="GU385" s="655"/>
      <c r="GV385" s="655"/>
      <c r="GW385" s="655"/>
      <c r="GX385" s="655"/>
      <c r="GY385" s="655"/>
      <c r="GZ385" s="655"/>
      <c r="HA385" s="655"/>
      <c r="HB385" s="655"/>
      <c r="HC385" s="655"/>
      <c r="HD385" s="655"/>
      <c r="HE385" s="655"/>
      <c r="HF385" s="655"/>
      <c r="HG385" s="655"/>
      <c r="HH385" s="655"/>
      <c r="HI385" s="655"/>
      <c r="HJ385" s="655"/>
      <c r="HK385" s="655"/>
      <c r="HL385" s="655"/>
      <c r="HM385" s="655"/>
      <c r="HN385" s="655"/>
      <c r="HO385" s="655"/>
      <c r="HP385" s="655"/>
      <c r="HQ385" s="655"/>
      <c r="HR385" s="655"/>
      <c r="HS385" s="655"/>
      <c r="HT385" s="655"/>
      <c r="HU385" s="655"/>
      <c r="HV385" s="655"/>
      <c r="HW385" s="655"/>
      <c r="HX385" s="655"/>
      <c r="HY385" s="655"/>
      <c r="HZ385" s="655"/>
      <c r="IA385" s="655"/>
      <c r="IB385" s="655"/>
      <c r="IC385" s="655"/>
    </row>
    <row r="386" spans="1:237" s="654" customFormat="1" ht="20.100000000000001" hidden="1" customHeight="1" x14ac:dyDescent="0.35">
      <c r="A386" s="646" t="s">
        <v>434</v>
      </c>
      <c r="B386" s="646" t="s">
        <v>588</v>
      </c>
      <c r="C386" s="665" t="s">
        <v>389</v>
      </c>
      <c r="D386" s="646"/>
      <c r="E386" s="646" t="s">
        <v>7</v>
      </c>
      <c r="F386" s="646"/>
      <c r="G386" s="646"/>
      <c r="H386" s="646"/>
      <c r="I386" s="646"/>
      <c r="J386" s="646" t="s">
        <v>201</v>
      </c>
      <c r="K386" s="757"/>
      <c r="L386" s="610"/>
      <c r="M386" s="775">
        <v>322</v>
      </c>
      <c r="N386" s="775" t="s">
        <v>165</v>
      </c>
      <c r="O386" s="752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614"/>
      <c r="AJ386" s="30"/>
      <c r="AK386" s="30"/>
      <c r="AL386" s="30"/>
      <c r="AM386" s="30"/>
      <c r="AN386" s="101">
        <f>SUM(AN387)</f>
        <v>0</v>
      </c>
      <c r="AO386" s="101">
        <f>SUM(AO387)</f>
        <v>0</v>
      </c>
      <c r="AP386" s="101">
        <f>SUM(AP387)</f>
        <v>0</v>
      </c>
      <c r="AQ386" s="101">
        <f>SUM(AQ387)</f>
        <v>0</v>
      </c>
      <c r="AR386" s="101">
        <f>SUM(AR387)</f>
        <v>0</v>
      </c>
      <c r="AS386" s="49"/>
      <c r="AT386" s="49"/>
      <c r="AU386" s="101">
        <f>SUM(AU387)</f>
        <v>5000</v>
      </c>
      <c r="AV386" s="101">
        <f>SUM(AV387)</f>
        <v>0</v>
      </c>
      <c r="AW386" s="101"/>
      <c r="AX386" s="101"/>
      <c r="AY386" s="101">
        <f>SUM(AY387)</f>
        <v>0</v>
      </c>
      <c r="AZ386" s="30"/>
      <c r="BA386" s="30"/>
      <c r="BB386" s="101">
        <f t="shared" ref="BB386:BK386" si="1168">SUM(BB387)</f>
        <v>0</v>
      </c>
      <c r="BC386" s="101">
        <f t="shared" si="1168"/>
        <v>0</v>
      </c>
      <c r="BD386" s="101">
        <f t="shared" si="1168"/>
        <v>0</v>
      </c>
      <c r="BE386" s="101">
        <f t="shared" si="1168"/>
        <v>0</v>
      </c>
      <c r="BF386" s="101">
        <f t="shared" si="1168"/>
        <v>250</v>
      </c>
      <c r="BG386" s="101">
        <f t="shared" si="1168"/>
        <v>150</v>
      </c>
      <c r="BH386" s="101">
        <f t="shared" si="1168"/>
        <v>250</v>
      </c>
      <c r="BI386" s="101">
        <f>SUM(BI387)</f>
        <v>0</v>
      </c>
      <c r="BJ386" s="101">
        <f>SUM(BJ387)</f>
        <v>250</v>
      </c>
      <c r="BK386" s="101">
        <f t="shared" si="1168"/>
        <v>0</v>
      </c>
      <c r="BL386" s="101">
        <f t="shared" si="908"/>
        <v>0</v>
      </c>
      <c r="BM386" s="101"/>
      <c r="BN386" s="101"/>
      <c r="BO386" s="101">
        <f>SUM(BO387)</f>
        <v>0</v>
      </c>
      <c r="BP386" s="101"/>
      <c r="BQ386" s="101"/>
      <c r="BR386" s="101">
        <f>SUM(BR387)</f>
        <v>0</v>
      </c>
      <c r="BS386" s="101">
        <f>SUM(BS387)</f>
        <v>0</v>
      </c>
      <c r="BT386" s="101">
        <f>SUM(BT387)</f>
        <v>0</v>
      </c>
      <c r="BU386" s="101">
        <f>SUM(BU387)</f>
        <v>0</v>
      </c>
      <c r="BV386" s="101">
        <f>SUM(BV387)</f>
        <v>0</v>
      </c>
      <c r="BW386" s="101"/>
      <c r="BX386" s="101"/>
      <c r="BY386" s="101">
        <f>SUM(BY387)</f>
        <v>0</v>
      </c>
      <c r="BZ386" s="101">
        <f>SUM(BZ387)</f>
        <v>0</v>
      </c>
      <c r="CA386" s="101">
        <f t="shared" si="919"/>
        <v>0</v>
      </c>
      <c r="CB386" s="101">
        <f t="shared" si="920"/>
        <v>0</v>
      </c>
      <c r="CC386" s="101">
        <f>SUM(CC387)</f>
        <v>0</v>
      </c>
      <c r="CD386" s="101">
        <f>SUM(CD387)</f>
        <v>0</v>
      </c>
      <c r="CE386" s="101">
        <f>SUM(CE387)</f>
        <v>0</v>
      </c>
      <c r="CF386" s="101">
        <f>SUM(CF387)</f>
        <v>0</v>
      </c>
      <c r="CG386" s="101">
        <f t="shared" si="1067"/>
        <v>0</v>
      </c>
      <c r="CH386" s="101">
        <f>SUM(CH387)</f>
        <v>0</v>
      </c>
      <c r="CI386" s="101">
        <f>SUM(CI387)</f>
        <v>0</v>
      </c>
      <c r="CJ386" s="101"/>
      <c r="CK386" s="101">
        <f t="shared" si="1120"/>
        <v>0</v>
      </c>
      <c r="CL386" s="101">
        <f>SUM(CL387)</f>
        <v>0</v>
      </c>
      <c r="CM386" s="101">
        <f>SUM(CM387)</f>
        <v>0</v>
      </c>
      <c r="CN386" s="101"/>
      <c r="CO386" s="101">
        <f t="shared" si="1121"/>
        <v>0</v>
      </c>
      <c r="CP386" s="101">
        <f>SUM(CP387)</f>
        <v>0</v>
      </c>
      <c r="CQ386" s="101">
        <f>SUM(CQ387)</f>
        <v>0</v>
      </c>
      <c r="CR386" s="101">
        <f>SUM(CR387)</f>
        <v>0</v>
      </c>
      <c r="CS386" s="101">
        <f t="shared" si="1075"/>
        <v>0</v>
      </c>
      <c r="CT386" s="101">
        <f>SUM(CT387)</f>
        <v>0</v>
      </c>
      <c r="CU386" s="101">
        <f>SUM(CU387)</f>
        <v>0</v>
      </c>
      <c r="CV386" s="101">
        <f>SUM(CV387)</f>
        <v>0</v>
      </c>
      <c r="CW386" s="101">
        <f t="shared" si="833"/>
        <v>0</v>
      </c>
      <c r="CX386" s="101">
        <f t="shared" ref="CX386:DG386" si="1169">SUM(CX387)</f>
        <v>0</v>
      </c>
      <c r="CY386" s="101">
        <f t="shared" si="1169"/>
        <v>0</v>
      </c>
      <c r="CZ386" s="114">
        <f t="shared" si="1169"/>
        <v>0</v>
      </c>
      <c r="DA386" s="114">
        <f t="shared" si="1169"/>
        <v>0</v>
      </c>
      <c r="DB386" s="114">
        <v>0</v>
      </c>
      <c r="DC386" s="114">
        <f t="shared" ref="DC386" si="1170">SUM(DC387)</f>
        <v>0</v>
      </c>
      <c r="DD386" s="101">
        <f t="shared" si="1157"/>
        <v>0</v>
      </c>
      <c r="DE386" s="101">
        <f t="shared" si="1156"/>
        <v>0</v>
      </c>
      <c r="DF386" s="101">
        <f t="shared" si="1169"/>
        <v>0</v>
      </c>
      <c r="DG386" s="101">
        <f t="shared" si="1169"/>
        <v>0</v>
      </c>
      <c r="DH386" s="101">
        <f t="shared" si="839"/>
        <v>0</v>
      </c>
      <c r="DI386" s="101">
        <f>SUM(DI387)</f>
        <v>0</v>
      </c>
      <c r="DJ386" s="114">
        <f>SUM(DJ387)</f>
        <v>0</v>
      </c>
      <c r="DK386" s="101">
        <f t="shared" ref="DK386" si="1171">SUM(DK387)</f>
        <v>0</v>
      </c>
      <c r="DL386" s="101">
        <f t="shared" si="967"/>
        <v>0</v>
      </c>
      <c r="DM386" s="101">
        <f>SUM(DM387)</f>
        <v>0</v>
      </c>
      <c r="DN386" s="114">
        <f>SUM(DN387)</f>
        <v>0</v>
      </c>
      <c r="DO386" s="101">
        <f t="shared" ref="DO386" si="1172">SUM(DO387)</f>
        <v>0</v>
      </c>
      <c r="DP386" s="101">
        <f t="shared" si="969"/>
        <v>0</v>
      </c>
      <c r="DQ386" s="101">
        <f>SUM(DQ387)</f>
        <v>0</v>
      </c>
      <c r="DR386" s="114">
        <f>SUM(DR387)</f>
        <v>0</v>
      </c>
      <c r="DS386" s="114">
        <f t="shared" ref="DS386:DU386" si="1173">SUM(DS387)</f>
        <v>0</v>
      </c>
      <c r="DT386" s="114">
        <f t="shared" si="1173"/>
        <v>0</v>
      </c>
      <c r="DU386" s="114">
        <f t="shared" si="1173"/>
        <v>0</v>
      </c>
      <c r="DV386" s="106"/>
      <c r="DW386" s="106"/>
      <c r="DX386" s="137"/>
      <c r="DY386" s="138"/>
      <c r="DZ386" s="852"/>
      <c r="EA386" s="852"/>
      <c r="EE386" s="686"/>
      <c r="EF386" s="655"/>
      <c r="EG386" s="655"/>
      <c r="EH386" s="655"/>
      <c r="EI386" s="655"/>
      <c r="EJ386" s="655"/>
      <c r="EK386" s="655"/>
      <c r="EL386" s="655"/>
      <c r="EM386" s="655"/>
      <c r="EN386" s="952"/>
      <c r="EO386" s="655"/>
      <c r="EP386" s="655"/>
      <c r="EQ386" s="655"/>
      <c r="ER386" s="655"/>
      <c r="ES386" s="655"/>
      <c r="ET386" s="655"/>
      <c r="EU386" s="655"/>
      <c r="EV386" s="655"/>
      <c r="EX386" s="820"/>
      <c r="EY386" s="655"/>
      <c r="EZ386" s="655"/>
      <c r="FA386" s="655"/>
      <c r="FB386" s="655"/>
      <c r="FC386" s="655"/>
      <c r="FD386" s="655"/>
      <c r="FE386" s="655"/>
      <c r="FF386" s="655"/>
      <c r="FG386" s="655"/>
      <c r="FH386" s="655"/>
      <c r="FI386" s="655"/>
      <c r="FJ386" s="655"/>
      <c r="FK386" s="655"/>
      <c r="FL386" s="655"/>
      <c r="FM386" s="655"/>
      <c r="FN386" s="655"/>
      <c r="FO386" s="655"/>
      <c r="FP386" s="655"/>
      <c r="FQ386" s="655"/>
      <c r="FR386" s="655"/>
      <c r="FS386" s="655"/>
      <c r="FT386" s="655"/>
      <c r="FU386" s="655"/>
      <c r="FV386" s="655"/>
      <c r="FW386" s="655"/>
      <c r="FX386" s="655"/>
      <c r="FY386" s="655"/>
      <c r="FZ386" s="655"/>
      <c r="GA386" s="655"/>
      <c r="GB386" s="655"/>
      <c r="GC386" s="655"/>
      <c r="GD386" s="655"/>
      <c r="GE386" s="655"/>
      <c r="GF386" s="655"/>
      <c r="GG386" s="655"/>
      <c r="GH386" s="655"/>
      <c r="GI386" s="655"/>
      <c r="GJ386" s="655"/>
      <c r="GK386" s="655"/>
      <c r="GL386" s="655"/>
      <c r="GM386" s="655"/>
      <c r="GN386" s="655"/>
      <c r="GO386" s="655"/>
      <c r="GP386" s="655"/>
      <c r="GQ386" s="655"/>
      <c r="GR386" s="655"/>
      <c r="GS386" s="655"/>
      <c r="GT386" s="655"/>
      <c r="GU386" s="655"/>
      <c r="GV386" s="655"/>
      <c r="GW386" s="655"/>
      <c r="GX386" s="655"/>
      <c r="GY386" s="655"/>
      <c r="GZ386" s="655"/>
      <c r="HA386" s="655"/>
      <c r="HB386" s="655"/>
      <c r="HC386" s="655"/>
      <c r="HD386" s="655"/>
      <c r="HE386" s="655"/>
      <c r="HF386" s="655"/>
      <c r="HG386" s="655"/>
      <c r="HH386" s="655"/>
      <c r="HI386" s="655"/>
      <c r="HJ386" s="655"/>
      <c r="HK386" s="655"/>
      <c r="HL386" s="655"/>
      <c r="HM386" s="655"/>
      <c r="HN386" s="655"/>
      <c r="HO386" s="655"/>
      <c r="HP386" s="655"/>
      <c r="HQ386" s="655"/>
      <c r="HR386" s="655"/>
      <c r="HS386" s="655"/>
      <c r="HT386" s="655"/>
      <c r="HU386" s="655"/>
      <c r="HV386" s="655"/>
      <c r="HW386" s="655"/>
      <c r="HX386" s="655"/>
      <c r="HY386" s="655"/>
      <c r="HZ386" s="655"/>
      <c r="IA386" s="655"/>
      <c r="IB386" s="655"/>
      <c r="IC386" s="655"/>
    </row>
    <row r="387" spans="1:237" s="654" customFormat="1" ht="20.100000000000001" hidden="1" customHeight="1" x14ac:dyDescent="0.35">
      <c r="A387" s="646"/>
      <c r="B387" s="646"/>
      <c r="C387" s="665"/>
      <c r="D387" s="646"/>
      <c r="E387" s="646" t="s">
        <v>7</v>
      </c>
      <c r="F387" s="646"/>
      <c r="G387" s="646"/>
      <c r="H387" s="646"/>
      <c r="I387" s="646"/>
      <c r="J387" s="646" t="s">
        <v>201</v>
      </c>
      <c r="K387" s="757"/>
      <c r="L387" s="610"/>
      <c r="M387" s="564"/>
      <c r="N387" s="573">
        <v>3221</v>
      </c>
      <c r="O387" s="541" t="s">
        <v>248</v>
      </c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614"/>
      <c r="AJ387" s="30"/>
      <c r="AK387" s="30"/>
      <c r="AL387" s="30"/>
      <c r="AM387" s="30"/>
      <c r="AN387" s="49">
        <v>0</v>
      </c>
      <c r="AO387" s="49">
        <v>0</v>
      </c>
      <c r="AP387" s="49">
        <v>0</v>
      </c>
      <c r="AQ387" s="49">
        <v>0</v>
      </c>
      <c r="AR387" s="49">
        <v>0</v>
      </c>
      <c r="AS387" s="49"/>
      <c r="AT387" s="49"/>
      <c r="AU387" s="49">
        <v>5000</v>
      </c>
      <c r="AV387" s="49">
        <v>0</v>
      </c>
      <c r="AW387" s="49"/>
      <c r="AX387" s="49"/>
      <c r="AY387" s="49">
        <f>(BB387-AV387)</f>
        <v>0</v>
      </c>
      <c r="AZ387" s="30"/>
      <c r="BA387" s="30"/>
      <c r="BB387" s="49">
        <v>0</v>
      </c>
      <c r="BC387" s="49">
        <v>0</v>
      </c>
      <c r="BD387" s="49">
        <v>0</v>
      </c>
      <c r="BE387" s="49">
        <v>0</v>
      </c>
      <c r="BF387" s="49">
        <v>250</v>
      </c>
      <c r="BG387" s="49">
        <v>150</v>
      </c>
      <c r="BH387" s="49">
        <v>250</v>
      </c>
      <c r="BI387" s="49">
        <f>(BJ387-BH387)</f>
        <v>0</v>
      </c>
      <c r="BJ387" s="49">
        <v>250</v>
      </c>
      <c r="BK387" s="49">
        <v>0</v>
      </c>
      <c r="BL387" s="49">
        <f t="shared" si="908"/>
        <v>0</v>
      </c>
      <c r="BM387" s="49"/>
      <c r="BN387" s="49"/>
      <c r="BO387" s="49">
        <v>0</v>
      </c>
      <c r="BP387" s="49"/>
      <c r="BQ387" s="49"/>
      <c r="BR387" s="49">
        <f>(BS387-BO387)</f>
        <v>0</v>
      </c>
      <c r="BS387" s="49">
        <v>0</v>
      </c>
      <c r="BT387" s="49">
        <v>0</v>
      </c>
      <c r="BU387" s="49">
        <f>(BY387-BO387)</f>
        <v>0</v>
      </c>
      <c r="BV387" s="49">
        <v>0</v>
      </c>
      <c r="BW387" s="49"/>
      <c r="BX387" s="49"/>
      <c r="BY387" s="49">
        <v>0</v>
      </c>
      <c r="BZ387" s="49"/>
      <c r="CA387" s="49">
        <f t="shared" si="919"/>
        <v>0</v>
      </c>
      <c r="CB387" s="49">
        <f t="shared" si="920"/>
        <v>0</v>
      </c>
      <c r="CC387" s="49"/>
      <c r="CD387" s="49"/>
      <c r="CE387" s="49">
        <v>0</v>
      </c>
      <c r="CF387" s="49"/>
      <c r="CG387" s="49">
        <f t="shared" si="1067"/>
        <v>0</v>
      </c>
      <c r="CH387" s="49">
        <f>(CI387-CE387)</f>
        <v>0</v>
      </c>
      <c r="CI387" s="49"/>
      <c r="CJ387" s="49"/>
      <c r="CK387" s="49">
        <f t="shared" si="1120"/>
        <v>0</v>
      </c>
      <c r="CL387" s="49">
        <f>(CM387-CI387)</f>
        <v>0</v>
      </c>
      <c r="CM387" s="49"/>
      <c r="CN387" s="49"/>
      <c r="CO387" s="49">
        <f t="shared" si="1121"/>
        <v>0</v>
      </c>
      <c r="CP387" s="49">
        <f>(CQ387-CM387)</f>
        <v>0</v>
      </c>
      <c r="CQ387" s="49"/>
      <c r="CR387" s="49"/>
      <c r="CS387" s="49">
        <f t="shared" si="1075"/>
        <v>0</v>
      </c>
      <c r="CT387" s="49">
        <f>(CU387-CQ387)</f>
        <v>0</v>
      </c>
      <c r="CU387" s="49"/>
      <c r="CV387" s="49"/>
      <c r="CW387" s="49">
        <f t="shared" si="833"/>
        <v>0</v>
      </c>
      <c r="CX387" s="49">
        <f>(CY387-CU387)</f>
        <v>0</v>
      </c>
      <c r="CY387" s="49"/>
      <c r="CZ387" s="851"/>
      <c r="DA387" s="851"/>
      <c r="DB387" s="851">
        <v>0</v>
      </c>
      <c r="DC387" s="851">
        <v>0</v>
      </c>
      <c r="DD387" s="49">
        <f t="shared" si="1157"/>
        <v>0</v>
      </c>
      <c r="DE387" s="49">
        <f t="shared" si="1156"/>
        <v>0</v>
      </c>
      <c r="DF387" s="49"/>
      <c r="DG387" s="49"/>
      <c r="DH387" s="49">
        <f t="shared" si="839"/>
        <v>0</v>
      </c>
      <c r="DI387" s="49">
        <f>(DJ387-DF387)</f>
        <v>0</v>
      </c>
      <c r="DJ387" s="851"/>
      <c r="DK387" s="49"/>
      <c r="DL387" s="49">
        <f t="shared" si="967"/>
        <v>0</v>
      </c>
      <c r="DM387" s="49">
        <f>(DN387-DJ387)</f>
        <v>0</v>
      </c>
      <c r="DN387" s="851"/>
      <c r="DO387" s="49"/>
      <c r="DP387" s="49">
        <f t="shared" si="969"/>
        <v>0</v>
      </c>
      <c r="DQ387" s="49">
        <f>(DR387-DN387)</f>
        <v>0</v>
      </c>
      <c r="DR387" s="851"/>
      <c r="DS387" s="851"/>
      <c r="DT387" s="851"/>
      <c r="DU387" s="851"/>
      <c r="DV387" s="49"/>
      <c r="DW387" s="49"/>
      <c r="DX387" s="137"/>
      <c r="DY387" s="851"/>
      <c r="DZ387" s="852"/>
      <c r="EA387" s="852"/>
      <c r="EE387" s="686"/>
      <c r="EF387" s="655"/>
      <c r="EG387" s="655"/>
      <c r="EH387" s="655"/>
      <c r="EI387" s="655"/>
      <c r="EJ387" s="655"/>
      <c r="EK387" s="655"/>
      <c r="EL387" s="655"/>
      <c r="EM387" s="655"/>
      <c r="EN387" s="952"/>
      <c r="EO387" s="655"/>
      <c r="EP387" s="655"/>
      <c r="EQ387" s="655"/>
      <c r="ER387" s="655"/>
      <c r="ES387" s="655"/>
      <c r="ET387" s="655"/>
      <c r="EU387" s="655"/>
      <c r="EV387" s="655"/>
      <c r="EX387" s="820"/>
      <c r="EY387" s="655"/>
      <c r="EZ387" s="655"/>
      <c r="FA387" s="655"/>
      <c r="FB387" s="655"/>
      <c r="FC387" s="655"/>
      <c r="FD387" s="655"/>
      <c r="FE387" s="655"/>
      <c r="FF387" s="655"/>
      <c r="FG387" s="655"/>
      <c r="FH387" s="655"/>
      <c r="FI387" s="655"/>
      <c r="FJ387" s="655"/>
      <c r="FK387" s="655"/>
      <c r="FL387" s="655"/>
      <c r="FM387" s="655"/>
      <c r="FN387" s="655"/>
      <c r="FO387" s="655"/>
      <c r="FP387" s="655"/>
      <c r="FQ387" s="655"/>
      <c r="FR387" s="655"/>
      <c r="FS387" s="655"/>
      <c r="FT387" s="655"/>
      <c r="FU387" s="655"/>
      <c r="FV387" s="655"/>
      <c r="FW387" s="655"/>
      <c r="FX387" s="655"/>
      <c r="FY387" s="655"/>
      <c r="FZ387" s="655"/>
      <c r="GA387" s="655"/>
      <c r="GB387" s="655"/>
      <c r="GC387" s="655"/>
      <c r="GD387" s="655"/>
      <c r="GE387" s="655"/>
      <c r="GF387" s="655"/>
      <c r="GG387" s="655"/>
      <c r="GH387" s="655"/>
      <c r="GI387" s="655"/>
      <c r="GJ387" s="655"/>
      <c r="GK387" s="655"/>
      <c r="GL387" s="655"/>
      <c r="GM387" s="655"/>
      <c r="GN387" s="655"/>
      <c r="GO387" s="655"/>
      <c r="GP387" s="655"/>
      <c r="GQ387" s="655"/>
      <c r="GR387" s="655"/>
      <c r="GS387" s="655"/>
      <c r="GT387" s="655"/>
      <c r="GU387" s="655"/>
      <c r="GV387" s="655"/>
      <c r="GW387" s="655"/>
      <c r="GX387" s="655"/>
      <c r="GY387" s="655"/>
      <c r="GZ387" s="655"/>
      <c r="HA387" s="655"/>
      <c r="HB387" s="655"/>
      <c r="HC387" s="655"/>
      <c r="HD387" s="655"/>
      <c r="HE387" s="655"/>
      <c r="HF387" s="655"/>
      <c r="HG387" s="655"/>
      <c r="HH387" s="655"/>
      <c r="HI387" s="655"/>
      <c r="HJ387" s="655"/>
      <c r="HK387" s="655"/>
      <c r="HL387" s="655"/>
      <c r="HM387" s="655"/>
      <c r="HN387" s="655"/>
      <c r="HO387" s="655"/>
      <c r="HP387" s="655"/>
      <c r="HQ387" s="655"/>
      <c r="HR387" s="655"/>
      <c r="HS387" s="655"/>
      <c r="HT387" s="655"/>
      <c r="HU387" s="655"/>
      <c r="HV387" s="655"/>
      <c r="HW387" s="655"/>
      <c r="HX387" s="655"/>
      <c r="HY387" s="655"/>
      <c r="HZ387" s="655"/>
      <c r="IA387" s="655"/>
      <c r="IB387" s="655"/>
      <c r="IC387" s="655"/>
    </row>
    <row r="388" spans="1:237" s="654" customFormat="1" ht="20.100000000000001" customHeight="1" x14ac:dyDescent="0.35">
      <c r="A388" s="646" t="s">
        <v>435</v>
      </c>
      <c r="B388" s="646" t="s">
        <v>534</v>
      </c>
      <c r="C388" s="665" t="s">
        <v>389</v>
      </c>
      <c r="D388" s="646"/>
      <c r="E388" s="646"/>
      <c r="F388" s="646"/>
      <c r="G388" s="646"/>
      <c r="H388" s="646"/>
      <c r="I388" s="646"/>
      <c r="J388" s="646" t="s">
        <v>201</v>
      </c>
      <c r="K388" s="757"/>
      <c r="L388" s="610"/>
      <c r="M388" s="775">
        <v>323</v>
      </c>
      <c r="N388" s="775" t="s">
        <v>31</v>
      </c>
      <c r="O388" s="536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614"/>
      <c r="AJ388" s="30"/>
      <c r="AK388" s="30"/>
      <c r="AL388" s="30"/>
      <c r="AM388" s="30"/>
      <c r="AN388" s="101">
        <f>SUM(AN389)</f>
        <v>0</v>
      </c>
      <c r="AO388" s="101">
        <f>SUM(AO389)</f>
        <v>0</v>
      </c>
      <c r="AP388" s="101">
        <f>SUM(AP389)</f>
        <v>0</v>
      </c>
      <c r="AQ388" s="101">
        <f>SUM(AQ389)</f>
        <v>0</v>
      </c>
      <c r="AR388" s="101">
        <f>SUM(AR389)</f>
        <v>0</v>
      </c>
      <c r="AS388" s="49"/>
      <c r="AT388" s="49"/>
      <c r="AU388" s="101">
        <f>SUM(AU389)</f>
        <v>16500</v>
      </c>
      <c r="AV388" s="101">
        <f>SUM(AV389)</f>
        <v>0</v>
      </c>
      <c r="AW388" s="101"/>
      <c r="AX388" s="101"/>
      <c r="AY388" s="101">
        <f>SUM(AY389)</f>
        <v>120</v>
      </c>
      <c r="AZ388" s="30"/>
      <c r="BA388" s="30"/>
      <c r="BB388" s="101">
        <f t="shared" ref="BB388:BK388" si="1174">SUM(BB389)</f>
        <v>120</v>
      </c>
      <c r="BC388" s="101">
        <f t="shared" si="1174"/>
        <v>120</v>
      </c>
      <c r="BD388" s="101">
        <f t="shared" si="1174"/>
        <v>0</v>
      </c>
      <c r="BE388" s="101">
        <f t="shared" si="1174"/>
        <v>0</v>
      </c>
      <c r="BF388" s="101">
        <f t="shared" si="1174"/>
        <v>250</v>
      </c>
      <c r="BG388" s="101">
        <f t="shared" si="1174"/>
        <v>120</v>
      </c>
      <c r="BH388" s="101">
        <f t="shared" si="1174"/>
        <v>130</v>
      </c>
      <c r="BI388" s="101">
        <f>SUM(BI389)</f>
        <v>0</v>
      </c>
      <c r="BJ388" s="101">
        <f>SUM(BJ389)</f>
        <v>130</v>
      </c>
      <c r="BK388" s="101">
        <f t="shared" si="1174"/>
        <v>0</v>
      </c>
      <c r="BL388" s="101">
        <f t="shared" si="908"/>
        <v>0</v>
      </c>
      <c r="BM388" s="101"/>
      <c r="BN388" s="101"/>
      <c r="BO388" s="101">
        <f>SUM(BO389)</f>
        <v>130</v>
      </c>
      <c r="BP388" s="101"/>
      <c r="BQ388" s="101"/>
      <c r="BR388" s="101">
        <f>SUM(BR389)</f>
        <v>0</v>
      </c>
      <c r="BS388" s="101">
        <f>SUM(BS389)</f>
        <v>130</v>
      </c>
      <c r="BT388" s="101">
        <f>SUM(BT389)</f>
        <v>0</v>
      </c>
      <c r="BU388" s="101">
        <f>SUM(BU389)</f>
        <v>0</v>
      </c>
      <c r="BV388" s="101">
        <f>SUM(BV389)</f>
        <v>130</v>
      </c>
      <c r="BW388" s="101"/>
      <c r="BX388" s="101"/>
      <c r="BY388" s="101">
        <f>SUM(BY389)</f>
        <v>130</v>
      </c>
      <c r="BZ388" s="101">
        <f>SUM(BZ389)</f>
        <v>0</v>
      </c>
      <c r="CA388" s="101">
        <f t="shared" si="919"/>
        <v>0</v>
      </c>
      <c r="CB388" s="101">
        <f t="shared" si="920"/>
        <v>0</v>
      </c>
      <c r="CC388" s="101">
        <f>SUM(CC389)</f>
        <v>0</v>
      </c>
      <c r="CD388" s="101">
        <f>SUM(CD389)</f>
        <v>0</v>
      </c>
      <c r="CE388" s="101">
        <f>SUM(CE389)</f>
        <v>130</v>
      </c>
      <c r="CF388" s="101">
        <f>SUM(CF389)</f>
        <v>0</v>
      </c>
      <c r="CG388" s="101">
        <f t="shared" si="1067"/>
        <v>0</v>
      </c>
      <c r="CH388" s="101">
        <f>SUM(CH389)</f>
        <v>-130</v>
      </c>
      <c r="CI388" s="101">
        <f>SUM(CI389)</f>
        <v>0</v>
      </c>
      <c r="CJ388" s="101"/>
      <c r="CK388" s="101">
        <f t="shared" si="1120"/>
        <v>0</v>
      </c>
      <c r="CL388" s="101">
        <f>SUM(CL389)</f>
        <v>0</v>
      </c>
      <c r="CM388" s="101">
        <f>SUM(CM389)</f>
        <v>0</v>
      </c>
      <c r="CN388" s="101"/>
      <c r="CO388" s="101">
        <f t="shared" si="1121"/>
        <v>0</v>
      </c>
      <c r="CP388" s="101">
        <f>SUM(CP389)</f>
        <v>0</v>
      </c>
      <c r="CQ388" s="101">
        <f>SUM(CQ389)</f>
        <v>0</v>
      </c>
      <c r="CR388" s="101">
        <f>SUM(CR389)</f>
        <v>0</v>
      </c>
      <c r="CS388" s="101">
        <f t="shared" si="1075"/>
        <v>0</v>
      </c>
      <c r="CT388" s="101">
        <f>SUM(CT389)</f>
        <v>0</v>
      </c>
      <c r="CU388" s="101">
        <f>SUM(CU389)</f>
        <v>0</v>
      </c>
      <c r="CV388" s="101">
        <f>SUM(CV389)</f>
        <v>0</v>
      </c>
      <c r="CW388" s="101">
        <f t="shared" si="833"/>
        <v>0</v>
      </c>
      <c r="CX388" s="101">
        <f t="shared" ref="CX388:DG388" si="1175">SUM(CX389)</f>
        <v>0</v>
      </c>
      <c r="CY388" s="101">
        <f t="shared" si="1175"/>
        <v>0</v>
      </c>
      <c r="CZ388" s="114">
        <f t="shared" si="1175"/>
        <v>0</v>
      </c>
      <c r="DA388" s="114">
        <f t="shared" si="1175"/>
        <v>0</v>
      </c>
      <c r="DB388" s="114">
        <v>0</v>
      </c>
      <c r="DC388" s="114">
        <f t="shared" ref="DC388" si="1176">SUM(DC389)</f>
        <v>0</v>
      </c>
      <c r="DD388" s="101">
        <f t="shared" si="1157"/>
        <v>0</v>
      </c>
      <c r="DE388" s="101">
        <f t="shared" si="1156"/>
        <v>0</v>
      </c>
      <c r="DF388" s="101">
        <f t="shared" si="1175"/>
        <v>0</v>
      </c>
      <c r="DG388" s="101">
        <f t="shared" si="1175"/>
        <v>0</v>
      </c>
      <c r="DH388" s="101">
        <f t="shared" si="839"/>
        <v>0</v>
      </c>
      <c r="DI388" s="101">
        <f>SUM(DI389)</f>
        <v>0</v>
      </c>
      <c r="DJ388" s="114">
        <f>SUM(DJ389)</f>
        <v>0</v>
      </c>
      <c r="DK388" s="101">
        <f t="shared" ref="DK388" si="1177">SUM(DK389)</f>
        <v>0</v>
      </c>
      <c r="DL388" s="101">
        <f t="shared" si="967"/>
        <v>0</v>
      </c>
      <c r="DM388" s="101">
        <f>SUM(DM389)</f>
        <v>0</v>
      </c>
      <c r="DN388" s="114">
        <f>SUM(DN389)</f>
        <v>0</v>
      </c>
      <c r="DO388" s="101">
        <f t="shared" ref="DO388" si="1178">SUM(DO389)</f>
        <v>0</v>
      </c>
      <c r="DP388" s="101">
        <f t="shared" si="969"/>
        <v>0</v>
      </c>
      <c r="DQ388" s="101">
        <f>SUM(DQ389)</f>
        <v>0</v>
      </c>
      <c r="DR388" s="114">
        <f>SUM(DR389)</f>
        <v>0</v>
      </c>
      <c r="DS388" s="114">
        <f t="shared" ref="DS388:DU388" si="1179">SUM(DS389)</f>
        <v>0</v>
      </c>
      <c r="DT388" s="114">
        <f t="shared" si="1179"/>
        <v>0</v>
      </c>
      <c r="DU388" s="114">
        <f t="shared" si="1179"/>
        <v>0</v>
      </c>
      <c r="DV388" s="106"/>
      <c r="DW388" s="106"/>
      <c r="DX388" s="137"/>
      <c r="DY388" s="138"/>
      <c r="DZ388" s="852"/>
      <c r="EA388" s="852"/>
      <c r="EE388" s="686"/>
      <c r="EF388" s="655"/>
      <c r="EG388" s="655"/>
      <c r="EH388" s="655"/>
      <c r="EI388" s="655"/>
      <c r="EJ388" s="655"/>
      <c r="EK388" s="655"/>
      <c r="EL388" s="655"/>
      <c r="EM388" s="655"/>
      <c r="EN388" s="952"/>
      <c r="EO388" s="655"/>
      <c r="EP388" s="655"/>
      <c r="EQ388" s="655"/>
      <c r="ER388" s="655"/>
      <c r="ES388" s="655"/>
      <c r="ET388" s="655"/>
      <c r="EU388" s="655"/>
      <c r="EV388" s="655"/>
      <c r="EX388" s="820"/>
      <c r="EY388" s="655"/>
      <c r="EZ388" s="655"/>
      <c r="FA388" s="655"/>
      <c r="FB388" s="655"/>
      <c r="FC388" s="655"/>
      <c r="FD388" s="655"/>
      <c r="FE388" s="655"/>
      <c r="FF388" s="655"/>
      <c r="FG388" s="655"/>
      <c r="FH388" s="655"/>
      <c r="FI388" s="655"/>
      <c r="FJ388" s="655"/>
      <c r="FK388" s="655"/>
      <c r="FL388" s="655"/>
      <c r="FM388" s="655"/>
      <c r="FN388" s="655"/>
      <c r="FO388" s="655"/>
      <c r="FP388" s="655"/>
      <c r="FQ388" s="655"/>
      <c r="FR388" s="655"/>
      <c r="FS388" s="655"/>
      <c r="FT388" s="655"/>
      <c r="FU388" s="655"/>
      <c r="FV388" s="655"/>
      <c r="FW388" s="655"/>
      <c r="FX388" s="655"/>
      <c r="FY388" s="655"/>
      <c r="FZ388" s="655"/>
      <c r="GA388" s="655"/>
      <c r="GB388" s="655"/>
      <c r="GC388" s="655"/>
      <c r="GD388" s="655"/>
      <c r="GE388" s="655"/>
      <c r="GF388" s="655"/>
      <c r="GG388" s="655"/>
      <c r="GH388" s="655"/>
      <c r="GI388" s="655"/>
      <c r="GJ388" s="655"/>
      <c r="GK388" s="655"/>
      <c r="GL388" s="655"/>
      <c r="GM388" s="655"/>
      <c r="GN388" s="655"/>
      <c r="GO388" s="655"/>
      <c r="GP388" s="655"/>
      <c r="GQ388" s="655"/>
      <c r="GR388" s="655"/>
      <c r="GS388" s="655"/>
      <c r="GT388" s="655"/>
      <c r="GU388" s="655"/>
      <c r="GV388" s="655"/>
      <c r="GW388" s="655"/>
      <c r="GX388" s="655"/>
      <c r="GY388" s="655"/>
      <c r="GZ388" s="655"/>
      <c r="HA388" s="655"/>
      <c r="HB388" s="655"/>
      <c r="HC388" s="655"/>
      <c r="HD388" s="655"/>
      <c r="HE388" s="655"/>
      <c r="HF388" s="655"/>
      <c r="HG388" s="655"/>
      <c r="HH388" s="655"/>
      <c r="HI388" s="655"/>
      <c r="HJ388" s="655"/>
      <c r="HK388" s="655"/>
      <c r="HL388" s="655"/>
      <c r="HM388" s="655"/>
      <c r="HN388" s="655"/>
      <c r="HO388" s="655"/>
      <c r="HP388" s="655"/>
      <c r="HQ388" s="655"/>
      <c r="HR388" s="655"/>
      <c r="HS388" s="655"/>
      <c r="HT388" s="655"/>
      <c r="HU388" s="655"/>
      <c r="HV388" s="655"/>
      <c r="HW388" s="655"/>
      <c r="HX388" s="655"/>
      <c r="HY388" s="655"/>
      <c r="HZ388" s="655"/>
      <c r="IA388" s="655"/>
      <c r="IB388" s="655"/>
      <c r="IC388" s="655"/>
    </row>
    <row r="389" spans="1:237" s="654" customFormat="1" ht="20.100000000000001" customHeight="1" x14ac:dyDescent="0.35">
      <c r="A389" s="646"/>
      <c r="B389" s="726"/>
      <c r="C389" s="665"/>
      <c r="D389" s="646"/>
      <c r="E389" s="646"/>
      <c r="F389" s="646"/>
      <c r="G389" s="646"/>
      <c r="H389" s="646"/>
      <c r="I389" s="646"/>
      <c r="J389" s="646" t="s">
        <v>201</v>
      </c>
      <c r="K389" s="757"/>
      <c r="L389" s="610"/>
      <c r="M389" s="564"/>
      <c r="N389" s="573">
        <v>3236</v>
      </c>
      <c r="O389" s="541" t="s">
        <v>474</v>
      </c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614"/>
      <c r="AJ389" s="30"/>
      <c r="AK389" s="30"/>
      <c r="AL389" s="30"/>
      <c r="AM389" s="30"/>
      <c r="AN389" s="49">
        <v>0</v>
      </c>
      <c r="AO389" s="49">
        <v>0</v>
      </c>
      <c r="AP389" s="49">
        <v>0</v>
      </c>
      <c r="AQ389" s="49">
        <v>0</v>
      </c>
      <c r="AR389" s="49">
        <v>0</v>
      </c>
      <c r="AS389" s="49"/>
      <c r="AT389" s="49"/>
      <c r="AU389" s="49">
        <v>16500</v>
      </c>
      <c r="AV389" s="49">
        <v>0</v>
      </c>
      <c r="AW389" s="49"/>
      <c r="AX389" s="49"/>
      <c r="AY389" s="49">
        <f>(BB389-AV389)</f>
        <v>120</v>
      </c>
      <c r="AZ389" s="30"/>
      <c r="BA389" s="30"/>
      <c r="BB389" s="49">
        <v>120</v>
      </c>
      <c r="BC389" s="49">
        <v>120</v>
      </c>
      <c r="BD389" s="49">
        <v>0</v>
      </c>
      <c r="BE389" s="49">
        <v>0</v>
      </c>
      <c r="BF389" s="49">
        <v>250</v>
      </c>
      <c r="BG389" s="49">
        <v>120</v>
      </c>
      <c r="BH389" s="49">
        <v>130</v>
      </c>
      <c r="BI389" s="49">
        <f>(BJ389-BH389)</f>
        <v>0</v>
      </c>
      <c r="BJ389" s="49">
        <v>130</v>
      </c>
      <c r="BK389" s="49">
        <v>0</v>
      </c>
      <c r="BL389" s="49">
        <f t="shared" si="908"/>
        <v>0</v>
      </c>
      <c r="BM389" s="49"/>
      <c r="BN389" s="49"/>
      <c r="BO389" s="49">
        <v>130</v>
      </c>
      <c r="BP389" s="49"/>
      <c r="BQ389" s="49"/>
      <c r="BR389" s="49">
        <f>(BS389-BO389)</f>
        <v>0</v>
      </c>
      <c r="BS389" s="49">
        <v>130</v>
      </c>
      <c r="BT389" s="49">
        <v>0</v>
      </c>
      <c r="BU389" s="49">
        <f>(BY389-BO389)</f>
        <v>0</v>
      </c>
      <c r="BV389" s="49">
        <v>130</v>
      </c>
      <c r="BW389" s="49"/>
      <c r="BX389" s="49"/>
      <c r="BY389" s="49">
        <v>130</v>
      </c>
      <c r="BZ389" s="49">
        <v>0</v>
      </c>
      <c r="CA389" s="49">
        <f t="shared" si="919"/>
        <v>0</v>
      </c>
      <c r="CB389" s="49">
        <f t="shared" si="920"/>
        <v>0</v>
      </c>
      <c r="CC389" s="49"/>
      <c r="CD389" s="49"/>
      <c r="CE389" s="49">
        <v>130</v>
      </c>
      <c r="CF389" s="49">
        <v>0</v>
      </c>
      <c r="CG389" s="49">
        <f t="shared" si="1067"/>
        <v>0</v>
      </c>
      <c r="CH389" s="49">
        <f>(CI389-CE389)</f>
        <v>-130</v>
      </c>
      <c r="CI389" s="49">
        <v>0</v>
      </c>
      <c r="CJ389" s="49"/>
      <c r="CK389" s="49">
        <f t="shared" si="1120"/>
        <v>0</v>
      </c>
      <c r="CL389" s="49">
        <f>(CM389-CI389)</f>
        <v>0</v>
      </c>
      <c r="CM389" s="49">
        <v>0</v>
      </c>
      <c r="CN389" s="49"/>
      <c r="CO389" s="49">
        <f t="shared" si="1121"/>
        <v>0</v>
      </c>
      <c r="CP389" s="49">
        <f>(CQ389-CM389)</f>
        <v>0</v>
      </c>
      <c r="CQ389" s="49">
        <v>0</v>
      </c>
      <c r="CR389" s="49">
        <v>0</v>
      </c>
      <c r="CS389" s="49">
        <f t="shared" si="1075"/>
        <v>0</v>
      </c>
      <c r="CT389" s="49">
        <f>(CU389-CQ389)</f>
        <v>0</v>
      </c>
      <c r="CU389" s="49">
        <v>0</v>
      </c>
      <c r="CV389" s="49">
        <v>0</v>
      </c>
      <c r="CW389" s="49">
        <f t="shared" si="833"/>
        <v>0</v>
      </c>
      <c r="CX389" s="49">
        <f>(CY389-CU389)</f>
        <v>0</v>
      </c>
      <c r="CY389" s="49">
        <v>0</v>
      </c>
      <c r="CZ389" s="851"/>
      <c r="DA389" s="851"/>
      <c r="DB389" s="851">
        <v>0</v>
      </c>
      <c r="DC389" s="851">
        <v>0</v>
      </c>
      <c r="DD389" s="49">
        <f t="shared" si="1157"/>
        <v>0</v>
      </c>
      <c r="DE389" s="49">
        <f t="shared" si="1156"/>
        <v>0</v>
      </c>
      <c r="DF389" s="49">
        <v>0</v>
      </c>
      <c r="DG389" s="49"/>
      <c r="DH389" s="49">
        <f t="shared" si="839"/>
        <v>0</v>
      </c>
      <c r="DI389" s="49">
        <f>(DJ389-DF389)</f>
        <v>0</v>
      </c>
      <c r="DJ389" s="851">
        <v>0</v>
      </c>
      <c r="DK389" s="49"/>
      <c r="DL389" s="49">
        <f t="shared" si="967"/>
        <v>0</v>
      </c>
      <c r="DM389" s="49">
        <f>(DN389-DJ389)</f>
        <v>0</v>
      </c>
      <c r="DN389" s="851">
        <v>0</v>
      </c>
      <c r="DO389" s="49"/>
      <c r="DP389" s="49">
        <f t="shared" si="969"/>
        <v>0</v>
      </c>
      <c r="DQ389" s="49">
        <f>(DR389-DN389)</f>
        <v>0</v>
      </c>
      <c r="DR389" s="851">
        <v>0</v>
      </c>
      <c r="DS389" s="851">
        <v>0</v>
      </c>
      <c r="DT389" s="851"/>
      <c r="DU389" s="851"/>
      <c r="DV389" s="49"/>
      <c r="DW389" s="49"/>
      <c r="DX389" s="137"/>
      <c r="DY389" s="851"/>
      <c r="DZ389" s="852"/>
      <c r="EA389" s="852"/>
      <c r="EE389" s="686"/>
      <c r="EF389" s="655"/>
      <c r="EG389" s="655"/>
      <c r="EH389" s="655"/>
      <c r="EI389" s="655"/>
      <c r="EJ389" s="655"/>
      <c r="EK389" s="655"/>
      <c r="EL389" s="655"/>
      <c r="EM389" s="655"/>
      <c r="EN389" s="952"/>
      <c r="EO389" s="655"/>
      <c r="EP389" s="655"/>
      <c r="EQ389" s="655"/>
      <c r="ER389" s="655"/>
      <c r="ES389" s="655"/>
      <c r="ET389" s="655"/>
      <c r="EU389" s="655"/>
      <c r="EV389" s="655"/>
      <c r="EX389" s="820"/>
      <c r="EY389" s="655"/>
      <c r="EZ389" s="655"/>
      <c r="FA389" s="655"/>
      <c r="FB389" s="655"/>
      <c r="FC389" s="655"/>
      <c r="FD389" s="655"/>
      <c r="FE389" s="655"/>
      <c r="FF389" s="655"/>
      <c r="FG389" s="655"/>
      <c r="FH389" s="655"/>
      <c r="FI389" s="655"/>
      <c r="FJ389" s="655"/>
      <c r="FK389" s="655"/>
      <c r="FL389" s="655"/>
      <c r="FM389" s="655"/>
      <c r="FN389" s="655"/>
      <c r="FO389" s="655"/>
      <c r="FP389" s="655"/>
      <c r="FQ389" s="655"/>
      <c r="FR389" s="655"/>
      <c r="FS389" s="655"/>
      <c r="FT389" s="655"/>
      <c r="FU389" s="655"/>
      <c r="FV389" s="655"/>
      <c r="FW389" s="655"/>
      <c r="FX389" s="655"/>
      <c r="FY389" s="655"/>
      <c r="FZ389" s="655"/>
      <c r="GA389" s="655"/>
      <c r="GB389" s="655"/>
      <c r="GC389" s="655"/>
      <c r="GD389" s="655"/>
      <c r="GE389" s="655"/>
      <c r="GF389" s="655"/>
      <c r="GG389" s="655"/>
      <c r="GH389" s="655"/>
      <c r="GI389" s="655"/>
      <c r="GJ389" s="655"/>
      <c r="GK389" s="655"/>
      <c r="GL389" s="655"/>
      <c r="GM389" s="655"/>
      <c r="GN389" s="655"/>
      <c r="GO389" s="655"/>
      <c r="GP389" s="655"/>
      <c r="GQ389" s="655"/>
      <c r="GR389" s="655"/>
      <c r="GS389" s="655"/>
      <c r="GT389" s="655"/>
      <c r="GU389" s="655"/>
      <c r="GV389" s="655"/>
      <c r="GW389" s="655"/>
      <c r="GX389" s="655"/>
      <c r="GY389" s="655"/>
      <c r="GZ389" s="655"/>
      <c r="HA389" s="655"/>
      <c r="HB389" s="655"/>
      <c r="HC389" s="655"/>
      <c r="HD389" s="655"/>
      <c r="HE389" s="655"/>
      <c r="HF389" s="655"/>
      <c r="HG389" s="655"/>
      <c r="HH389" s="655"/>
      <c r="HI389" s="655"/>
      <c r="HJ389" s="655"/>
      <c r="HK389" s="655"/>
      <c r="HL389" s="655"/>
      <c r="HM389" s="655"/>
      <c r="HN389" s="655"/>
      <c r="HO389" s="655"/>
      <c r="HP389" s="655"/>
      <c r="HQ389" s="655"/>
      <c r="HR389" s="655"/>
      <c r="HS389" s="655"/>
      <c r="HT389" s="655"/>
      <c r="HU389" s="655"/>
      <c r="HV389" s="655"/>
      <c r="HW389" s="655"/>
      <c r="HX389" s="655"/>
      <c r="HY389" s="655"/>
      <c r="HZ389" s="655"/>
      <c r="IA389" s="655"/>
      <c r="IB389" s="655"/>
      <c r="IC389" s="655"/>
    </row>
    <row r="390" spans="1:237" s="654" customFormat="1" ht="20.100000000000001" hidden="1" customHeight="1" x14ac:dyDescent="0.35">
      <c r="A390" s="646" t="s">
        <v>434</v>
      </c>
      <c r="B390" s="646" t="s">
        <v>589</v>
      </c>
      <c r="C390" s="665" t="s">
        <v>389</v>
      </c>
      <c r="D390" s="646"/>
      <c r="E390" s="646" t="s">
        <v>7</v>
      </c>
      <c r="F390" s="646"/>
      <c r="G390" s="646"/>
      <c r="H390" s="646"/>
      <c r="I390" s="646"/>
      <c r="J390" s="646" t="s">
        <v>201</v>
      </c>
      <c r="K390" s="757"/>
      <c r="L390" s="610"/>
      <c r="M390" s="775">
        <v>329</v>
      </c>
      <c r="N390" s="767" t="s">
        <v>41</v>
      </c>
      <c r="O390" s="752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614"/>
      <c r="AJ390" s="30"/>
      <c r="AK390" s="30"/>
      <c r="AL390" s="30"/>
      <c r="AM390" s="30"/>
      <c r="AN390" s="101">
        <f>SUM(AN391)</f>
        <v>0</v>
      </c>
      <c r="AO390" s="101">
        <f>SUM(AO391)</f>
        <v>0</v>
      </c>
      <c r="AP390" s="101">
        <f>SUM(AP391)</f>
        <v>0</v>
      </c>
      <c r="AQ390" s="101">
        <f>SUM(AQ391)</f>
        <v>0</v>
      </c>
      <c r="AR390" s="101">
        <f>SUM(AR391)</f>
        <v>0</v>
      </c>
      <c r="AS390" s="49"/>
      <c r="AT390" s="49"/>
      <c r="AU390" s="101">
        <f>SUM(AU391)</f>
        <v>5000</v>
      </c>
      <c r="AV390" s="101">
        <f>SUM(AV391)</f>
        <v>0</v>
      </c>
      <c r="AW390" s="101"/>
      <c r="AX390" s="101"/>
      <c r="AY390" s="101">
        <f>SUM(AY391)</f>
        <v>0</v>
      </c>
      <c r="AZ390" s="30"/>
      <c r="BA390" s="30"/>
      <c r="BB390" s="101">
        <f t="shared" ref="BB390:BK390" si="1180">SUM(BB391)</f>
        <v>0</v>
      </c>
      <c r="BC390" s="101">
        <f t="shared" si="1180"/>
        <v>0</v>
      </c>
      <c r="BD390" s="101">
        <f t="shared" si="1180"/>
        <v>0</v>
      </c>
      <c r="BE390" s="101">
        <f t="shared" si="1180"/>
        <v>0</v>
      </c>
      <c r="BF390" s="101">
        <f t="shared" si="1180"/>
        <v>200</v>
      </c>
      <c r="BG390" s="101">
        <f t="shared" si="1180"/>
        <v>0</v>
      </c>
      <c r="BH390" s="101">
        <f t="shared" si="1180"/>
        <v>200</v>
      </c>
      <c r="BI390" s="101">
        <f>SUM(BI391)</f>
        <v>0</v>
      </c>
      <c r="BJ390" s="101">
        <f>SUM(BJ391)</f>
        <v>200</v>
      </c>
      <c r="BK390" s="101">
        <f t="shared" si="1180"/>
        <v>30</v>
      </c>
      <c r="BL390" s="101">
        <f t="shared" si="908"/>
        <v>15</v>
      </c>
      <c r="BM390" s="101"/>
      <c r="BN390" s="101"/>
      <c r="BO390" s="101">
        <f>SUM(BO391)</f>
        <v>30</v>
      </c>
      <c r="BP390" s="101"/>
      <c r="BQ390" s="101"/>
      <c r="BR390" s="101">
        <f>SUM(BR391)</f>
        <v>-30</v>
      </c>
      <c r="BS390" s="101">
        <f>SUM(BS391)</f>
        <v>0</v>
      </c>
      <c r="BT390" s="101">
        <f>SUM(BT391)</f>
        <v>0</v>
      </c>
      <c r="BU390" s="101">
        <f>SUM(BU391)</f>
        <v>0</v>
      </c>
      <c r="BV390" s="101">
        <f>SUM(BV391)</f>
        <v>0</v>
      </c>
      <c r="BW390" s="101"/>
      <c r="BX390" s="101"/>
      <c r="BY390" s="101">
        <f>SUM(BY391)</f>
        <v>30</v>
      </c>
      <c r="BZ390" s="101">
        <f>SUM(BZ391)</f>
        <v>0</v>
      </c>
      <c r="CA390" s="101">
        <f t="shared" si="919"/>
        <v>0</v>
      </c>
      <c r="CB390" s="101">
        <f t="shared" si="920"/>
        <v>0</v>
      </c>
      <c r="CC390" s="101">
        <f>SUM(CC391)</f>
        <v>0</v>
      </c>
      <c r="CD390" s="101">
        <f>SUM(CD391)</f>
        <v>0</v>
      </c>
      <c r="CE390" s="101">
        <f>SUM(CE391)</f>
        <v>0</v>
      </c>
      <c r="CF390" s="101">
        <f>SUM(CF391)</f>
        <v>0</v>
      </c>
      <c r="CG390" s="101">
        <f t="shared" si="1067"/>
        <v>0</v>
      </c>
      <c r="CH390" s="101">
        <f>SUM(CH391)</f>
        <v>0</v>
      </c>
      <c r="CI390" s="101">
        <f>SUM(CI391)</f>
        <v>0</v>
      </c>
      <c r="CJ390" s="101"/>
      <c r="CK390" s="101">
        <f t="shared" si="1120"/>
        <v>0</v>
      </c>
      <c r="CL390" s="101">
        <f>SUM(CL391)</f>
        <v>0</v>
      </c>
      <c r="CM390" s="101">
        <f>SUM(CM391)</f>
        <v>0</v>
      </c>
      <c r="CN390" s="101"/>
      <c r="CO390" s="101">
        <f t="shared" si="1121"/>
        <v>0</v>
      </c>
      <c r="CP390" s="101">
        <f>SUM(CP391)</f>
        <v>0</v>
      </c>
      <c r="CQ390" s="101">
        <f>SUM(CQ391)</f>
        <v>0</v>
      </c>
      <c r="CR390" s="101">
        <f>SUM(CR391)</f>
        <v>0</v>
      </c>
      <c r="CS390" s="101">
        <f t="shared" si="1075"/>
        <v>0</v>
      </c>
      <c r="CT390" s="101">
        <f>SUM(CT391)</f>
        <v>0</v>
      </c>
      <c r="CU390" s="101">
        <f>SUM(CU391)</f>
        <v>0</v>
      </c>
      <c r="CV390" s="101">
        <f>SUM(CV391)</f>
        <v>0</v>
      </c>
      <c r="CW390" s="101">
        <f t="shared" si="833"/>
        <v>0</v>
      </c>
      <c r="CX390" s="101">
        <f t="shared" ref="CX390:DG390" si="1181">SUM(CX391)</f>
        <v>0</v>
      </c>
      <c r="CY390" s="101">
        <f t="shared" si="1181"/>
        <v>0</v>
      </c>
      <c r="CZ390" s="114">
        <f t="shared" si="1181"/>
        <v>0</v>
      </c>
      <c r="DA390" s="114">
        <f t="shared" si="1181"/>
        <v>0</v>
      </c>
      <c r="DB390" s="114">
        <v>0</v>
      </c>
      <c r="DC390" s="114">
        <f t="shared" ref="DC390" si="1182">SUM(DC391)</f>
        <v>0</v>
      </c>
      <c r="DD390" s="101">
        <f t="shared" si="1157"/>
        <v>0</v>
      </c>
      <c r="DE390" s="101">
        <f t="shared" si="1156"/>
        <v>0</v>
      </c>
      <c r="DF390" s="101">
        <f t="shared" si="1181"/>
        <v>0</v>
      </c>
      <c r="DG390" s="101">
        <f t="shared" si="1181"/>
        <v>0</v>
      </c>
      <c r="DH390" s="101">
        <f t="shared" si="839"/>
        <v>0</v>
      </c>
      <c r="DI390" s="101">
        <f>SUM(DI391)</f>
        <v>0</v>
      </c>
      <c r="DJ390" s="114">
        <f>SUM(DJ391)</f>
        <v>0</v>
      </c>
      <c r="DK390" s="101">
        <f t="shared" ref="DK390" si="1183">SUM(DK391)</f>
        <v>0</v>
      </c>
      <c r="DL390" s="101">
        <f t="shared" si="967"/>
        <v>0</v>
      </c>
      <c r="DM390" s="101">
        <f>SUM(DM391)</f>
        <v>0</v>
      </c>
      <c r="DN390" s="114">
        <f>SUM(DN391)</f>
        <v>0</v>
      </c>
      <c r="DO390" s="101">
        <f t="shared" ref="DO390" si="1184">SUM(DO391)</f>
        <v>0</v>
      </c>
      <c r="DP390" s="101">
        <f t="shared" si="969"/>
        <v>0</v>
      </c>
      <c r="DQ390" s="101">
        <f>SUM(DQ391)</f>
        <v>0</v>
      </c>
      <c r="DR390" s="114">
        <f>SUM(DR391)</f>
        <v>0</v>
      </c>
      <c r="DS390" s="114">
        <f t="shared" ref="DS390:DU390" si="1185">SUM(DS391)</f>
        <v>0</v>
      </c>
      <c r="DT390" s="114">
        <f t="shared" si="1185"/>
        <v>0</v>
      </c>
      <c r="DU390" s="114">
        <f t="shared" si="1185"/>
        <v>0</v>
      </c>
      <c r="DV390" s="106"/>
      <c r="DW390" s="106"/>
      <c r="DX390" s="137"/>
      <c r="DY390" s="138"/>
      <c r="DZ390" s="852"/>
      <c r="EA390" s="852"/>
      <c r="EE390" s="686"/>
      <c r="EF390" s="655"/>
      <c r="EG390" s="655"/>
      <c r="EH390" s="655"/>
      <c r="EI390" s="655"/>
      <c r="EJ390" s="655"/>
      <c r="EK390" s="655"/>
      <c r="EL390" s="655"/>
      <c r="EM390" s="655"/>
      <c r="EN390" s="952"/>
      <c r="EO390" s="655"/>
      <c r="EP390" s="655"/>
      <c r="EQ390" s="655"/>
      <c r="ER390" s="655"/>
      <c r="ES390" s="655"/>
      <c r="ET390" s="655"/>
      <c r="EU390" s="655"/>
      <c r="EV390" s="655"/>
      <c r="EX390" s="820"/>
      <c r="EY390" s="655"/>
      <c r="EZ390" s="655"/>
      <c r="FA390" s="655"/>
      <c r="FB390" s="655"/>
      <c r="FC390" s="655"/>
      <c r="FD390" s="655"/>
      <c r="FE390" s="655"/>
      <c r="FF390" s="655"/>
      <c r="FG390" s="655"/>
      <c r="FH390" s="655"/>
      <c r="FI390" s="655"/>
      <c r="FJ390" s="655"/>
      <c r="FK390" s="655"/>
      <c r="FL390" s="655"/>
      <c r="FM390" s="655"/>
      <c r="FN390" s="655"/>
      <c r="FO390" s="655"/>
      <c r="FP390" s="655"/>
      <c r="FQ390" s="655"/>
      <c r="FR390" s="655"/>
      <c r="FS390" s="655"/>
      <c r="FT390" s="655"/>
      <c r="FU390" s="655"/>
      <c r="FV390" s="655"/>
      <c r="FW390" s="655"/>
      <c r="FX390" s="655"/>
      <c r="FY390" s="655"/>
      <c r="FZ390" s="655"/>
      <c r="GA390" s="655"/>
      <c r="GB390" s="655"/>
      <c r="GC390" s="655"/>
      <c r="GD390" s="655"/>
      <c r="GE390" s="655"/>
      <c r="GF390" s="655"/>
      <c r="GG390" s="655"/>
      <c r="GH390" s="655"/>
      <c r="GI390" s="655"/>
      <c r="GJ390" s="655"/>
      <c r="GK390" s="655"/>
      <c r="GL390" s="655"/>
      <c r="GM390" s="655"/>
      <c r="GN390" s="655"/>
      <c r="GO390" s="655"/>
      <c r="GP390" s="655"/>
      <c r="GQ390" s="655"/>
      <c r="GR390" s="655"/>
      <c r="GS390" s="655"/>
      <c r="GT390" s="655"/>
      <c r="GU390" s="655"/>
      <c r="GV390" s="655"/>
      <c r="GW390" s="655"/>
      <c r="GX390" s="655"/>
      <c r="GY390" s="655"/>
      <c r="GZ390" s="655"/>
      <c r="HA390" s="655"/>
      <c r="HB390" s="655"/>
      <c r="HC390" s="655"/>
      <c r="HD390" s="655"/>
      <c r="HE390" s="655"/>
      <c r="HF390" s="655"/>
      <c r="HG390" s="655"/>
      <c r="HH390" s="655"/>
      <c r="HI390" s="655"/>
      <c r="HJ390" s="655"/>
      <c r="HK390" s="655"/>
      <c r="HL390" s="655"/>
      <c r="HM390" s="655"/>
      <c r="HN390" s="655"/>
      <c r="HO390" s="655"/>
      <c r="HP390" s="655"/>
      <c r="HQ390" s="655"/>
      <c r="HR390" s="655"/>
      <c r="HS390" s="655"/>
      <c r="HT390" s="655"/>
      <c r="HU390" s="655"/>
      <c r="HV390" s="655"/>
      <c r="HW390" s="655"/>
      <c r="HX390" s="655"/>
      <c r="HY390" s="655"/>
      <c r="HZ390" s="655"/>
      <c r="IA390" s="655"/>
      <c r="IB390" s="655"/>
      <c r="IC390" s="655"/>
    </row>
    <row r="391" spans="1:237" s="654" customFormat="1" ht="20.100000000000001" hidden="1" customHeight="1" x14ac:dyDescent="0.35">
      <c r="A391" s="646"/>
      <c r="B391" s="646"/>
      <c r="C391" s="665"/>
      <c r="D391" s="646"/>
      <c r="E391" s="646" t="s">
        <v>7</v>
      </c>
      <c r="F391" s="646"/>
      <c r="G391" s="646"/>
      <c r="H391" s="646"/>
      <c r="I391" s="646"/>
      <c r="J391" s="646" t="s">
        <v>201</v>
      </c>
      <c r="K391" s="757"/>
      <c r="L391" s="610"/>
      <c r="M391" s="564"/>
      <c r="N391" s="573">
        <v>3293</v>
      </c>
      <c r="O391" s="541" t="s">
        <v>44</v>
      </c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614"/>
      <c r="AJ391" s="30"/>
      <c r="AK391" s="30"/>
      <c r="AL391" s="30"/>
      <c r="AM391" s="30"/>
      <c r="AN391" s="49">
        <v>0</v>
      </c>
      <c r="AO391" s="49">
        <v>0</v>
      </c>
      <c r="AP391" s="49">
        <v>0</v>
      </c>
      <c r="AQ391" s="49">
        <v>0</v>
      </c>
      <c r="AR391" s="49">
        <v>0</v>
      </c>
      <c r="AS391" s="49"/>
      <c r="AT391" s="49"/>
      <c r="AU391" s="49">
        <v>5000</v>
      </c>
      <c r="AV391" s="49">
        <v>0</v>
      </c>
      <c r="AW391" s="49"/>
      <c r="AX391" s="49"/>
      <c r="AY391" s="49">
        <f>(BB391-AV391)</f>
        <v>0</v>
      </c>
      <c r="AZ391" s="30"/>
      <c r="BA391" s="30"/>
      <c r="BB391" s="49">
        <v>0</v>
      </c>
      <c r="BC391" s="49">
        <v>0</v>
      </c>
      <c r="BD391" s="49">
        <v>0</v>
      </c>
      <c r="BE391" s="49">
        <v>0</v>
      </c>
      <c r="BF391" s="49">
        <v>200</v>
      </c>
      <c r="BG391" s="49">
        <v>0</v>
      </c>
      <c r="BH391" s="49">
        <v>200</v>
      </c>
      <c r="BI391" s="49">
        <f>(BJ391-BH391)</f>
        <v>0</v>
      </c>
      <c r="BJ391" s="49">
        <v>200</v>
      </c>
      <c r="BK391" s="49">
        <v>30</v>
      </c>
      <c r="BL391" s="49">
        <f t="shared" si="908"/>
        <v>15</v>
      </c>
      <c r="BM391" s="49"/>
      <c r="BN391" s="49"/>
      <c r="BO391" s="49">
        <v>30</v>
      </c>
      <c r="BP391" s="49"/>
      <c r="BQ391" s="49"/>
      <c r="BR391" s="49">
        <f>(BS391-BO391)</f>
        <v>-30</v>
      </c>
      <c r="BS391" s="49">
        <v>0</v>
      </c>
      <c r="BT391" s="49">
        <v>0</v>
      </c>
      <c r="BU391" s="49">
        <f>(BY391-BO391)</f>
        <v>0</v>
      </c>
      <c r="BV391" s="49">
        <v>0</v>
      </c>
      <c r="BW391" s="49"/>
      <c r="BX391" s="49"/>
      <c r="BY391" s="49">
        <v>30</v>
      </c>
      <c r="BZ391" s="49">
        <v>0</v>
      </c>
      <c r="CA391" s="49">
        <f t="shared" si="919"/>
        <v>0</v>
      </c>
      <c r="CB391" s="49">
        <f t="shared" si="920"/>
        <v>0</v>
      </c>
      <c r="CC391" s="49"/>
      <c r="CD391" s="49"/>
      <c r="CE391" s="49">
        <v>0</v>
      </c>
      <c r="CF391" s="49"/>
      <c r="CG391" s="49">
        <f t="shared" si="1067"/>
        <v>0</v>
      </c>
      <c r="CH391" s="49">
        <f>(CI391-CE391)</f>
        <v>0</v>
      </c>
      <c r="CI391" s="49">
        <v>0</v>
      </c>
      <c r="CJ391" s="49"/>
      <c r="CK391" s="49">
        <f t="shared" si="1120"/>
        <v>0</v>
      </c>
      <c r="CL391" s="49">
        <f>(CM391-CI391)</f>
        <v>0</v>
      </c>
      <c r="CM391" s="49">
        <v>0</v>
      </c>
      <c r="CN391" s="49"/>
      <c r="CO391" s="49">
        <f t="shared" si="1121"/>
        <v>0</v>
      </c>
      <c r="CP391" s="49">
        <f>(CQ391-CM391)</f>
        <v>0</v>
      </c>
      <c r="CQ391" s="49">
        <v>0</v>
      </c>
      <c r="CR391" s="49"/>
      <c r="CS391" s="49">
        <f t="shared" si="1075"/>
        <v>0</v>
      </c>
      <c r="CT391" s="49">
        <f>(CU391-CQ391)</f>
        <v>0</v>
      </c>
      <c r="CU391" s="49"/>
      <c r="CV391" s="49"/>
      <c r="CW391" s="49">
        <f t="shared" si="833"/>
        <v>0</v>
      </c>
      <c r="CX391" s="49">
        <f>(CY391-CU391)</f>
        <v>0</v>
      </c>
      <c r="CY391" s="49"/>
      <c r="CZ391" s="851"/>
      <c r="DA391" s="851"/>
      <c r="DB391" s="851">
        <v>0</v>
      </c>
      <c r="DC391" s="851">
        <v>0</v>
      </c>
      <c r="DD391" s="49">
        <f t="shared" si="1157"/>
        <v>0</v>
      </c>
      <c r="DE391" s="49">
        <f t="shared" si="1156"/>
        <v>0</v>
      </c>
      <c r="DF391" s="49"/>
      <c r="DG391" s="49"/>
      <c r="DH391" s="49">
        <f t="shared" si="839"/>
        <v>0</v>
      </c>
      <c r="DI391" s="49">
        <f>(DJ391-DF391)</f>
        <v>0</v>
      </c>
      <c r="DJ391" s="851"/>
      <c r="DK391" s="49"/>
      <c r="DL391" s="49">
        <f t="shared" si="967"/>
        <v>0</v>
      </c>
      <c r="DM391" s="49">
        <f>(DN391-DJ391)</f>
        <v>0</v>
      </c>
      <c r="DN391" s="851"/>
      <c r="DO391" s="49"/>
      <c r="DP391" s="49">
        <f t="shared" si="969"/>
        <v>0</v>
      </c>
      <c r="DQ391" s="49">
        <f>(DR391-DN391)</f>
        <v>0</v>
      </c>
      <c r="DR391" s="851"/>
      <c r="DS391" s="851"/>
      <c r="DT391" s="851"/>
      <c r="DU391" s="851"/>
      <c r="DV391" s="49"/>
      <c r="DW391" s="49"/>
      <c r="DX391" s="137"/>
      <c r="DY391" s="851"/>
      <c r="DZ391" s="852"/>
      <c r="EA391" s="852"/>
      <c r="EE391" s="686"/>
      <c r="EF391" s="655"/>
      <c r="EG391" s="655"/>
      <c r="EH391" s="655"/>
      <c r="EI391" s="655"/>
      <c r="EJ391" s="655"/>
      <c r="EK391" s="655"/>
      <c r="EL391" s="655"/>
      <c r="EM391" s="655"/>
      <c r="EN391" s="952"/>
      <c r="EO391" s="655"/>
      <c r="EP391" s="655"/>
      <c r="EQ391" s="655"/>
      <c r="ER391" s="655"/>
      <c r="ES391" s="655"/>
      <c r="ET391" s="655"/>
      <c r="EU391" s="655"/>
      <c r="EV391" s="655"/>
      <c r="EX391" s="820"/>
      <c r="EY391" s="655"/>
      <c r="EZ391" s="655"/>
      <c r="FA391" s="655"/>
      <c r="FB391" s="655"/>
      <c r="FC391" s="655"/>
      <c r="FD391" s="655"/>
      <c r="FE391" s="655"/>
      <c r="FF391" s="655"/>
      <c r="FG391" s="655"/>
      <c r="FH391" s="655"/>
      <c r="FI391" s="655"/>
      <c r="FJ391" s="655"/>
      <c r="FK391" s="655"/>
      <c r="FL391" s="655"/>
      <c r="FM391" s="655"/>
      <c r="FN391" s="655"/>
      <c r="FO391" s="655"/>
      <c r="FP391" s="655"/>
      <c r="FQ391" s="655"/>
      <c r="FR391" s="655"/>
      <c r="FS391" s="655"/>
      <c r="FT391" s="655"/>
      <c r="FU391" s="655"/>
      <c r="FV391" s="655"/>
      <c r="FW391" s="655"/>
      <c r="FX391" s="655"/>
      <c r="FY391" s="655"/>
      <c r="FZ391" s="655"/>
      <c r="GA391" s="655"/>
      <c r="GB391" s="655"/>
      <c r="GC391" s="655"/>
      <c r="GD391" s="655"/>
      <c r="GE391" s="655"/>
      <c r="GF391" s="655"/>
      <c r="GG391" s="655"/>
      <c r="GH391" s="655"/>
      <c r="GI391" s="655"/>
      <c r="GJ391" s="655"/>
      <c r="GK391" s="655"/>
      <c r="GL391" s="655"/>
      <c r="GM391" s="655"/>
      <c r="GN391" s="655"/>
      <c r="GO391" s="655"/>
      <c r="GP391" s="655"/>
      <c r="GQ391" s="655"/>
      <c r="GR391" s="655"/>
      <c r="GS391" s="655"/>
      <c r="GT391" s="655"/>
      <c r="GU391" s="655"/>
      <c r="GV391" s="655"/>
      <c r="GW391" s="655"/>
      <c r="GX391" s="655"/>
      <c r="GY391" s="655"/>
      <c r="GZ391" s="655"/>
      <c r="HA391" s="655"/>
      <c r="HB391" s="655"/>
      <c r="HC391" s="655"/>
      <c r="HD391" s="655"/>
      <c r="HE391" s="655"/>
      <c r="HF391" s="655"/>
      <c r="HG391" s="655"/>
      <c r="HH391" s="655"/>
      <c r="HI391" s="655"/>
      <c r="HJ391" s="655"/>
      <c r="HK391" s="655"/>
      <c r="HL391" s="655"/>
      <c r="HM391" s="655"/>
      <c r="HN391" s="655"/>
      <c r="HO391" s="655"/>
      <c r="HP391" s="655"/>
      <c r="HQ391" s="655"/>
      <c r="HR391" s="655"/>
      <c r="HS391" s="655"/>
      <c r="HT391" s="655"/>
      <c r="HU391" s="655"/>
      <c r="HV391" s="655"/>
      <c r="HW391" s="655"/>
      <c r="HX391" s="655"/>
      <c r="HY391" s="655"/>
      <c r="HZ391" s="655"/>
      <c r="IA391" s="655"/>
      <c r="IB391" s="655"/>
      <c r="IC391" s="655"/>
    </row>
    <row r="392" spans="1:237" s="654" customFormat="1" ht="20.100000000000001" customHeight="1" x14ac:dyDescent="0.35">
      <c r="A392" s="682" t="s">
        <v>465</v>
      </c>
      <c r="B392" s="682" t="s">
        <v>585</v>
      </c>
      <c r="C392" s="495"/>
      <c r="D392" s="682"/>
      <c r="E392" s="682"/>
      <c r="F392" s="682" t="s">
        <v>8</v>
      </c>
      <c r="G392" s="682" t="s">
        <v>9</v>
      </c>
      <c r="H392" s="682"/>
      <c r="I392" s="682"/>
      <c r="J392" s="682"/>
      <c r="K392" s="510"/>
      <c r="L392" s="513" t="s">
        <v>578</v>
      </c>
      <c r="M392" s="513"/>
      <c r="N392" s="513"/>
      <c r="O392" s="772"/>
      <c r="P392" s="410" t="e">
        <f t="shared" ref="P392:V392" si="1186">SUM(P393)</f>
        <v>#REF!</v>
      </c>
      <c r="Q392" s="410" t="e">
        <f t="shared" si="1186"/>
        <v>#REF!</v>
      </c>
      <c r="R392" s="410" t="e">
        <f t="shared" si="1186"/>
        <v>#REF!</v>
      </c>
      <c r="S392" s="410" t="e">
        <f t="shared" si="1186"/>
        <v>#REF!</v>
      </c>
      <c r="T392" s="410" t="e">
        <f t="shared" si="1186"/>
        <v>#REF!</v>
      </c>
      <c r="U392" s="410" t="e">
        <f t="shared" si="1186"/>
        <v>#REF!</v>
      </c>
      <c r="V392" s="410" t="e">
        <f t="shared" si="1186"/>
        <v>#REF!</v>
      </c>
      <c r="W392" s="410" t="e">
        <f>(V392/T392)*100</f>
        <v>#REF!</v>
      </c>
      <c r="X392" s="410" t="e">
        <f>SUM(X393)</f>
        <v>#REF!</v>
      </c>
      <c r="Y392" s="410" t="e">
        <f>SUM(Y393)</f>
        <v>#REF!</v>
      </c>
      <c r="Z392" s="410" t="e">
        <f>SUM(Z393)</f>
        <v>#REF!</v>
      </c>
      <c r="AA392" s="410" t="e">
        <f>SUM(AG393)</f>
        <v>#REF!</v>
      </c>
      <c r="AB392" s="410" t="e">
        <f>SUM(AB393)</f>
        <v>#REF!</v>
      </c>
      <c r="AC392" s="410" t="e">
        <f>SUM(AC393)</f>
        <v>#REF!</v>
      </c>
      <c r="AD392" s="410" t="e">
        <f>SUM(AD393)</f>
        <v>#REF!</v>
      </c>
      <c r="AE392" s="410" t="e">
        <f>(AD392/AC392)*100</f>
        <v>#REF!</v>
      </c>
      <c r="AF392" s="410" t="e">
        <f t="shared" ref="AF392:AQ392" si="1187">SUM(AF393)</f>
        <v>#REF!</v>
      </c>
      <c r="AG392" s="410" t="e">
        <f t="shared" si="1187"/>
        <v>#REF!</v>
      </c>
      <c r="AH392" s="410" t="e">
        <f t="shared" si="1187"/>
        <v>#REF!</v>
      </c>
      <c r="AI392" s="410" t="e">
        <f t="shared" si="1187"/>
        <v>#REF!</v>
      </c>
      <c r="AJ392" s="410" t="e">
        <f t="shared" si="1187"/>
        <v>#REF!</v>
      </c>
      <c r="AK392" s="410" t="e">
        <f t="shared" si="1187"/>
        <v>#REF!</v>
      </c>
      <c r="AL392" s="410" t="e">
        <f t="shared" si="1187"/>
        <v>#REF!</v>
      </c>
      <c r="AM392" s="410" t="e">
        <f t="shared" si="1187"/>
        <v>#REF!</v>
      </c>
      <c r="AN392" s="113" t="e">
        <f t="shared" si="1187"/>
        <v>#REF!</v>
      </c>
      <c r="AO392" s="113" t="e">
        <f t="shared" si="1187"/>
        <v>#REF!</v>
      </c>
      <c r="AP392" s="113" t="e">
        <f t="shared" si="1187"/>
        <v>#REF!</v>
      </c>
      <c r="AQ392" s="113" t="e">
        <f t="shared" si="1187"/>
        <v>#REF!</v>
      </c>
      <c r="AR392" s="113">
        <f>AR393</f>
        <v>0</v>
      </c>
      <c r="AS392" s="113" t="e">
        <f>AR392/AN392*100</f>
        <v>#REF!</v>
      </c>
      <c r="AT392" s="113" t="e">
        <f>AR392/AP392*100</f>
        <v>#REF!</v>
      </c>
      <c r="AU392" s="113" t="e">
        <f>SUM(AU393)</f>
        <v>#REF!</v>
      </c>
      <c r="AV392" s="113">
        <f t="shared" ref="AV392:BK392" si="1188">AV393</f>
        <v>0</v>
      </c>
      <c r="AW392" s="113">
        <f t="shared" si="1188"/>
        <v>0</v>
      </c>
      <c r="AX392" s="113">
        <f t="shared" si="1188"/>
        <v>0</v>
      </c>
      <c r="AY392" s="113">
        <f t="shared" si="1188"/>
        <v>0</v>
      </c>
      <c r="AZ392" s="113">
        <f t="shared" si="1188"/>
        <v>0</v>
      </c>
      <c r="BA392" s="113">
        <f t="shared" si="1188"/>
        <v>0</v>
      </c>
      <c r="BB392" s="113">
        <f t="shared" si="1188"/>
        <v>0</v>
      </c>
      <c r="BC392" s="113">
        <f t="shared" si="1188"/>
        <v>0</v>
      </c>
      <c r="BD392" s="113">
        <f t="shared" si="1188"/>
        <v>110509.8</v>
      </c>
      <c r="BE392" s="113">
        <f t="shared" si="1188"/>
        <v>0</v>
      </c>
      <c r="BF392" s="113">
        <f t="shared" si="1188"/>
        <v>5000</v>
      </c>
      <c r="BG392" s="113">
        <f t="shared" si="1188"/>
        <v>3544.02</v>
      </c>
      <c r="BH392" s="113">
        <f t="shared" si="1188"/>
        <v>5500</v>
      </c>
      <c r="BI392" s="113">
        <f t="shared" si="1188"/>
        <v>3676.1800000000003</v>
      </c>
      <c r="BJ392" s="113">
        <f t="shared" si="1188"/>
        <v>9176.18</v>
      </c>
      <c r="BK392" s="113">
        <f t="shared" si="1188"/>
        <v>4164.13</v>
      </c>
      <c r="BL392" s="113">
        <f t="shared" si="908"/>
        <v>45.379776769854125</v>
      </c>
      <c r="BM392" s="113"/>
      <c r="BN392" s="113"/>
      <c r="BO392" s="113">
        <f>BO393</f>
        <v>7000</v>
      </c>
      <c r="BP392" s="113"/>
      <c r="BQ392" s="113"/>
      <c r="BR392" s="113">
        <f>BR393</f>
        <v>-889.5</v>
      </c>
      <c r="BS392" s="113">
        <f>BS393</f>
        <v>6110.5</v>
      </c>
      <c r="BT392" s="113">
        <f>BT393</f>
        <v>4164.13</v>
      </c>
      <c r="BU392" s="113">
        <f>BU393</f>
        <v>9300</v>
      </c>
      <c r="BV392" s="113">
        <f>BV393</f>
        <v>6110.5</v>
      </c>
      <c r="BW392" s="113"/>
      <c r="BX392" s="113"/>
      <c r="BY392" s="113">
        <f>BY393</f>
        <v>16300</v>
      </c>
      <c r="BZ392" s="113">
        <f>BZ393</f>
        <v>16263.77</v>
      </c>
      <c r="CA392" s="113">
        <f t="shared" si="919"/>
        <v>458.90739894244393</v>
      </c>
      <c r="CB392" s="113">
        <f t="shared" si="920"/>
        <v>99.7777300613497</v>
      </c>
      <c r="CC392" s="113">
        <f>CC393</f>
        <v>6110.5</v>
      </c>
      <c r="CD392" s="113">
        <f>CD393</f>
        <v>6110.5</v>
      </c>
      <c r="CE392" s="113">
        <f>CE393</f>
        <v>6110.5</v>
      </c>
      <c r="CF392" s="113">
        <f>CF393</f>
        <v>0</v>
      </c>
      <c r="CG392" s="113">
        <f t="shared" si="1067"/>
        <v>0</v>
      </c>
      <c r="CH392" s="113">
        <f>CH393</f>
        <v>17989.5</v>
      </c>
      <c r="CI392" s="113">
        <f>CI393</f>
        <v>24100</v>
      </c>
      <c r="CJ392" s="113"/>
      <c r="CK392" s="113">
        <f t="shared" si="1120"/>
        <v>0</v>
      </c>
      <c r="CL392" s="113">
        <f>CL393</f>
        <v>0</v>
      </c>
      <c r="CM392" s="113">
        <f>CM393</f>
        <v>24100</v>
      </c>
      <c r="CN392" s="113"/>
      <c r="CO392" s="113">
        <f t="shared" si="1121"/>
        <v>0</v>
      </c>
      <c r="CP392" s="113">
        <f>CP393</f>
        <v>0</v>
      </c>
      <c r="CQ392" s="113">
        <f>CQ393</f>
        <v>24100</v>
      </c>
      <c r="CR392" s="113">
        <f>CR393</f>
        <v>15316</v>
      </c>
      <c r="CS392" s="113">
        <f t="shared" si="1075"/>
        <v>63.551867219917014</v>
      </c>
      <c r="CT392" s="113">
        <f>CT393</f>
        <v>3814.5</v>
      </c>
      <c r="CU392" s="113">
        <f>CU393</f>
        <v>27914.5</v>
      </c>
      <c r="CV392" s="113">
        <f>CV393</f>
        <v>15316</v>
      </c>
      <c r="CW392" s="113">
        <f t="shared" si="833"/>
        <v>54.867541958480359</v>
      </c>
      <c r="CX392" s="113">
        <f t="shared" ref="CX392:DG392" si="1189">CX393</f>
        <v>0</v>
      </c>
      <c r="CY392" s="113">
        <f t="shared" si="1189"/>
        <v>27914.5</v>
      </c>
      <c r="CZ392" s="113">
        <f t="shared" si="1189"/>
        <v>12500</v>
      </c>
      <c r="DA392" s="113">
        <f t="shared" si="1189"/>
        <v>12500</v>
      </c>
      <c r="DB392" s="113">
        <f t="shared" si="1189"/>
        <v>15316</v>
      </c>
      <c r="DC392" s="113">
        <f t="shared" ref="DC392" si="1190">DC393</f>
        <v>16153.35</v>
      </c>
      <c r="DD392" s="113">
        <f t="shared" si="1157"/>
        <v>105.46715852703056</v>
      </c>
      <c r="DE392" s="113">
        <f t="shared" si="1156"/>
        <v>65.664024390243895</v>
      </c>
      <c r="DF392" s="113">
        <f t="shared" si="1189"/>
        <v>16300</v>
      </c>
      <c r="DG392" s="113">
        <f t="shared" si="1189"/>
        <v>11096.58</v>
      </c>
      <c r="DH392" s="113">
        <f t="shared" si="839"/>
        <v>68.077177914110436</v>
      </c>
      <c r="DI392" s="113">
        <f>DI393</f>
        <v>8300</v>
      </c>
      <c r="DJ392" s="113">
        <f>DJ393</f>
        <v>24600</v>
      </c>
      <c r="DK392" s="113">
        <f t="shared" ref="DK392" si="1191">DK393</f>
        <v>0</v>
      </c>
      <c r="DL392" s="113">
        <f t="shared" si="967"/>
        <v>0</v>
      </c>
      <c r="DM392" s="113">
        <f>DM393</f>
        <v>0</v>
      </c>
      <c r="DN392" s="113">
        <f>DN393</f>
        <v>24600</v>
      </c>
      <c r="DO392" s="113">
        <f t="shared" ref="DO392" si="1192">DO393</f>
        <v>0</v>
      </c>
      <c r="DP392" s="113">
        <f t="shared" si="969"/>
        <v>0</v>
      </c>
      <c r="DQ392" s="113">
        <f>DQ393</f>
        <v>7400</v>
      </c>
      <c r="DR392" s="113">
        <f>DR393</f>
        <v>32000</v>
      </c>
      <c r="DS392" s="113">
        <f t="shared" ref="DS392:DU392" si="1193">DS393</f>
        <v>40000</v>
      </c>
      <c r="DT392" s="113">
        <f t="shared" si="1193"/>
        <v>40000</v>
      </c>
      <c r="DU392" s="113">
        <f t="shared" si="1193"/>
        <v>40000</v>
      </c>
      <c r="DV392" s="957"/>
      <c r="DW392" s="957"/>
      <c r="DX392" s="137"/>
      <c r="DY392" s="957"/>
      <c r="DZ392" s="852"/>
      <c r="EA392" s="852"/>
      <c r="EE392" s="686"/>
      <c r="EF392" s="655"/>
      <c r="EG392" s="655"/>
      <c r="EH392" s="655"/>
      <c r="EI392" s="655"/>
      <c r="EJ392" s="655"/>
      <c r="EK392" s="655"/>
      <c r="EL392" s="655"/>
      <c r="EM392" s="655"/>
      <c r="EN392" s="952"/>
      <c r="EO392" s="655"/>
      <c r="EP392" s="655"/>
      <c r="EQ392" s="655"/>
      <c r="ER392" s="655"/>
      <c r="ES392" s="655"/>
      <c r="ET392" s="655"/>
      <c r="EU392" s="655"/>
      <c r="EV392" s="655"/>
      <c r="EX392" s="820"/>
      <c r="EY392" s="655"/>
      <c r="EZ392" s="655"/>
      <c r="FA392" s="655"/>
      <c r="FB392" s="655"/>
      <c r="FC392" s="655"/>
      <c r="FD392" s="655"/>
      <c r="FE392" s="655"/>
      <c r="FF392" s="655"/>
      <c r="FG392" s="655"/>
      <c r="FH392" s="655"/>
      <c r="FI392" s="655"/>
      <c r="FJ392" s="655"/>
      <c r="FK392" s="655"/>
      <c r="FL392" s="655"/>
      <c r="FM392" s="655"/>
      <c r="FN392" s="655"/>
      <c r="FO392" s="655"/>
      <c r="FP392" s="655"/>
      <c r="FQ392" s="655"/>
      <c r="FR392" s="655"/>
      <c r="FS392" s="655"/>
      <c r="FT392" s="655"/>
      <c r="FU392" s="655"/>
      <c r="FV392" s="655"/>
      <c r="FW392" s="655"/>
      <c r="FX392" s="655"/>
      <c r="FY392" s="655"/>
      <c r="FZ392" s="655"/>
      <c r="GA392" s="655"/>
      <c r="GB392" s="655"/>
      <c r="GC392" s="655"/>
      <c r="GD392" s="655"/>
      <c r="GE392" s="655"/>
      <c r="GF392" s="655"/>
      <c r="GG392" s="655"/>
      <c r="GH392" s="655"/>
      <c r="GI392" s="655"/>
      <c r="GJ392" s="655"/>
      <c r="GK392" s="655"/>
      <c r="GL392" s="655"/>
      <c r="GM392" s="655"/>
      <c r="GN392" s="655"/>
      <c r="GO392" s="655"/>
      <c r="GP392" s="655"/>
      <c r="GQ392" s="655"/>
      <c r="GR392" s="655"/>
      <c r="GS392" s="655"/>
      <c r="GT392" s="655"/>
      <c r="GU392" s="655"/>
      <c r="GV392" s="655"/>
      <c r="GW392" s="655"/>
      <c r="GX392" s="655"/>
      <c r="GY392" s="655"/>
      <c r="GZ392" s="655"/>
      <c r="HA392" s="655"/>
      <c r="HB392" s="655"/>
      <c r="HC392" s="655"/>
      <c r="HD392" s="655"/>
      <c r="HE392" s="655"/>
      <c r="HF392" s="655"/>
      <c r="HG392" s="655"/>
      <c r="HH392" s="655"/>
      <c r="HI392" s="655"/>
      <c r="HJ392" s="655"/>
      <c r="HK392" s="655"/>
      <c r="HL392" s="655"/>
      <c r="HM392" s="655"/>
      <c r="HN392" s="655"/>
      <c r="HO392" s="655"/>
      <c r="HP392" s="655"/>
      <c r="HQ392" s="655"/>
      <c r="HR392" s="655"/>
      <c r="HS392" s="655"/>
      <c r="HT392" s="655"/>
      <c r="HU392" s="655"/>
      <c r="HV392" s="655"/>
      <c r="HW392" s="655"/>
      <c r="HX392" s="655"/>
      <c r="HY392" s="655"/>
      <c r="HZ392" s="655"/>
      <c r="IA392" s="655"/>
      <c r="IB392" s="655"/>
      <c r="IC392" s="655"/>
    </row>
    <row r="393" spans="1:237" s="654" customFormat="1" ht="20.100000000000001" customHeight="1" x14ac:dyDescent="0.35">
      <c r="A393" s="658" t="s">
        <v>385</v>
      </c>
      <c r="B393" s="657" t="s">
        <v>584</v>
      </c>
      <c r="C393" s="538"/>
      <c r="D393" s="657"/>
      <c r="E393" s="657"/>
      <c r="F393" s="658"/>
      <c r="G393" s="657"/>
      <c r="H393" s="657"/>
      <c r="I393" s="658"/>
      <c r="J393" s="658" t="s">
        <v>201</v>
      </c>
      <c r="K393" s="559"/>
      <c r="L393" s="508" t="s">
        <v>579</v>
      </c>
      <c r="M393" s="508"/>
      <c r="N393" s="508"/>
      <c r="O393" s="751"/>
      <c r="P393" s="38" t="e">
        <f>SUM(#REF!)</f>
        <v>#REF!</v>
      </c>
      <c r="Q393" s="38" t="e">
        <f>SUM(#REF!)</f>
        <v>#REF!</v>
      </c>
      <c r="R393" s="38" t="e">
        <f>SUM(#REF!)</f>
        <v>#REF!</v>
      </c>
      <c r="S393" s="38" t="e">
        <f>SUM(#REF!)</f>
        <v>#REF!</v>
      </c>
      <c r="T393" s="38" t="e">
        <f>SUM(#REF!)</f>
        <v>#REF!</v>
      </c>
      <c r="U393" s="38" t="e">
        <f>SUM(#REF!)</f>
        <v>#REF!</v>
      </c>
      <c r="V393" s="38" t="e">
        <f>SUM(#REF!)</f>
        <v>#REF!</v>
      </c>
      <c r="W393" s="38" t="e">
        <f>(V393/T393)*100</f>
        <v>#REF!</v>
      </c>
      <c r="X393" s="38" t="e">
        <f>SUM(#REF!)</f>
        <v>#REF!</v>
      </c>
      <c r="Y393" s="38" t="e">
        <f>SUM(#REF!)</f>
        <v>#REF!</v>
      </c>
      <c r="Z393" s="38" t="e">
        <f>SUM(#REF!)</f>
        <v>#REF!</v>
      </c>
      <c r="AA393" s="38" t="e">
        <f>SUM(#REF!)</f>
        <v>#REF!</v>
      </c>
      <c r="AB393" s="38" t="e">
        <f>#REF!</f>
        <v>#REF!</v>
      </c>
      <c r="AC393" s="38" t="e">
        <f>#REF!</f>
        <v>#REF!</v>
      </c>
      <c r="AD393" s="38" t="e">
        <f>#REF!</f>
        <v>#REF!</v>
      </c>
      <c r="AE393" s="38" t="e">
        <f>#REF!</f>
        <v>#REF!</v>
      </c>
      <c r="AF393" s="38" t="e">
        <f>#REF!</f>
        <v>#REF!</v>
      </c>
      <c r="AG393" s="38" t="e">
        <f>#REF!</f>
        <v>#REF!</v>
      </c>
      <c r="AH393" s="38" t="e">
        <f>#REF!</f>
        <v>#REF!</v>
      </c>
      <c r="AI393" s="38" t="e">
        <f>#REF!</f>
        <v>#REF!</v>
      </c>
      <c r="AJ393" s="38" t="e">
        <f>#REF!</f>
        <v>#REF!</v>
      </c>
      <c r="AK393" s="38" t="e">
        <f>#REF!</f>
        <v>#REF!</v>
      </c>
      <c r="AL393" s="38" t="e">
        <f>#REF!</f>
        <v>#REF!</v>
      </c>
      <c r="AM393" s="38" t="e">
        <f>#REF!</f>
        <v>#REF!</v>
      </c>
      <c r="AN393" s="99" t="e">
        <f>#REF!</f>
        <v>#REF!</v>
      </c>
      <c r="AO393" s="99" t="e">
        <f>#REF!</f>
        <v>#REF!</v>
      </c>
      <c r="AP393" s="99" t="e">
        <f>#REF!</f>
        <v>#REF!</v>
      </c>
      <c r="AQ393" s="99" t="e">
        <f>#REF!</f>
        <v>#REF!</v>
      </c>
      <c r="AR393" s="99">
        <f>AR397</f>
        <v>0</v>
      </c>
      <c r="AS393" s="99">
        <v>0</v>
      </c>
      <c r="AT393" s="99" t="e">
        <f>AR393/AP393*100</f>
        <v>#REF!</v>
      </c>
      <c r="AU393" s="99" t="e">
        <f>#REF!</f>
        <v>#REF!</v>
      </c>
      <c r="AV393" s="99">
        <f t="shared" ref="AV393:BK393" si="1194">AV397</f>
        <v>0</v>
      </c>
      <c r="AW393" s="99">
        <f t="shared" si="1194"/>
        <v>0</v>
      </c>
      <c r="AX393" s="99">
        <f t="shared" si="1194"/>
        <v>0</v>
      </c>
      <c r="AY393" s="99">
        <f t="shared" si="1194"/>
        <v>0</v>
      </c>
      <c r="AZ393" s="99">
        <f t="shared" si="1194"/>
        <v>0</v>
      </c>
      <c r="BA393" s="99">
        <f t="shared" si="1194"/>
        <v>0</v>
      </c>
      <c r="BB393" s="99">
        <f t="shared" si="1194"/>
        <v>0</v>
      </c>
      <c r="BC393" s="99">
        <f t="shared" si="1194"/>
        <v>0</v>
      </c>
      <c r="BD393" s="99">
        <f t="shared" si="1194"/>
        <v>110509.8</v>
      </c>
      <c r="BE393" s="99">
        <f t="shared" si="1194"/>
        <v>0</v>
      </c>
      <c r="BF393" s="99">
        <f t="shared" si="1194"/>
        <v>5000</v>
      </c>
      <c r="BG393" s="99">
        <f t="shared" si="1194"/>
        <v>3544.02</v>
      </c>
      <c r="BH393" s="99">
        <f t="shared" si="1194"/>
        <v>5500</v>
      </c>
      <c r="BI393" s="99">
        <f t="shared" si="1194"/>
        <v>3676.1800000000003</v>
      </c>
      <c r="BJ393" s="99">
        <f t="shared" si="1194"/>
        <v>9176.18</v>
      </c>
      <c r="BK393" s="99">
        <f t="shared" si="1194"/>
        <v>4164.13</v>
      </c>
      <c r="BL393" s="99">
        <f t="shared" si="908"/>
        <v>45.379776769854125</v>
      </c>
      <c r="BM393" s="99"/>
      <c r="BN393" s="99"/>
      <c r="BO393" s="99">
        <f>BO397</f>
        <v>7000</v>
      </c>
      <c r="BP393" s="99"/>
      <c r="BQ393" s="99"/>
      <c r="BR393" s="99">
        <f t="shared" ref="BR393:BY393" si="1195">BR397</f>
        <v>-889.5</v>
      </c>
      <c r="BS393" s="99">
        <f t="shared" si="1195"/>
        <v>6110.5</v>
      </c>
      <c r="BT393" s="99">
        <f>BT397</f>
        <v>4164.13</v>
      </c>
      <c r="BU393" s="99">
        <f t="shared" si="1195"/>
        <v>9300</v>
      </c>
      <c r="BV393" s="99">
        <f t="shared" si="1195"/>
        <v>6110.5</v>
      </c>
      <c r="BW393" s="99"/>
      <c r="BX393" s="99"/>
      <c r="BY393" s="99">
        <f t="shared" si="1195"/>
        <v>16300</v>
      </c>
      <c r="BZ393" s="99">
        <f>BZ397</f>
        <v>16263.77</v>
      </c>
      <c r="CA393" s="99">
        <f t="shared" si="919"/>
        <v>458.90739894244393</v>
      </c>
      <c r="CB393" s="99">
        <f t="shared" si="920"/>
        <v>99.7777300613497</v>
      </c>
      <c r="CC393" s="99">
        <f>CC397</f>
        <v>6110.5</v>
      </c>
      <c r="CD393" s="99">
        <f>CD397</f>
        <v>6110.5</v>
      </c>
      <c r="CE393" s="99">
        <f>CE397</f>
        <v>6110.5</v>
      </c>
      <c r="CF393" s="99">
        <f>CF397</f>
        <v>0</v>
      </c>
      <c r="CG393" s="99">
        <f t="shared" si="1067"/>
        <v>0</v>
      </c>
      <c r="CH393" s="99">
        <f>CH397</f>
        <v>17989.5</v>
      </c>
      <c r="CI393" s="99">
        <f>CI397</f>
        <v>24100</v>
      </c>
      <c r="CJ393" s="99"/>
      <c r="CK393" s="99">
        <f t="shared" si="1120"/>
        <v>0</v>
      </c>
      <c r="CL393" s="99">
        <f>CL397</f>
        <v>0</v>
      </c>
      <c r="CM393" s="99">
        <f>CM397</f>
        <v>24100</v>
      </c>
      <c r="CN393" s="99"/>
      <c r="CO393" s="99">
        <f t="shared" si="1121"/>
        <v>0</v>
      </c>
      <c r="CP393" s="99">
        <f>CP397</f>
        <v>0</v>
      </c>
      <c r="CQ393" s="99">
        <f>CQ397</f>
        <v>24100</v>
      </c>
      <c r="CR393" s="99">
        <f>CR397</f>
        <v>15316</v>
      </c>
      <c r="CS393" s="99">
        <f t="shared" si="1075"/>
        <v>63.551867219917014</v>
      </c>
      <c r="CT393" s="99">
        <f>CT397</f>
        <v>3814.5</v>
      </c>
      <c r="CU393" s="99">
        <f>CU397</f>
        <v>27914.5</v>
      </c>
      <c r="CV393" s="99">
        <f>CV397</f>
        <v>15316</v>
      </c>
      <c r="CW393" s="99">
        <f t="shared" si="833"/>
        <v>54.867541958480359</v>
      </c>
      <c r="CX393" s="99">
        <f t="shared" ref="CX393:DG393" si="1196">CX397</f>
        <v>0</v>
      </c>
      <c r="CY393" s="99">
        <f t="shared" si="1196"/>
        <v>27914.5</v>
      </c>
      <c r="CZ393" s="99">
        <f t="shared" si="1196"/>
        <v>12500</v>
      </c>
      <c r="DA393" s="99">
        <f t="shared" si="1196"/>
        <v>12500</v>
      </c>
      <c r="DB393" s="99">
        <f t="shared" ref="DB393" si="1197">DB397</f>
        <v>15316</v>
      </c>
      <c r="DC393" s="99">
        <f t="shared" ref="DC393" si="1198">DC397</f>
        <v>16153.35</v>
      </c>
      <c r="DD393" s="99">
        <f t="shared" si="1157"/>
        <v>105.46715852703056</v>
      </c>
      <c r="DE393" s="99">
        <f t="shared" si="1156"/>
        <v>65.664024390243895</v>
      </c>
      <c r="DF393" s="99">
        <f t="shared" si="1196"/>
        <v>16300</v>
      </c>
      <c r="DG393" s="99">
        <f t="shared" si="1196"/>
        <v>11096.58</v>
      </c>
      <c r="DH393" s="99">
        <f t="shared" si="839"/>
        <v>68.077177914110436</v>
      </c>
      <c r="DI393" s="99">
        <f>DI397</f>
        <v>8300</v>
      </c>
      <c r="DJ393" s="99">
        <f>DJ397</f>
        <v>24600</v>
      </c>
      <c r="DK393" s="99">
        <f t="shared" ref="DK393" si="1199">DK397</f>
        <v>0</v>
      </c>
      <c r="DL393" s="99">
        <f t="shared" si="967"/>
        <v>0</v>
      </c>
      <c r="DM393" s="99">
        <f>DM397</f>
        <v>0</v>
      </c>
      <c r="DN393" s="99">
        <f>DN397</f>
        <v>24600</v>
      </c>
      <c r="DO393" s="99">
        <f t="shared" ref="DO393" si="1200">DO397</f>
        <v>0</v>
      </c>
      <c r="DP393" s="99">
        <f t="shared" si="969"/>
        <v>0</v>
      </c>
      <c r="DQ393" s="99">
        <f>DQ397</f>
        <v>7400</v>
      </c>
      <c r="DR393" s="99">
        <f>DR397</f>
        <v>32000</v>
      </c>
      <c r="DS393" s="99">
        <f t="shared" ref="DS393:DU393" si="1201">DS397</f>
        <v>40000</v>
      </c>
      <c r="DT393" s="99">
        <f t="shared" si="1201"/>
        <v>40000</v>
      </c>
      <c r="DU393" s="99">
        <f t="shared" si="1201"/>
        <v>40000</v>
      </c>
      <c r="DV393" s="137"/>
      <c r="DW393" s="137"/>
      <c r="DX393" s="137"/>
      <c r="DY393" s="137"/>
      <c r="DZ393" s="852"/>
      <c r="EA393" s="852"/>
      <c r="EE393" s="686"/>
      <c r="EF393" s="655"/>
      <c r="EG393" s="655"/>
      <c r="EH393" s="655"/>
      <c r="EI393" s="655"/>
      <c r="EJ393" s="655"/>
      <c r="EK393" s="655"/>
      <c r="EL393" s="655"/>
      <c r="EM393" s="655"/>
      <c r="EN393" s="952"/>
      <c r="EO393" s="655"/>
      <c r="EP393" s="655"/>
      <c r="EQ393" s="655"/>
      <c r="ER393" s="655"/>
      <c r="ES393" s="655"/>
      <c r="ET393" s="655"/>
      <c r="EU393" s="655"/>
      <c r="EV393" s="655"/>
      <c r="EX393" s="820"/>
      <c r="EY393" s="655"/>
      <c r="EZ393" s="655"/>
      <c r="FA393" s="655"/>
      <c r="FB393" s="655"/>
      <c r="FC393" s="655"/>
      <c r="FD393" s="655"/>
      <c r="FE393" s="655"/>
      <c r="FF393" s="655"/>
      <c r="FG393" s="655"/>
      <c r="FH393" s="655"/>
      <c r="FI393" s="655"/>
      <c r="FJ393" s="655"/>
      <c r="FK393" s="655"/>
      <c r="FL393" s="655"/>
      <c r="FM393" s="655"/>
      <c r="FN393" s="655"/>
      <c r="FO393" s="655"/>
      <c r="FP393" s="655"/>
      <c r="FQ393" s="655"/>
      <c r="FR393" s="655"/>
      <c r="FS393" s="655"/>
      <c r="FT393" s="655"/>
      <c r="FU393" s="655"/>
      <c r="FV393" s="655"/>
      <c r="FW393" s="655"/>
      <c r="FX393" s="655"/>
      <c r="FY393" s="655"/>
      <c r="FZ393" s="655"/>
      <c r="GA393" s="655"/>
      <c r="GB393" s="655"/>
      <c r="GC393" s="655"/>
      <c r="GD393" s="655"/>
      <c r="GE393" s="655"/>
      <c r="GF393" s="655"/>
      <c r="GG393" s="655"/>
      <c r="GH393" s="655"/>
      <c r="GI393" s="655"/>
      <c r="GJ393" s="655"/>
      <c r="GK393" s="655"/>
      <c r="GL393" s="655"/>
      <c r="GM393" s="655"/>
      <c r="GN393" s="655"/>
      <c r="GO393" s="655"/>
      <c r="GP393" s="655"/>
      <c r="GQ393" s="655"/>
      <c r="GR393" s="655"/>
      <c r="GS393" s="655"/>
      <c r="GT393" s="655"/>
      <c r="GU393" s="655"/>
      <c r="GV393" s="655"/>
      <c r="GW393" s="655"/>
      <c r="GX393" s="655"/>
      <c r="GY393" s="655"/>
      <c r="GZ393" s="655"/>
      <c r="HA393" s="655"/>
      <c r="HB393" s="655"/>
      <c r="HC393" s="655"/>
      <c r="HD393" s="655"/>
      <c r="HE393" s="655"/>
      <c r="HF393" s="655"/>
      <c r="HG393" s="655"/>
      <c r="HH393" s="655"/>
      <c r="HI393" s="655"/>
      <c r="HJ393" s="655"/>
      <c r="HK393" s="655"/>
      <c r="HL393" s="655"/>
      <c r="HM393" s="655"/>
      <c r="HN393" s="655"/>
      <c r="HO393" s="655"/>
      <c r="HP393" s="655"/>
      <c r="HQ393" s="655"/>
      <c r="HR393" s="655"/>
      <c r="HS393" s="655"/>
      <c r="HT393" s="655"/>
      <c r="HU393" s="655"/>
      <c r="HV393" s="655"/>
      <c r="HW393" s="655"/>
      <c r="HX393" s="655"/>
      <c r="HY393" s="655"/>
      <c r="HZ393" s="655"/>
      <c r="IA393" s="655"/>
      <c r="IB393" s="655"/>
      <c r="IC393" s="655"/>
    </row>
    <row r="394" spans="1:237" s="654" customFormat="1" ht="20.100000000000001" hidden="1" customHeight="1" x14ac:dyDescent="0.35">
      <c r="A394" s="660"/>
      <c r="B394" s="661"/>
      <c r="C394" s="667"/>
      <c r="D394" s="661"/>
      <c r="E394" s="660"/>
      <c r="F394" s="660"/>
      <c r="G394" s="661"/>
      <c r="H394" s="661"/>
      <c r="I394" s="661"/>
      <c r="J394" s="579"/>
      <c r="K394" s="677" t="s">
        <v>5</v>
      </c>
      <c r="L394" s="601" t="s">
        <v>291</v>
      </c>
      <c r="M394" s="601"/>
      <c r="N394" s="601"/>
      <c r="O394" s="773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39"/>
      <c r="BA394" s="39"/>
      <c r="BB394" s="104"/>
      <c r="BC394" s="104"/>
      <c r="BD394" s="104"/>
      <c r="BE394" s="104"/>
      <c r="BF394" s="104"/>
      <c r="BG394" s="104"/>
      <c r="BH394" s="104"/>
      <c r="BI394" s="104"/>
      <c r="BJ394" s="104"/>
      <c r="BK394" s="104"/>
      <c r="BL394" s="104"/>
      <c r="BM394" s="104"/>
      <c r="BN394" s="104"/>
      <c r="BO394" s="104"/>
      <c r="BP394" s="104"/>
      <c r="BQ394" s="104"/>
      <c r="BR394" s="104"/>
      <c r="BS394" s="104"/>
      <c r="BT394" s="104"/>
      <c r="BU394" s="104"/>
      <c r="BV394" s="104"/>
      <c r="BW394" s="104"/>
      <c r="BX394" s="104"/>
      <c r="BY394" s="104"/>
      <c r="BZ394" s="104">
        <f>BZ399</f>
        <v>0</v>
      </c>
      <c r="CA394" s="104"/>
      <c r="CB394" s="104"/>
      <c r="CC394" s="104"/>
      <c r="CD394" s="104"/>
      <c r="CE394" s="104">
        <f t="shared" ref="CE394:DA394" si="1202">CE399</f>
        <v>0</v>
      </c>
      <c r="CF394" s="104">
        <f t="shared" si="1202"/>
        <v>0</v>
      </c>
      <c r="CG394" s="104">
        <f t="shared" si="1202"/>
        <v>0</v>
      </c>
      <c r="CH394" s="104">
        <f t="shared" si="1202"/>
        <v>2000</v>
      </c>
      <c r="CI394" s="104">
        <f t="shared" si="1202"/>
        <v>2000</v>
      </c>
      <c r="CJ394" s="104">
        <f t="shared" si="1202"/>
        <v>0</v>
      </c>
      <c r="CK394" s="104">
        <f t="shared" si="1202"/>
        <v>0</v>
      </c>
      <c r="CL394" s="104">
        <f t="shared" si="1202"/>
        <v>0</v>
      </c>
      <c r="CM394" s="104">
        <f t="shared" si="1202"/>
        <v>2000</v>
      </c>
      <c r="CN394" s="104">
        <f t="shared" si="1202"/>
        <v>0</v>
      </c>
      <c r="CO394" s="104">
        <f t="shared" si="1202"/>
        <v>0</v>
      </c>
      <c r="CP394" s="104">
        <f t="shared" si="1202"/>
        <v>0</v>
      </c>
      <c r="CQ394" s="104">
        <f t="shared" si="1202"/>
        <v>2000</v>
      </c>
      <c r="CR394" s="104">
        <f t="shared" si="1202"/>
        <v>1914.5</v>
      </c>
      <c r="CS394" s="104">
        <f t="shared" si="1075"/>
        <v>95.725000000000009</v>
      </c>
      <c r="CT394" s="104">
        <f t="shared" si="1202"/>
        <v>-85.5</v>
      </c>
      <c r="CU394" s="104">
        <f t="shared" si="1202"/>
        <v>1914.5</v>
      </c>
      <c r="CV394" s="104">
        <f>CV399</f>
        <v>1914.5</v>
      </c>
      <c r="CW394" s="104">
        <f t="shared" si="833"/>
        <v>100</v>
      </c>
      <c r="CX394" s="104">
        <f>CX399</f>
        <v>0</v>
      </c>
      <c r="CY394" s="104">
        <f>CY399</f>
        <v>1914.5</v>
      </c>
      <c r="CZ394" s="104">
        <f t="shared" si="1202"/>
        <v>0</v>
      </c>
      <c r="DA394" s="104">
        <f t="shared" si="1202"/>
        <v>0</v>
      </c>
      <c r="DB394" s="104">
        <f>DB399</f>
        <v>0</v>
      </c>
      <c r="DC394" s="104">
        <f>DC399</f>
        <v>0</v>
      </c>
      <c r="DD394" s="104">
        <f t="shared" si="1157"/>
        <v>0</v>
      </c>
      <c r="DE394" s="104">
        <f t="shared" si="1156"/>
        <v>0</v>
      </c>
      <c r="DF394" s="104">
        <f>DF399</f>
        <v>0</v>
      </c>
      <c r="DG394" s="104">
        <f>DG399</f>
        <v>0</v>
      </c>
      <c r="DH394" s="104">
        <f t="shared" si="839"/>
        <v>0</v>
      </c>
      <c r="DI394" s="104">
        <f>DI399</f>
        <v>0</v>
      </c>
      <c r="DJ394" s="104">
        <f>DJ399</f>
        <v>0</v>
      </c>
      <c r="DK394" s="104">
        <f>DK399</f>
        <v>0</v>
      </c>
      <c r="DL394" s="104">
        <f t="shared" si="967"/>
        <v>0</v>
      </c>
      <c r="DM394" s="104">
        <f>DM399</f>
        <v>0</v>
      </c>
      <c r="DN394" s="104">
        <f>DN399</f>
        <v>0</v>
      </c>
      <c r="DO394" s="104">
        <f>DO399</f>
        <v>0</v>
      </c>
      <c r="DP394" s="104">
        <f t="shared" si="969"/>
        <v>0</v>
      </c>
      <c r="DQ394" s="104">
        <f>DQ399</f>
        <v>0</v>
      </c>
      <c r="DR394" s="104">
        <f>DR399</f>
        <v>0</v>
      </c>
      <c r="DS394" s="104">
        <f t="shared" ref="DS394:DU394" si="1203">DS399</f>
        <v>0</v>
      </c>
      <c r="DT394" s="104">
        <f t="shared" si="1203"/>
        <v>0</v>
      </c>
      <c r="DU394" s="104">
        <f t="shared" si="1203"/>
        <v>0</v>
      </c>
      <c r="DV394" s="116"/>
      <c r="DW394" s="116"/>
      <c r="DX394" s="137"/>
      <c r="DY394" s="116"/>
      <c r="DZ394" s="852"/>
      <c r="EA394" s="852"/>
      <c r="EE394" s="686"/>
      <c r="EF394" s="655"/>
      <c r="EG394" s="655"/>
      <c r="EH394" s="655"/>
      <c r="EI394" s="655"/>
      <c r="EJ394" s="655"/>
      <c r="EK394" s="655"/>
      <c r="EL394" s="655"/>
      <c r="EM394" s="655"/>
      <c r="EN394" s="952"/>
      <c r="EO394" s="655"/>
      <c r="EP394" s="655"/>
      <c r="EQ394" s="655"/>
      <c r="ER394" s="655"/>
      <c r="ES394" s="655"/>
      <c r="ET394" s="655"/>
      <c r="EU394" s="655"/>
      <c r="EV394" s="655"/>
      <c r="EX394" s="820"/>
      <c r="EY394" s="655"/>
      <c r="EZ394" s="655"/>
      <c r="FA394" s="655"/>
      <c r="FB394" s="655"/>
      <c r="FC394" s="655"/>
      <c r="FD394" s="655"/>
      <c r="FE394" s="655"/>
      <c r="FF394" s="655"/>
      <c r="FG394" s="655"/>
      <c r="FH394" s="655"/>
      <c r="FI394" s="655"/>
      <c r="FJ394" s="655"/>
      <c r="FK394" s="655"/>
      <c r="FL394" s="655"/>
      <c r="FM394" s="655"/>
      <c r="FN394" s="655"/>
      <c r="FO394" s="655"/>
      <c r="FP394" s="655"/>
      <c r="FQ394" s="655"/>
      <c r="FR394" s="655"/>
      <c r="FS394" s="655"/>
      <c r="FT394" s="655"/>
      <c r="FU394" s="655"/>
      <c r="FV394" s="655"/>
      <c r="FW394" s="655"/>
      <c r="FX394" s="655"/>
      <c r="FY394" s="655"/>
      <c r="FZ394" s="655"/>
      <c r="GA394" s="655"/>
      <c r="GB394" s="655"/>
      <c r="GC394" s="655"/>
      <c r="GD394" s="655"/>
      <c r="GE394" s="655"/>
      <c r="GF394" s="655"/>
      <c r="GG394" s="655"/>
      <c r="GH394" s="655"/>
      <c r="GI394" s="655"/>
      <c r="GJ394" s="655"/>
      <c r="GK394" s="655"/>
      <c r="GL394" s="655"/>
      <c r="GM394" s="655"/>
      <c r="GN394" s="655"/>
      <c r="GO394" s="655"/>
      <c r="GP394" s="655"/>
      <c r="GQ394" s="655"/>
      <c r="GR394" s="655"/>
      <c r="GS394" s="655"/>
      <c r="GT394" s="655"/>
      <c r="GU394" s="655"/>
      <c r="GV394" s="655"/>
      <c r="GW394" s="655"/>
      <c r="GX394" s="655"/>
      <c r="GY394" s="655"/>
      <c r="GZ394" s="655"/>
      <c r="HA394" s="655"/>
      <c r="HB394" s="655"/>
      <c r="HC394" s="655"/>
      <c r="HD394" s="655"/>
      <c r="HE394" s="655"/>
      <c r="HF394" s="655"/>
      <c r="HG394" s="655"/>
      <c r="HH394" s="655"/>
      <c r="HI394" s="655"/>
      <c r="HJ394" s="655"/>
      <c r="HK394" s="655"/>
      <c r="HL394" s="655"/>
      <c r="HM394" s="655"/>
      <c r="HN394" s="655"/>
      <c r="HO394" s="655"/>
      <c r="HP394" s="655"/>
      <c r="HQ394" s="655"/>
      <c r="HR394" s="655"/>
      <c r="HS394" s="655"/>
      <c r="HT394" s="655"/>
      <c r="HU394" s="655"/>
      <c r="HV394" s="655"/>
      <c r="HW394" s="655"/>
      <c r="HX394" s="655"/>
      <c r="HY394" s="655"/>
      <c r="HZ394" s="655"/>
      <c r="IA394" s="655"/>
      <c r="IB394" s="655"/>
      <c r="IC394" s="655"/>
    </row>
    <row r="395" spans="1:237" s="654" customFormat="1" ht="20.100000000000001" customHeight="1" x14ac:dyDescent="0.35">
      <c r="A395" s="660"/>
      <c r="B395" s="661"/>
      <c r="C395" s="540"/>
      <c r="D395" s="656"/>
      <c r="E395" s="656"/>
      <c r="F395" s="656"/>
      <c r="G395" s="656"/>
      <c r="H395" s="656"/>
      <c r="I395" s="656"/>
      <c r="J395" s="656"/>
      <c r="K395" s="677" t="s">
        <v>9</v>
      </c>
      <c r="L395" s="563" t="s">
        <v>132</v>
      </c>
      <c r="M395" s="563"/>
      <c r="N395" s="563"/>
      <c r="O395" s="774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39"/>
      <c r="BA395" s="39"/>
      <c r="BB395" s="104"/>
      <c r="BC395" s="104"/>
      <c r="BD395" s="104"/>
      <c r="BE395" s="104"/>
      <c r="BF395" s="104"/>
      <c r="BG395" s="104"/>
      <c r="BH395" s="104"/>
      <c r="BI395" s="104"/>
      <c r="BJ395" s="104"/>
      <c r="BK395" s="104"/>
      <c r="BL395" s="104"/>
      <c r="BM395" s="104"/>
      <c r="BN395" s="104"/>
      <c r="BO395" s="104"/>
      <c r="BP395" s="104"/>
      <c r="BQ395" s="104"/>
      <c r="BR395" s="104"/>
      <c r="BS395" s="104"/>
      <c r="BT395" s="104"/>
      <c r="BU395" s="104"/>
      <c r="BV395" s="104"/>
      <c r="BW395" s="104"/>
      <c r="BX395" s="104"/>
      <c r="BY395" s="104"/>
      <c r="BZ395" s="104">
        <f>BZ401</f>
        <v>0</v>
      </c>
      <c r="CA395" s="104"/>
      <c r="CB395" s="104"/>
      <c r="CC395" s="104"/>
      <c r="CD395" s="104"/>
      <c r="CE395" s="104">
        <f t="shared" ref="CE395:CU395" si="1204">CE401</f>
        <v>0</v>
      </c>
      <c r="CF395" s="104">
        <f t="shared" si="1204"/>
        <v>0</v>
      </c>
      <c r="CG395" s="104">
        <f t="shared" si="1204"/>
        <v>0</v>
      </c>
      <c r="CH395" s="104">
        <f t="shared" si="1204"/>
        <v>0</v>
      </c>
      <c r="CI395" s="104">
        <f t="shared" si="1204"/>
        <v>0</v>
      </c>
      <c r="CJ395" s="104">
        <f t="shared" si="1204"/>
        <v>0</v>
      </c>
      <c r="CK395" s="104">
        <f t="shared" si="1204"/>
        <v>0</v>
      </c>
      <c r="CL395" s="104">
        <f t="shared" si="1204"/>
        <v>0</v>
      </c>
      <c r="CM395" s="104">
        <f t="shared" si="1204"/>
        <v>0</v>
      </c>
      <c r="CN395" s="104">
        <f t="shared" si="1204"/>
        <v>0</v>
      </c>
      <c r="CO395" s="104">
        <f t="shared" si="1204"/>
        <v>0</v>
      </c>
      <c r="CP395" s="104">
        <f t="shared" si="1204"/>
        <v>0</v>
      </c>
      <c r="CQ395" s="104">
        <f t="shared" si="1204"/>
        <v>0</v>
      </c>
      <c r="CR395" s="104">
        <f t="shared" si="1204"/>
        <v>0</v>
      </c>
      <c r="CS395" s="104">
        <f t="shared" si="1075"/>
        <v>0</v>
      </c>
      <c r="CT395" s="104">
        <f t="shared" si="1204"/>
        <v>3900</v>
      </c>
      <c r="CU395" s="104">
        <f t="shared" si="1204"/>
        <v>3900</v>
      </c>
      <c r="CV395" s="104">
        <f>CV401</f>
        <v>0</v>
      </c>
      <c r="CW395" s="104">
        <f t="shared" si="833"/>
        <v>0</v>
      </c>
      <c r="CX395" s="104">
        <f>CX401</f>
        <v>0</v>
      </c>
      <c r="CY395" s="104">
        <f>CY401</f>
        <v>3900</v>
      </c>
      <c r="CZ395" s="104">
        <v>1875</v>
      </c>
      <c r="DA395" s="104">
        <v>1875</v>
      </c>
      <c r="DB395" s="104">
        <f>DB401</f>
        <v>1914.5</v>
      </c>
      <c r="DC395" s="104">
        <f>DC401</f>
        <v>1195.18</v>
      </c>
      <c r="DD395" s="104">
        <f t="shared" si="1157"/>
        <v>62.427787934186476</v>
      </c>
      <c r="DE395" s="104">
        <f t="shared" si="1156"/>
        <v>34.642898550724638</v>
      </c>
      <c r="DF395" s="104">
        <f>DF401</f>
        <v>2445</v>
      </c>
      <c r="DG395" s="104">
        <f>DG401</f>
        <v>0</v>
      </c>
      <c r="DH395" s="104">
        <f t="shared" si="839"/>
        <v>0</v>
      </c>
      <c r="DI395" s="104">
        <f>DI401</f>
        <v>1005</v>
      </c>
      <c r="DJ395" s="104">
        <f>DJ401</f>
        <v>3450</v>
      </c>
      <c r="DK395" s="104">
        <f>DK401</f>
        <v>0</v>
      </c>
      <c r="DL395" s="104">
        <f t="shared" si="967"/>
        <v>0</v>
      </c>
      <c r="DM395" s="104">
        <f>DM401</f>
        <v>0</v>
      </c>
      <c r="DN395" s="104">
        <f>DN401</f>
        <v>3450</v>
      </c>
      <c r="DO395" s="104">
        <f>DO401</f>
        <v>0</v>
      </c>
      <c r="DP395" s="104">
        <f t="shared" si="969"/>
        <v>0</v>
      </c>
      <c r="DQ395" s="104">
        <f>DQ401</f>
        <v>1350</v>
      </c>
      <c r="DR395" s="104">
        <f>DR401</f>
        <v>4800</v>
      </c>
      <c r="DS395" s="104">
        <f t="shared" ref="DS395" si="1205">DS401</f>
        <v>6000</v>
      </c>
      <c r="DT395" s="104">
        <v>6000</v>
      </c>
      <c r="DU395" s="104">
        <v>6000</v>
      </c>
      <c r="DV395" s="116"/>
      <c r="DW395" s="116"/>
      <c r="DX395" s="137"/>
      <c r="DY395" s="116"/>
      <c r="DZ395" s="852"/>
      <c r="EA395" s="852"/>
      <c r="EE395" s="686"/>
      <c r="EF395" s="655"/>
      <c r="EG395" s="655"/>
      <c r="EH395" s="655"/>
      <c r="EI395" s="655"/>
      <c r="EJ395" s="655"/>
      <c r="EK395" s="655"/>
      <c r="EL395" s="655"/>
      <c r="EM395" s="655"/>
      <c r="EN395" s="952"/>
      <c r="EO395" s="655"/>
      <c r="EP395" s="655"/>
      <c r="EQ395" s="655"/>
      <c r="ER395" s="655"/>
      <c r="ES395" s="655"/>
      <c r="ET395" s="655"/>
      <c r="EU395" s="655"/>
      <c r="EV395" s="655"/>
      <c r="EX395" s="820"/>
      <c r="EY395" s="655"/>
      <c r="EZ395" s="655"/>
      <c r="FA395" s="655"/>
      <c r="FB395" s="655"/>
      <c r="FC395" s="655"/>
      <c r="FD395" s="655"/>
      <c r="FE395" s="655"/>
      <c r="FF395" s="655"/>
      <c r="FG395" s="655"/>
      <c r="FH395" s="655"/>
      <c r="FI395" s="655"/>
      <c r="FJ395" s="655"/>
      <c r="FK395" s="655"/>
      <c r="FL395" s="655"/>
      <c r="FM395" s="655"/>
      <c r="FN395" s="655"/>
      <c r="FO395" s="655"/>
      <c r="FP395" s="655"/>
      <c r="FQ395" s="655"/>
      <c r="FR395" s="655"/>
      <c r="FS395" s="655"/>
      <c r="FT395" s="655"/>
      <c r="FU395" s="655"/>
      <c r="FV395" s="655"/>
      <c r="FW395" s="655"/>
      <c r="FX395" s="655"/>
      <c r="FY395" s="655"/>
      <c r="FZ395" s="655"/>
      <c r="GA395" s="655"/>
      <c r="GB395" s="655"/>
      <c r="GC395" s="655"/>
      <c r="GD395" s="655"/>
      <c r="GE395" s="655"/>
      <c r="GF395" s="655"/>
      <c r="GG395" s="655"/>
      <c r="GH395" s="655"/>
      <c r="GI395" s="655"/>
      <c r="GJ395" s="655"/>
      <c r="GK395" s="655"/>
      <c r="GL395" s="655"/>
      <c r="GM395" s="655"/>
      <c r="GN395" s="655"/>
      <c r="GO395" s="655"/>
      <c r="GP395" s="655"/>
      <c r="GQ395" s="655"/>
      <c r="GR395" s="655"/>
      <c r="GS395" s="655"/>
      <c r="GT395" s="655"/>
      <c r="GU395" s="655"/>
      <c r="GV395" s="655"/>
      <c r="GW395" s="655"/>
      <c r="GX395" s="655"/>
      <c r="GY395" s="655"/>
      <c r="GZ395" s="655"/>
      <c r="HA395" s="655"/>
      <c r="HB395" s="655"/>
      <c r="HC395" s="655"/>
      <c r="HD395" s="655"/>
      <c r="HE395" s="655"/>
      <c r="HF395" s="655"/>
      <c r="HG395" s="655"/>
      <c r="HH395" s="655"/>
      <c r="HI395" s="655"/>
      <c r="HJ395" s="655"/>
      <c r="HK395" s="655"/>
      <c r="HL395" s="655"/>
      <c r="HM395" s="655"/>
      <c r="HN395" s="655"/>
      <c r="HO395" s="655"/>
      <c r="HP395" s="655"/>
      <c r="HQ395" s="655"/>
      <c r="HR395" s="655"/>
      <c r="HS395" s="655"/>
      <c r="HT395" s="655"/>
      <c r="HU395" s="655"/>
      <c r="HV395" s="655"/>
      <c r="HW395" s="655"/>
      <c r="HX395" s="655"/>
      <c r="HY395" s="655"/>
      <c r="HZ395" s="655"/>
      <c r="IA395" s="655"/>
      <c r="IB395" s="655"/>
      <c r="IC395" s="655"/>
    </row>
    <row r="396" spans="1:237" s="654" customFormat="1" ht="20.100000000000001" customHeight="1" x14ac:dyDescent="0.35">
      <c r="A396" s="660"/>
      <c r="B396" s="656"/>
      <c r="C396" s="540"/>
      <c r="D396" s="656"/>
      <c r="E396" s="656"/>
      <c r="F396" s="656"/>
      <c r="G396" s="656"/>
      <c r="H396" s="656"/>
      <c r="I396" s="656"/>
      <c r="J396" s="656"/>
      <c r="K396" s="677" t="s">
        <v>389</v>
      </c>
      <c r="L396" s="563" t="s">
        <v>399</v>
      </c>
      <c r="M396" s="563"/>
      <c r="N396" s="563"/>
      <c r="O396" s="774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>
        <v>0</v>
      </c>
      <c r="AN396" s="104">
        <v>0</v>
      </c>
      <c r="AO396" s="104">
        <v>0</v>
      </c>
      <c r="AP396" s="104">
        <v>807400</v>
      </c>
      <c r="AQ396" s="104">
        <v>1807100</v>
      </c>
      <c r="AR396" s="104">
        <v>0</v>
      </c>
      <c r="AS396" s="104">
        <v>0</v>
      </c>
      <c r="AT396" s="104">
        <f>AR396/AP396*100</f>
        <v>0</v>
      </c>
      <c r="AU396" s="104" t="e">
        <f>AU393-#REF!</f>
        <v>#REF!</v>
      </c>
      <c r="AV396" s="104">
        <v>0</v>
      </c>
      <c r="AW396" s="104"/>
      <c r="AX396" s="104"/>
      <c r="AY396" s="104"/>
      <c r="AZ396" s="39"/>
      <c r="BA396" s="39"/>
      <c r="BB396" s="104">
        <v>0</v>
      </c>
      <c r="BC396" s="104">
        <v>0</v>
      </c>
      <c r="BD396" s="104"/>
      <c r="BE396" s="104">
        <v>0</v>
      </c>
      <c r="BF396" s="104">
        <v>5000</v>
      </c>
      <c r="BG396" s="104">
        <v>3544.02</v>
      </c>
      <c r="BH396" s="104">
        <v>5500</v>
      </c>
      <c r="BI396" s="104">
        <f>(BJ396-BH396)</f>
        <v>3676.1800000000003</v>
      </c>
      <c r="BJ396" s="104">
        <v>9176.18</v>
      </c>
      <c r="BK396" s="104">
        <v>4164.13</v>
      </c>
      <c r="BL396" s="104">
        <f t="shared" si="908"/>
        <v>45.379776769854125</v>
      </c>
      <c r="BM396" s="104"/>
      <c r="BN396" s="104"/>
      <c r="BO396" s="104">
        <v>7000</v>
      </c>
      <c r="BP396" s="104"/>
      <c r="BQ396" s="104"/>
      <c r="BR396" s="104">
        <f>(BS396-BO396)</f>
        <v>-889.5</v>
      </c>
      <c r="BS396" s="104">
        <f>BS397</f>
        <v>6110.5</v>
      </c>
      <c r="BT396" s="104">
        <f>BT397</f>
        <v>4164.13</v>
      </c>
      <c r="BU396" s="104">
        <f>(BY396-BO396)</f>
        <v>9300</v>
      </c>
      <c r="BV396" s="104">
        <f>BV397</f>
        <v>6110.5</v>
      </c>
      <c r="BW396" s="104"/>
      <c r="BX396" s="104"/>
      <c r="BY396" s="104">
        <f>BY397</f>
        <v>16300</v>
      </c>
      <c r="BZ396" s="104">
        <f>BZ403</f>
        <v>16263.77</v>
      </c>
      <c r="CA396" s="104">
        <f t="shared" si="919"/>
        <v>458.90739894244393</v>
      </c>
      <c r="CB396" s="104">
        <f t="shared" si="920"/>
        <v>99.7777300613497</v>
      </c>
      <c r="CC396" s="104">
        <f>CC397</f>
        <v>6110.5</v>
      </c>
      <c r="CD396" s="104">
        <f>CD397</f>
        <v>6110.5</v>
      </c>
      <c r="CE396" s="104">
        <f t="shared" ref="CE396:CU396" si="1206">CE403</f>
        <v>6110.5</v>
      </c>
      <c r="CF396" s="104">
        <f t="shared" si="1206"/>
        <v>0</v>
      </c>
      <c r="CG396" s="104">
        <f t="shared" si="1206"/>
        <v>0</v>
      </c>
      <c r="CH396" s="104">
        <f t="shared" si="1206"/>
        <v>15989.5</v>
      </c>
      <c r="CI396" s="104">
        <f t="shared" si="1206"/>
        <v>22100</v>
      </c>
      <c r="CJ396" s="104">
        <f t="shared" si="1206"/>
        <v>0</v>
      </c>
      <c r="CK396" s="104">
        <f t="shared" si="1206"/>
        <v>0</v>
      </c>
      <c r="CL396" s="104">
        <f t="shared" si="1206"/>
        <v>0</v>
      </c>
      <c r="CM396" s="104">
        <f t="shared" si="1206"/>
        <v>22100</v>
      </c>
      <c r="CN396" s="104">
        <f t="shared" si="1206"/>
        <v>0</v>
      </c>
      <c r="CO396" s="104">
        <f t="shared" si="1206"/>
        <v>0</v>
      </c>
      <c r="CP396" s="104">
        <f t="shared" si="1206"/>
        <v>0</v>
      </c>
      <c r="CQ396" s="104">
        <f t="shared" si="1206"/>
        <v>22100</v>
      </c>
      <c r="CR396" s="104">
        <f t="shared" si="1206"/>
        <v>13401.5</v>
      </c>
      <c r="CS396" s="104">
        <f t="shared" si="1075"/>
        <v>60.640271493212673</v>
      </c>
      <c r="CT396" s="104">
        <f t="shared" si="1206"/>
        <v>0</v>
      </c>
      <c r="CU396" s="104">
        <f t="shared" si="1206"/>
        <v>22100</v>
      </c>
      <c r="CV396" s="104">
        <f>CV403</f>
        <v>13401.5</v>
      </c>
      <c r="CW396" s="104">
        <f t="shared" si="833"/>
        <v>60.640271493212673</v>
      </c>
      <c r="CX396" s="104">
        <f>CX403</f>
        <v>0</v>
      </c>
      <c r="CY396" s="104">
        <f>CY403</f>
        <v>22100</v>
      </c>
      <c r="CZ396" s="104">
        <v>10625</v>
      </c>
      <c r="DA396" s="104">
        <v>10625</v>
      </c>
      <c r="DB396" s="104">
        <f>DB403</f>
        <v>13401.5</v>
      </c>
      <c r="DC396" s="104">
        <f>DC403</f>
        <v>14958.17</v>
      </c>
      <c r="DD396" s="104">
        <f t="shared" si="1157"/>
        <v>111.61564004029401</v>
      </c>
      <c r="DE396" s="104">
        <f t="shared" si="1156"/>
        <v>70.724208037825065</v>
      </c>
      <c r="DF396" s="104">
        <f>DF403</f>
        <v>13855</v>
      </c>
      <c r="DG396" s="104">
        <f>DG403</f>
        <v>11096.58</v>
      </c>
      <c r="DH396" s="104">
        <f t="shared" si="839"/>
        <v>80.090797546012269</v>
      </c>
      <c r="DI396" s="104">
        <f>DI403</f>
        <v>7295</v>
      </c>
      <c r="DJ396" s="104">
        <f>DJ403</f>
        <v>21150</v>
      </c>
      <c r="DK396" s="104">
        <f>DK403</f>
        <v>0</v>
      </c>
      <c r="DL396" s="104">
        <f t="shared" si="967"/>
        <v>0</v>
      </c>
      <c r="DM396" s="104">
        <f>DM403</f>
        <v>0</v>
      </c>
      <c r="DN396" s="104">
        <f>DN403</f>
        <v>21150</v>
      </c>
      <c r="DO396" s="104">
        <f>DO403</f>
        <v>0</v>
      </c>
      <c r="DP396" s="104">
        <f t="shared" si="969"/>
        <v>0</v>
      </c>
      <c r="DQ396" s="104">
        <f>DQ403</f>
        <v>6050</v>
      </c>
      <c r="DR396" s="104">
        <f>DR403</f>
        <v>27200</v>
      </c>
      <c r="DS396" s="104">
        <f t="shared" ref="DS396" si="1207">DS403</f>
        <v>34000</v>
      </c>
      <c r="DT396" s="104">
        <v>34000</v>
      </c>
      <c r="DU396" s="104">
        <v>34000</v>
      </c>
      <c r="DV396" s="116"/>
      <c r="DW396" s="116"/>
      <c r="DX396" s="137"/>
      <c r="DY396" s="116"/>
      <c r="DZ396" s="852"/>
      <c r="EA396" s="852"/>
      <c r="EE396" s="686"/>
      <c r="EF396" s="655"/>
      <c r="EG396" s="655"/>
      <c r="EH396" s="655"/>
      <c r="EI396" s="655"/>
      <c r="EJ396" s="655"/>
      <c r="EK396" s="655"/>
      <c r="EL396" s="655"/>
      <c r="EM396" s="655"/>
      <c r="EN396" s="952"/>
      <c r="EO396" s="655"/>
      <c r="EP396" s="655"/>
      <c r="EQ396" s="655"/>
      <c r="ER396" s="655"/>
      <c r="ES396" s="655"/>
      <c r="ET396" s="655"/>
      <c r="EU396" s="655"/>
      <c r="EV396" s="655"/>
      <c r="EX396" s="820"/>
      <c r="EY396" s="655"/>
      <c r="EZ396" s="655"/>
      <c r="FA396" s="655"/>
      <c r="FB396" s="655"/>
      <c r="FC396" s="655"/>
      <c r="FD396" s="655"/>
      <c r="FE396" s="655"/>
      <c r="FF396" s="655"/>
      <c r="FG396" s="655"/>
      <c r="FH396" s="655"/>
      <c r="FI396" s="655"/>
      <c r="FJ396" s="655"/>
      <c r="FK396" s="655"/>
      <c r="FL396" s="655"/>
      <c r="FM396" s="655"/>
      <c r="FN396" s="655"/>
      <c r="FO396" s="655"/>
      <c r="FP396" s="655"/>
      <c r="FQ396" s="655"/>
      <c r="FR396" s="655"/>
      <c r="FS396" s="655"/>
      <c r="FT396" s="655"/>
      <c r="FU396" s="655"/>
      <c r="FV396" s="655"/>
      <c r="FW396" s="655"/>
      <c r="FX396" s="655"/>
      <c r="FY396" s="655"/>
      <c r="FZ396" s="655"/>
      <c r="GA396" s="655"/>
      <c r="GB396" s="655"/>
      <c r="GC396" s="655"/>
      <c r="GD396" s="655"/>
      <c r="GE396" s="655"/>
      <c r="GF396" s="655"/>
      <c r="GG396" s="655"/>
      <c r="GH396" s="655"/>
      <c r="GI396" s="655"/>
      <c r="GJ396" s="655"/>
      <c r="GK396" s="655"/>
      <c r="GL396" s="655"/>
      <c r="GM396" s="655"/>
      <c r="GN396" s="655"/>
      <c r="GO396" s="655"/>
      <c r="GP396" s="655"/>
      <c r="GQ396" s="655"/>
      <c r="GR396" s="655"/>
      <c r="GS396" s="655"/>
      <c r="GT396" s="655"/>
      <c r="GU396" s="655"/>
      <c r="GV396" s="655"/>
      <c r="GW396" s="655"/>
      <c r="GX396" s="655"/>
      <c r="GY396" s="655"/>
      <c r="GZ396" s="655"/>
      <c r="HA396" s="655"/>
      <c r="HB396" s="655"/>
      <c r="HC396" s="655"/>
      <c r="HD396" s="655"/>
      <c r="HE396" s="655"/>
      <c r="HF396" s="655"/>
      <c r="HG396" s="655"/>
      <c r="HH396" s="655"/>
      <c r="HI396" s="655"/>
      <c r="HJ396" s="655"/>
      <c r="HK396" s="655"/>
      <c r="HL396" s="655"/>
      <c r="HM396" s="655"/>
      <c r="HN396" s="655"/>
      <c r="HO396" s="655"/>
      <c r="HP396" s="655"/>
      <c r="HQ396" s="655"/>
      <c r="HR396" s="655"/>
      <c r="HS396" s="655"/>
      <c r="HT396" s="655"/>
      <c r="HU396" s="655"/>
      <c r="HV396" s="655"/>
      <c r="HW396" s="655"/>
      <c r="HX396" s="655"/>
      <c r="HY396" s="655"/>
      <c r="HZ396" s="655"/>
      <c r="IA396" s="655"/>
      <c r="IB396" s="655"/>
      <c r="IC396" s="655"/>
    </row>
    <row r="397" spans="1:237" s="654" customFormat="1" ht="20.100000000000001" customHeight="1" x14ac:dyDescent="0.35">
      <c r="A397" s="646"/>
      <c r="B397" s="646"/>
      <c r="C397" s="665"/>
      <c r="D397" s="646"/>
      <c r="E397" s="646"/>
      <c r="F397" s="646"/>
      <c r="G397" s="646"/>
      <c r="H397" s="646"/>
      <c r="I397" s="646"/>
      <c r="J397" s="646" t="s">
        <v>201</v>
      </c>
      <c r="K397" s="758">
        <v>3</v>
      </c>
      <c r="L397" s="769" t="s">
        <v>174</v>
      </c>
      <c r="M397" s="769"/>
      <c r="N397" s="769"/>
      <c r="O397" s="753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614"/>
      <c r="AJ397" s="30"/>
      <c r="AK397" s="30"/>
      <c r="AL397" s="30"/>
      <c r="AM397" s="30"/>
      <c r="AN397" s="49"/>
      <c r="AO397" s="49"/>
      <c r="AP397" s="49"/>
      <c r="AQ397" s="49"/>
      <c r="AR397" s="101">
        <f>SUM(AR398)</f>
        <v>0</v>
      </c>
      <c r="AS397" s="49"/>
      <c r="AT397" s="49"/>
      <c r="AU397" s="49"/>
      <c r="AV397" s="101">
        <f t="shared" ref="AV397:BK397" si="1208">SUM(AV398)</f>
        <v>0</v>
      </c>
      <c r="AW397" s="101">
        <f t="shared" si="1208"/>
        <v>0</v>
      </c>
      <c r="AX397" s="101">
        <f t="shared" si="1208"/>
        <v>0</v>
      </c>
      <c r="AY397" s="101">
        <f t="shared" si="1208"/>
        <v>0</v>
      </c>
      <c r="AZ397" s="101">
        <f t="shared" si="1208"/>
        <v>0</v>
      </c>
      <c r="BA397" s="101">
        <f t="shared" si="1208"/>
        <v>0</v>
      </c>
      <c r="BB397" s="101">
        <f t="shared" si="1208"/>
        <v>0</v>
      </c>
      <c r="BC397" s="101">
        <f t="shared" si="1208"/>
        <v>0</v>
      </c>
      <c r="BD397" s="101">
        <f t="shared" si="1208"/>
        <v>110509.8</v>
      </c>
      <c r="BE397" s="101">
        <f t="shared" si="1208"/>
        <v>0</v>
      </c>
      <c r="BF397" s="101">
        <f t="shared" si="1208"/>
        <v>5000</v>
      </c>
      <c r="BG397" s="101">
        <f t="shared" si="1208"/>
        <v>3544.02</v>
      </c>
      <c r="BH397" s="101">
        <f t="shared" si="1208"/>
        <v>5500</v>
      </c>
      <c r="BI397" s="101">
        <f t="shared" si="1208"/>
        <v>3676.1800000000003</v>
      </c>
      <c r="BJ397" s="101">
        <f t="shared" si="1208"/>
        <v>9176.18</v>
      </c>
      <c r="BK397" s="101">
        <f t="shared" si="1208"/>
        <v>4164.13</v>
      </c>
      <c r="BL397" s="101">
        <f t="shared" si="908"/>
        <v>45.379776769854125</v>
      </c>
      <c r="BM397" s="101"/>
      <c r="BN397" s="101"/>
      <c r="BO397" s="101">
        <f>SUM(BO398)</f>
        <v>7000</v>
      </c>
      <c r="BP397" s="101"/>
      <c r="BQ397" s="101"/>
      <c r="BR397" s="101">
        <f>SUM(BR398)</f>
        <v>-889.5</v>
      </c>
      <c r="BS397" s="101">
        <f>SUM(BS398)</f>
        <v>6110.5</v>
      </c>
      <c r="BT397" s="101">
        <f>SUM(BT398)</f>
        <v>4164.13</v>
      </c>
      <c r="BU397" s="101">
        <f>SUM(BU398)</f>
        <v>9300</v>
      </c>
      <c r="BV397" s="101">
        <f>SUM(BV398)</f>
        <v>6110.5</v>
      </c>
      <c r="BW397" s="101"/>
      <c r="BX397" s="101"/>
      <c r="BY397" s="101">
        <f>SUM(BY398)</f>
        <v>16300</v>
      </c>
      <c r="BZ397" s="101">
        <f>SUM(BZ398)</f>
        <v>16263.77</v>
      </c>
      <c r="CA397" s="101">
        <f t="shared" si="919"/>
        <v>458.90739894244393</v>
      </c>
      <c r="CB397" s="101">
        <f t="shared" si="920"/>
        <v>99.7777300613497</v>
      </c>
      <c r="CC397" s="101">
        <f>SUM(CC398)</f>
        <v>6110.5</v>
      </c>
      <c r="CD397" s="101">
        <f>SUM(CD398)</f>
        <v>6110.5</v>
      </c>
      <c r="CE397" s="101">
        <f t="shared" ref="CE397:DA397" si="1209">SUM(CE398)</f>
        <v>6110.5</v>
      </c>
      <c r="CF397" s="101">
        <f t="shared" si="1209"/>
        <v>0</v>
      </c>
      <c r="CG397" s="101">
        <f t="shared" si="1209"/>
        <v>0</v>
      </c>
      <c r="CH397" s="101">
        <f t="shared" si="1209"/>
        <v>17989.5</v>
      </c>
      <c r="CI397" s="101">
        <f t="shared" si="1209"/>
        <v>24100</v>
      </c>
      <c r="CJ397" s="101">
        <f t="shared" si="1209"/>
        <v>0</v>
      </c>
      <c r="CK397" s="101">
        <f t="shared" si="1209"/>
        <v>0</v>
      </c>
      <c r="CL397" s="101">
        <f t="shared" si="1209"/>
        <v>0</v>
      </c>
      <c r="CM397" s="101">
        <f t="shared" si="1209"/>
        <v>24100</v>
      </c>
      <c r="CN397" s="101">
        <f t="shared" si="1209"/>
        <v>0</v>
      </c>
      <c r="CO397" s="101">
        <f t="shared" si="1209"/>
        <v>0</v>
      </c>
      <c r="CP397" s="101">
        <f t="shared" si="1209"/>
        <v>0</v>
      </c>
      <c r="CQ397" s="101">
        <f t="shared" si="1209"/>
        <v>24100</v>
      </c>
      <c r="CR397" s="101">
        <f t="shared" si="1209"/>
        <v>15316</v>
      </c>
      <c r="CS397" s="101">
        <f t="shared" si="1075"/>
        <v>63.551867219917014</v>
      </c>
      <c r="CT397" s="101">
        <f t="shared" si="1209"/>
        <v>3814.5</v>
      </c>
      <c r="CU397" s="101">
        <f t="shared" si="1209"/>
        <v>27914.5</v>
      </c>
      <c r="CV397" s="101">
        <f t="shared" si="1209"/>
        <v>15316</v>
      </c>
      <c r="CW397" s="101">
        <f t="shared" si="833"/>
        <v>54.867541958480359</v>
      </c>
      <c r="CX397" s="101">
        <f t="shared" si="1209"/>
        <v>0</v>
      </c>
      <c r="CY397" s="101">
        <f t="shared" si="1209"/>
        <v>27914.5</v>
      </c>
      <c r="CZ397" s="114">
        <f t="shared" si="1209"/>
        <v>12500</v>
      </c>
      <c r="DA397" s="114">
        <f t="shared" si="1209"/>
        <v>12500</v>
      </c>
      <c r="DB397" s="101">
        <f>SUM(DB398)</f>
        <v>15316</v>
      </c>
      <c r="DC397" s="114">
        <f>SUM(DC398)</f>
        <v>16153.35</v>
      </c>
      <c r="DD397" s="101">
        <f t="shared" si="1157"/>
        <v>105.46715852703056</v>
      </c>
      <c r="DE397" s="101">
        <f t="shared" si="1156"/>
        <v>65.664024390243895</v>
      </c>
      <c r="DF397" s="101">
        <f>SUM(DF398)</f>
        <v>16300</v>
      </c>
      <c r="DG397" s="101">
        <f>SUM(DG398)</f>
        <v>11096.58</v>
      </c>
      <c r="DH397" s="101">
        <f t="shared" si="839"/>
        <v>68.077177914110436</v>
      </c>
      <c r="DI397" s="101">
        <f t="shared" ref="DI397" si="1210">SUM(DI398)</f>
        <v>8300</v>
      </c>
      <c r="DJ397" s="114">
        <f>SUM(DJ398)</f>
        <v>24600</v>
      </c>
      <c r="DK397" s="101">
        <f>SUM(DK398)</f>
        <v>0</v>
      </c>
      <c r="DL397" s="101">
        <f t="shared" si="967"/>
        <v>0</v>
      </c>
      <c r="DM397" s="101">
        <f t="shared" ref="DM397" si="1211">SUM(DM398)</f>
        <v>0</v>
      </c>
      <c r="DN397" s="114">
        <f>SUM(DN398)</f>
        <v>24600</v>
      </c>
      <c r="DO397" s="101">
        <f>SUM(DO398)</f>
        <v>0</v>
      </c>
      <c r="DP397" s="101">
        <f t="shared" si="969"/>
        <v>0</v>
      </c>
      <c r="DQ397" s="101">
        <f t="shared" ref="DQ397" si="1212">SUM(DQ398)</f>
        <v>7400</v>
      </c>
      <c r="DR397" s="114">
        <f>SUM(DR398)</f>
        <v>32000</v>
      </c>
      <c r="DS397" s="114">
        <f t="shared" ref="DS397:DU397" si="1213">SUM(DS398)</f>
        <v>40000</v>
      </c>
      <c r="DT397" s="114">
        <f t="shared" si="1213"/>
        <v>40000</v>
      </c>
      <c r="DU397" s="114">
        <f t="shared" si="1213"/>
        <v>40000</v>
      </c>
      <c r="DV397" s="106"/>
      <c r="DW397" s="106"/>
      <c r="DX397" s="137"/>
      <c r="DY397" s="138"/>
      <c r="DZ397" s="852"/>
      <c r="EA397" s="852"/>
      <c r="EE397" s="686"/>
      <c r="EF397" s="655"/>
      <c r="EG397" s="655"/>
      <c r="EH397" s="655"/>
      <c r="EI397" s="655"/>
      <c r="EJ397" s="655"/>
      <c r="EK397" s="655"/>
      <c r="EL397" s="655"/>
      <c r="EM397" s="655"/>
      <c r="EN397" s="952"/>
      <c r="EO397" s="655"/>
      <c r="EP397" s="655"/>
      <c r="EQ397" s="655"/>
      <c r="ER397" s="655"/>
      <c r="ES397" s="655"/>
      <c r="ET397" s="655"/>
      <c r="EU397" s="655"/>
      <c r="EV397" s="655"/>
      <c r="EX397" s="820"/>
      <c r="EY397" s="655"/>
      <c r="EZ397" s="655"/>
      <c r="FA397" s="655"/>
      <c r="FB397" s="655"/>
      <c r="FC397" s="655"/>
      <c r="FD397" s="655"/>
      <c r="FE397" s="655"/>
      <c r="FF397" s="655"/>
      <c r="FG397" s="655"/>
      <c r="FH397" s="655"/>
      <c r="FI397" s="655"/>
      <c r="FJ397" s="655"/>
      <c r="FK397" s="655"/>
      <c r="FL397" s="655"/>
      <c r="FM397" s="655"/>
      <c r="FN397" s="655"/>
      <c r="FO397" s="655"/>
      <c r="FP397" s="655"/>
      <c r="FQ397" s="655"/>
      <c r="FR397" s="655"/>
      <c r="FS397" s="655"/>
      <c r="FT397" s="655"/>
      <c r="FU397" s="655"/>
      <c r="FV397" s="655"/>
      <c r="FW397" s="655"/>
      <c r="FX397" s="655"/>
      <c r="FY397" s="655"/>
      <c r="FZ397" s="655"/>
      <c r="GA397" s="655"/>
      <c r="GB397" s="655"/>
      <c r="GC397" s="655"/>
      <c r="GD397" s="655"/>
      <c r="GE397" s="655"/>
      <c r="GF397" s="655"/>
      <c r="GG397" s="655"/>
      <c r="GH397" s="655"/>
      <c r="GI397" s="655"/>
      <c r="GJ397" s="655"/>
      <c r="GK397" s="655"/>
      <c r="GL397" s="655"/>
      <c r="GM397" s="655"/>
      <c r="GN397" s="655"/>
      <c r="GO397" s="655"/>
      <c r="GP397" s="655"/>
      <c r="GQ397" s="655"/>
      <c r="GR397" s="655"/>
      <c r="GS397" s="655"/>
      <c r="GT397" s="655"/>
      <c r="GU397" s="655"/>
      <c r="GV397" s="655"/>
      <c r="GW397" s="655"/>
      <c r="GX397" s="655"/>
      <c r="GY397" s="655"/>
      <c r="GZ397" s="655"/>
      <c r="HA397" s="655"/>
      <c r="HB397" s="655"/>
      <c r="HC397" s="655"/>
      <c r="HD397" s="655"/>
      <c r="HE397" s="655"/>
      <c r="HF397" s="655"/>
      <c r="HG397" s="655"/>
      <c r="HH397" s="655"/>
      <c r="HI397" s="655"/>
      <c r="HJ397" s="655"/>
      <c r="HK397" s="655"/>
      <c r="HL397" s="655"/>
      <c r="HM397" s="655"/>
      <c r="HN397" s="655"/>
      <c r="HO397" s="655"/>
      <c r="HP397" s="655"/>
      <c r="HQ397" s="655"/>
      <c r="HR397" s="655"/>
      <c r="HS397" s="655"/>
      <c r="HT397" s="655"/>
      <c r="HU397" s="655"/>
      <c r="HV397" s="655"/>
      <c r="HW397" s="655"/>
      <c r="HX397" s="655"/>
      <c r="HY397" s="655"/>
      <c r="HZ397" s="655"/>
      <c r="IA397" s="655"/>
      <c r="IB397" s="655"/>
      <c r="IC397" s="655"/>
    </row>
    <row r="398" spans="1:237" s="654" customFormat="1" ht="20.100000000000001" customHeight="1" x14ac:dyDescent="0.35">
      <c r="A398" s="646"/>
      <c r="B398" s="646"/>
      <c r="C398" s="665"/>
      <c r="D398" s="646"/>
      <c r="E398" s="646"/>
      <c r="F398" s="646"/>
      <c r="G398" s="646"/>
      <c r="H398" s="646"/>
      <c r="I398" s="646"/>
      <c r="J398" s="646" t="s">
        <v>201</v>
      </c>
      <c r="K398" s="757"/>
      <c r="L398" s="775">
        <v>32</v>
      </c>
      <c r="M398" s="775" t="s">
        <v>202</v>
      </c>
      <c r="N398" s="775"/>
      <c r="O398" s="752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614"/>
      <c r="AJ398" s="30"/>
      <c r="AK398" s="30"/>
      <c r="AL398" s="30"/>
      <c r="AM398" s="30"/>
      <c r="AN398" s="49"/>
      <c r="AO398" s="49"/>
      <c r="AP398" s="49"/>
      <c r="AQ398" s="49"/>
      <c r="AR398" s="96">
        <f>AR403</f>
        <v>0</v>
      </c>
      <c r="AS398" s="49"/>
      <c r="AT398" s="49"/>
      <c r="AU398" s="49"/>
      <c r="AV398" s="96">
        <f t="shared" ref="AV398:BK398" si="1214">AV403</f>
        <v>0</v>
      </c>
      <c r="AW398" s="96">
        <f t="shared" si="1214"/>
        <v>0</v>
      </c>
      <c r="AX398" s="96">
        <f t="shared" si="1214"/>
        <v>0</v>
      </c>
      <c r="AY398" s="96">
        <f t="shared" si="1214"/>
        <v>0</v>
      </c>
      <c r="AZ398" s="96">
        <f t="shared" si="1214"/>
        <v>0</v>
      </c>
      <c r="BA398" s="96">
        <f t="shared" si="1214"/>
        <v>0</v>
      </c>
      <c r="BB398" s="96">
        <f t="shared" si="1214"/>
        <v>0</v>
      </c>
      <c r="BC398" s="96">
        <f t="shared" si="1214"/>
        <v>0</v>
      </c>
      <c r="BD398" s="96">
        <f t="shared" si="1214"/>
        <v>110509.8</v>
      </c>
      <c r="BE398" s="96">
        <f t="shared" si="1214"/>
        <v>0</v>
      </c>
      <c r="BF398" s="96">
        <f t="shared" si="1214"/>
        <v>5000</v>
      </c>
      <c r="BG398" s="96">
        <f t="shared" si="1214"/>
        <v>3544.02</v>
      </c>
      <c r="BH398" s="96">
        <f t="shared" si="1214"/>
        <v>5500</v>
      </c>
      <c r="BI398" s="96">
        <f t="shared" si="1214"/>
        <v>3676.1800000000003</v>
      </c>
      <c r="BJ398" s="96">
        <f t="shared" si="1214"/>
        <v>9176.18</v>
      </c>
      <c r="BK398" s="96">
        <f t="shared" si="1214"/>
        <v>4164.13</v>
      </c>
      <c r="BL398" s="96">
        <f t="shared" si="908"/>
        <v>45.379776769854125</v>
      </c>
      <c r="BM398" s="96"/>
      <c r="BN398" s="96"/>
      <c r="BO398" s="96">
        <f>BO403</f>
        <v>7000</v>
      </c>
      <c r="BP398" s="96"/>
      <c r="BQ398" s="96"/>
      <c r="BR398" s="96">
        <f>BR403</f>
        <v>-889.5</v>
      </c>
      <c r="BS398" s="96">
        <f t="shared" ref="BS398:BY398" si="1215">BS403</f>
        <v>6110.5</v>
      </c>
      <c r="BT398" s="96">
        <f>BT403</f>
        <v>4164.13</v>
      </c>
      <c r="BU398" s="96">
        <f>BU403</f>
        <v>9300</v>
      </c>
      <c r="BV398" s="96">
        <f t="shared" si="1215"/>
        <v>6110.5</v>
      </c>
      <c r="BW398" s="96"/>
      <c r="BX398" s="96"/>
      <c r="BY398" s="96">
        <f t="shared" si="1215"/>
        <v>16300</v>
      </c>
      <c r="BZ398" s="96">
        <f>BZ403+BZ401+BZ399</f>
        <v>16263.77</v>
      </c>
      <c r="CA398" s="96">
        <f t="shared" si="919"/>
        <v>458.90739894244393</v>
      </c>
      <c r="CB398" s="96">
        <f t="shared" si="920"/>
        <v>99.7777300613497</v>
      </c>
      <c r="CC398" s="96">
        <v>6110.5</v>
      </c>
      <c r="CD398" s="96">
        <v>6110.5</v>
      </c>
      <c r="CE398" s="96">
        <f t="shared" ref="CE398:CU398" si="1216">CE403+CE401+CE399</f>
        <v>6110.5</v>
      </c>
      <c r="CF398" s="96">
        <f t="shared" si="1216"/>
        <v>0</v>
      </c>
      <c r="CG398" s="96">
        <f t="shared" si="1216"/>
        <v>0</v>
      </c>
      <c r="CH398" s="96">
        <f t="shared" si="1216"/>
        <v>17989.5</v>
      </c>
      <c r="CI398" s="96">
        <f t="shared" si="1216"/>
        <v>24100</v>
      </c>
      <c r="CJ398" s="96">
        <f t="shared" si="1216"/>
        <v>0</v>
      </c>
      <c r="CK398" s="96">
        <f t="shared" si="1216"/>
        <v>0</v>
      </c>
      <c r="CL398" s="96">
        <f t="shared" si="1216"/>
        <v>0</v>
      </c>
      <c r="CM398" s="96">
        <f t="shared" si="1216"/>
        <v>24100</v>
      </c>
      <c r="CN398" s="96">
        <f t="shared" si="1216"/>
        <v>0</v>
      </c>
      <c r="CO398" s="96">
        <f t="shared" si="1216"/>
        <v>0</v>
      </c>
      <c r="CP398" s="96">
        <f t="shared" si="1216"/>
        <v>0</v>
      </c>
      <c r="CQ398" s="96">
        <f t="shared" si="1216"/>
        <v>24100</v>
      </c>
      <c r="CR398" s="96">
        <f t="shared" si="1216"/>
        <v>15316</v>
      </c>
      <c r="CS398" s="96">
        <f t="shared" si="1075"/>
        <v>63.551867219917014</v>
      </c>
      <c r="CT398" s="96">
        <f t="shared" si="1216"/>
        <v>3814.5</v>
      </c>
      <c r="CU398" s="96">
        <f t="shared" si="1216"/>
        <v>27914.5</v>
      </c>
      <c r="CV398" s="96">
        <f>CV403+CV401+CV399</f>
        <v>15316</v>
      </c>
      <c r="CW398" s="96">
        <f t="shared" si="833"/>
        <v>54.867541958480359</v>
      </c>
      <c r="CX398" s="96">
        <f>CX403+CX401+CX399</f>
        <v>0</v>
      </c>
      <c r="CY398" s="96">
        <f>CY403+CY401+CY399</f>
        <v>27914.5</v>
      </c>
      <c r="CZ398" s="856">
        <v>12500</v>
      </c>
      <c r="DA398" s="856">
        <v>12500</v>
      </c>
      <c r="DB398" s="96">
        <f>DB403+DB401+DB399</f>
        <v>15316</v>
      </c>
      <c r="DC398" s="856">
        <f>DC403+DC401+DC399</f>
        <v>16153.35</v>
      </c>
      <c r="DD398" s="96">
        <f t="shared" si="1157"/>
        <v>105.46715852703056</v>
      </c>
      <c r="DE398" s="96">
        <f t="shared" si="1156"/>
        <v>65.664024390243895</v>
      </c>
      <c r="DF398" s="96">
        <f>DF403+DF401+DF399</f>
        <v>16300</v>
      </c>
      <c r="DG398" s="96">
        <f>DG403+DG401+DG399</f>
        <v>11096.58</v>
      </c>
      <c r="DH398" s="96">
        <f t="shared" si="839"/>
        <v>68.077177914110436</v>
      </c>
      <c r="DI398" s="96">
        <f>DI403+DI401+DI399</f>
        <v>8300</v>
      </c>
      <c r="DJ398" s="856">
        <f>DJ403+DJ401+DJ399</f>
        <v>24600</v>
      </c>
      <c r="DK398" s="96">
        <f>DK403+DK401+DK399</f>
        <v>0</v>
      </c>
      <c r="DL398" s="96">
        <f t="shared" si="967"/>
        <v>0</v>
      </c>
      <c r="DM398" s="96">
        <f>DM403+DM401+DM399</f>
        <v>0</v>
      </c>
      <c r="DN398" s="856">
        <f>DN403+DN401+DN399</f>
        <v>24600</v>
      </c>
      <c r="DO398" s="96">
        <f>DO403+DO401+DO399</f>
        <v>0</v>
      </c>
      <c r="DP398" s="96">
        <f t="shared" si="969"/>
        <v>0</v>
      </c>
      <c r="DQ398" s="96">
        <f>DQ403+DQ401+DQ399</f>
        <v>7400</v>
      </c>
      <c r="DR398" s="856">
        <f>DR403+DR401+DR399</f>
        <v>32000</v>
      </c>
      <c r="DS398" s="856">
        <f t="shared" ref="DS398" si="1217">DS403+DS401+DS399</f>
        <v>40000</v>
      </c>
      <c r="DT398" s="856">
        <v>40000</v>
      </c>
      <c r="DU398" s="856">
        <v>40000</v>
      </c>
      <c r="DV398" s="97"/>
      <c r="DW398" s="97"/>
      <c r="DX398" s="137"/>
      <c r="DY398" s="959"/>
      <c r="DZ398" s="852"/>
      <c r="EA398" s="852"/>
      <c r="EE398" s="686"/>
      <c r="EF398" s="655"/>
      <c r="EG398" s="655"/>
      <c r="EH398" s="655"/>
      <c r="EI398" s="655"/>
      <c r="EJ398" s="655"/>
      <c r="EK398" s="655"/>
      <c r="EL398" s="655"/>
      <c r="EM398" s="655"/>
      <c r="EN398" s="952"/>
      <c r="EO398" s="655"/>
      <c r="EP398" s="655"/>
      <c r="EQ398" s="655"/>
      <c r="ER398" s="655"/>
      <c r="ES398" s="655"/>
      <c r="ET398" s="655"/>
      <c r="EU398" s="655"/>
      <c r="EV398" s="655"/>
      <c r="EX398" s="820"/>
      <c r="EY398" s="655"/>
      <c r="EZ398" s="655"/>
      <c r="FA398" s="655"/>
      <c r="FB398" s="655"/>
      <c r="FC398" s="655"/>
      <c r="FD398" s="655"/>
      <c r="FE398" s="655"/>
      <c r="FF398" s="655"/>
      <c r="FG398" s="655"/>
      <c r="FH398" s="655"/>
      <c r="FI398" s="655"/>
      <c r="FJ398" s="655"/>
      <c r="FK398" s="655"/>
      <c r="FL398" s="655"/>
      <c r="FM398" s="655"/>
      <c r="FN398" s="655"/>
      <c r="FO398" s="655"/>
      <c r="FP398" s="655"/>
      <c r="FQ398" s="655"/>
      <c r="FR398" s="655"/>
      <c r="FS398" s="655"/>
      <c r="FT398" s="655"/>
      <c r="FU398" s="655"/>
      <c r="FV398" s="655"/>
      <c r="FW398" s="655"/>
      <c r="FX398" s="655"/>
      <c r="FY398" s="655"/>
      <c r="FZ398" s="655"/>
      <c r="GA398" s="655"/>
      <c r="GB398" s="655"/>
      <c r="GC398" s="655"/>
      <c r="GD398" s="655"/>
      <c r="GE398" s="655"/>
      <c r="GF398" s="655"/>
      <c r="GG398" s="655"/>
      <c r="GH398" s="655"/>
      <c r="GI398" s="655"/>
      <c r="GJ398" s="655"/>
      <c r="GK398" s="655"/>
      <c r="GL398" s="655"/>
      <c r="GM398" s="655"/>
      <c r="GN398" s="655"/>
      <c r="GO398" s="655"/>
      <c r="GP398" s="655"/>
      <c r="GQ398" s="655"/>
      <c r="GR398" s="655"/>
      <c r="GS398" s="655"/>
      <c r="GT398" s="655"/>
      <c r="GU398" s="655"/>
      <c r="GV398" s="655"/>
      <c r="GW398" s="655"/>
      <c r="GX398" s="655"/>
      <c r="GY398" s="655"/>
      <c r="GZ398" s="655"/>
      <c r="HA398" s="655"/>
      <c r="HB398" s="655"/>
      <c r="HC398" s="655"/>
      <c r="HD398" s="655"/>
      <c r="HE398" s="655"/>
      <c r="HF398" s="655"/>
      <c r="HG398" s="655"/>
      <c r="HH398" s="655"/>
      <c r="HI398" s="655"/>
      <c r="HJ398" s="655"/>
      <c r="HK398" s="655"/>
      <c r="HL398" s="655"/>
      <c r="HM398" s="655"/>
      <c r="HN398" s="655"/>
      <c r="HO398" s="655"/>
      <c r="HP398" s="655"/>
      <c r="HQ398" s="655"/>
      <c r="HR398" s="655"/>
      <c r="HS398" s="655"/>
      <c r="HT398" s="655"/>
      <c r="HU398" s="655"/>
      <c r="HV398" s="655"/>
      <c r="HW398" s="655"/>
      <c r="HX398" s="655"/>
      <c r="HY398" s="655"/>
      <c r="HZ398" s="655"/>
      <c r="IA398" s="655"/>
      <c r="IB398" s="655"/>
      <c r="IC398" s="655"/>
    </row>
    <row r="399" spans="1:237" s="654" customFormat="1" ht="16.5" hidden="1" customHeight="1" x14ac:dyDescent="0.35">
      <c r="A399" s="646"/>
      <c r="B399" s="646" t="s">
        <v>693</v>
      </c>
      <c r="C399" s="665" t="s">
        <v>5</v>
      </c>
      <c r="D399" s="646"/>
      <c r="E399" s="646"/>
      <c r="F399" s="646"/>
      <c r="G399" s="646"/>
      <c r="H399" s="646"/>
      <c r="I399" s="646"/>
      <c r="J399" s="646" t="s">
        <v>201</v>
      </c>
      <c r="K399" s="757"/>
      <c r="L399" s="610"/>
      <c r="M399" s="775">
        <v>322</v>
      </c>
      <c r="N399" s="775" t="s">
        <v>165</v>
      </c>
      <c r="O399" s="749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614"/>
      <c r="AJ399" s="30"/>
      <c r="AK399" s="30"/>
      <c r="AL399" s="30"/>
      <c r="AM399" s="30"/>
      <c r="AN399" s="49"/>
      <c r="AO399" s="49"/>
      <c r="AP399" s="49"/>
      <c r="AQ399" s="49"/>
      <c r="AR399" s="96"/>
      <c r="AS399" s="49"/>
      <c r="AT399" s="49"/>
      <c r="AU399" s="49"/>
      <c r="AV399" s="96"/>
      <c r="AW399" s="97"/>
      <c r="AX399" s="97"/>
      <c r="AY399" s="107"/>
      <c r="AZ399" s="97"/>
      <c r="BA399" s="97"/>
      <c r="BB399" s="107"/>
      <c r="BC399" s="107"/>
      <c r="BD399" s="107"/>
      <c r="BE399" s="107"/>
      <c r="BF399" s="107"/>
      <c r="BG399" s="107"/>
      <c r="BH399" s="107"/>
      <c r="BI399" s="107"/>
      <c r="BJ399" s="107"/>
      <c r="BK399" s="107"/>
      <c r="BL399" s="107"/>
      <c r="BM399" s="107"/>
      <c r="BN399" s="107"/>
      <c r="BO399" s="107"/>
      <c r="BP399" s="107"/>
      <c r="BQ399" s="107"/>
      <c r="BR399" s="107"/>
      <c r="BS399" s="107"/>
      <c r="BT399" s="107"/>
      <c r="BU399" s="107"/>
      <c r="BV399" s="107"/>
      <c r="BW399" s="107"/>
      <c r="BX399" s="107"/>
      <c r="BY399" s="107"/>
      <c r="BZ399" s="107">
        <v>0</v>
      </c>
      <c r="CA399" s="107"/>
      <c r="CB399" s="107"/>
      <c r="CC399" s="107"/>
      <c r="CD399" s="107"/>
      <c r="CE399" s="101">
        <f>SUM(CE400)</f>
        <v>0</v>
      </c>
      <c r="CF399" s="101">
        <f>SUM(CF400)</f>
        <v>0</v>
      </c>
      <c r="CG399" s="101">
        <f t="shared" si="1067"/>
        <v>0</v>
      </c>
      <c r="CH399" s="101">
        <f>SUM(CH400)</f>
        <v>2000</v>
      </c>
      <c r="CI399" s="101">
        <f>SUM(CI400)</f>
        <v>2000</v>
      </c>
      <c r="CJ399" s="101"/>
      <c r="CK399" s="101">
        <f t="shared" si="1120"/>
        <v>0</v>
      </c>
      <c r="CL399" s="101">
        <f>SUM(CL400)</f>
        <v>0</v>
      </c>
      <c r="CM399" s="101">
        <f>SUM(CM400)</f>
        <v>2000</v>
      </c>
      <c r="CN399" s="101"/>
      <c r="CO399" s="101">
        <f t="shared" si="1121"/>
        <v>0</v>
      </c>
      <c r="CP399" s="101">
        <f>SUM(CP400)</f>
        <v>0</v>
      </c>
      <c r="CQ399" s="101">
        <f>SUM(CQ400)</f>
        <v>2000</v>
      </c>
      <c r="CR399" s="101">
        <f>SUM(CR400)</f>
        <v>1914.5</v>
      </c>
      <c r="CS399" s="101">
        <f t="shared" si="1075"/>
        <v>95.725000000000009</v>
      </c>
      <c r="CT399" s="101">
        <f>SUM(CT400)</f>
        <v>-85.5</v>
      </c>
      <c r="CU399" s="101">
        <f>SUM(CU400)</f>
        <v>1914.5</v>
      </c>
      <c r="CV399" s="101">
        <f>SUM(CV400)</f>
        <v>1914.5</v>
      </c>
      <c r="CW399" s="101">
        <f t="shared" si="833"/>
        <v>100</v>
      </c>
      <c r="CX399" s="101">
        <f t="shared" ref="CX399:DG399" si="1218">SUM(CX400)</f>
        <v>0</v>
      </c>
      <c r="CY399" s="101">
        <f t="shared" si="1218"/>
        <v>1914.5</v>
      </c>
      <c r="CZ399" s="114">
        <f t="shared" si="1218"/>
        <v>0</v>
      </c>
      <c r="DA399" s="114">
        <f t="shared" si="1218"/>
        <v>0</v>
      </c>
      <c r="DB399" s="101">
        <f t="shared" si="1218"/>
        <v>0</v>
      </c>
      <c r="DC399" s="114">
        <f t="shared" ref="DC399" si="1219">SUM(DC400)</f>
        <v>0</v>
      </c>
      <c r="DD399" s="101">
        <f t="shared" si="1157"/>
        <v>0</v>
      </c>
      <c r="DE399" s="101">
        <f t="shared" si="1156"/>
        <v>0</v>
      </c>
      <c r="DF399" s="101">
        <f t="shared" si="1218"/>
        <v>0</v>
      </c>
      <c r="DG399" s="101">
        <f t="shared" si="1218"/>
        <v>0</v>
      </c>
      <c r="DH399" s="101">
        <f t="shared" si="839"/>
        <v>0</v>
      </c>
      <c r="DI399" s="101">
        <f>SUM(DI400)</f>
        <v>0</v>
      </c>
      <c r="DJ399" s="114">
        <f>SUM(DJ400)</f>
        <v>0</v>
      </c>
      <c r="DK399" s="101">
        <f t="shared" ref="DK399" si="1220">SUM(DK400)</f>
        <v>0</v>
      </c>
      <c r="DL399" s="101">
        <f t="shared" si="967"/>
        <v>0</v>
      </c>
      <c r="DM399" s="101">
        <f>SUM(DM400)</f>
        <v>0</v>
      </c>
      <c r="DN399" s="114">
        <f>SUM(DN400)</f>
        <v>0</v>
      </c>
      <c r="DO399" s="101">
        <f t="shared" ref="DO399" si="1221">SUM(DO400)</f>
        <v>0</v>
      </c>
      <c r="DP399" s="101">
        <f t="shared" si="969"/>
        <v>0</v>
      </c>
      <c r="DQ399" s="101">
        <f>SUM(DQ400)</f>
        <v>0</v>
      </c>
      <c r="DR399" s="114">
        <f>SUM(DR400)</f>
        <v>0</v>
      </c>
      <c r="DS399" s="114">
        <f t="shared" ref="DS399:DU399" si="1222">SUM(DS400)</f>
        <v>0</v>
      </c>
      <c r="DT399" s="114">
        <f t="shared" si="1222"/>
        <v>0</v>
      </c>
      <c r="DU399" s="114">
        <f t="shared" si="1222"/>
        <v>0</v>
      </c>
      <c r="DV399" s="106"/>
      <c r="DW399" s="106"/>
      <c r="DX399" s="137"/>
      <c r="DY399" s="138"/>
      <c r="DZ399" s="852"/>
      <c r="EA399" s="852"/>
      <c r="EE399" s="686"/>
      <c r="EF399" s="655"/>
      <c r="EG399" s="655"/>
      <c r="EH399" s="655"/>
      <c r="EI399" s="655"/>
      <c r="EJ399" s="655"/>
      <c r="EK399" s="655"/>
      <c r="EL399" s="655"/>
      <c r="EM399" s="655"/>
      <c r="EN399" s="952"/>
      <c r="EO399" s="655"/>
      <c r="EP399" s="655"/>
      <c r="EQ399" s="655"/>
      <c r="ER399" s="655"/>
      <c r="ES399" s="655"/>
      <c r="ET399" s="655"/>
      <c r="EU399" s="655"/>
      <c r="EV399" s="655"/>
      <c r="EX399" s="820"/>
      <c r="EY399" s="655"/>
      <c r="EZ399" s="655"/>
      <c r="FA399" s="655"/>
      <c r="FB399" s="655"/>
      <c r="FC399" s="655"/>
      <c r="FD399" s="655"/>
      <c r="FE399" s="655"/>
      <c r="FF399" s="655"/>
      <c r="FG399" s="655"/>
      <c r="FH399" s="655"/>
      <c r="FI399" s="655"/>
      <c r="FJ399" s="655"/>
      <c r="FK399" s="655"/>
      <c r="FL399" s="655"/>
      <c r="FM399" s="655"/>
      <c r="FN399" s="655"/>
      <c r="FO399" s="655"/>
      <c r="FP399" s="655"/>
      <c r="FQ399" s="655"/>
      <c r="FR399" s="655"/>
      <c r="FS399" s="655"/>
      <c r="FT399" s="655"/>
      <c r="FU399" s="655"/>
      <c r="FV399" s="655"/>
      <c r="FW399" s="655"/>
      <c r="FX399" s="655"/>
      <c r="FY399" s="655"/>
      <c r="FZ399" s="655"/>
      <c r="GA399" s="655"/>
      <c r="GB399" s="655"/>
      <c r="GC399" s="655"/>
      <c r="GD399" s="655"/>
      <c r="GE399" s="655"/>
      <c r="GF399" s="655"/>
      <c r="GG399" s="655"/>
      <c r="GH399" s="655"/>
      <c r="GI399" s="655"/>
      <c r="GJ399" s="655"/>
      <c r="GK399" s="655"/>
      <c r="GL399" s="655"/>
      <c r="GM399" s="655"/>
      <c r="GN399" s="655"/>
      <c r="GO399" s="655"/>
      <c r="GP399" s="655"/>
      <c r="GQ399" s="655"/>
      <c r="GR399" s="655"/>
      <c r="GS399" s="655"/>
      <c r="GT399" s="655"/>
      <c r="GU399" s="655"/>
      <c r="GV399" s="655"/>
      <c r="GW399" s="655"/>
      <c r="GX399" s="655"/>
      <c r="GY399" s="655"/>
      <c r="GZ399" s="655"/>
      <c r="HA399" s="655"/>
      <c r="HB399" s="655"/>
      <c r="HC399" s="655"/>
      <c r="HD399" s="655"/>
      <c r="HE399" s="655"/>
      <c r="HF399" s="655"/>
      <c r="HG399" s="655"/>
      <c r="HH399" s="655"/>
      <c r="HI399" s="655"/>
      <c r="HJ399" s="655"/>
      <c r="HK399" s="655"/>
      <c r="HL399" s="655"/>
      <c r="HM399" s="655"/>
      <c r="HN399" s="655"/>
      <c r="HO399" s="655"/>
      <c r="HP399" s="655"/>
      <c r="HQ399" s="655"/>
      <c r="HR399" s="655"/>
      <c r="HS399" s="655"/>
      <c r="HT399" s="655"/>
      <c r="HU399" s="655"/>
      <c r="HV399" s="655"/>
      <c r="HW399" s="655"/>
      <c r="HX399" s="655"/>
      <c r="HY399" s="655"/>
      <c r="HZ399" s="655"/>
      <c r="IA399" s="655"/>
      <c r="IB399" s="655"/>
      <c r="IC399" s="655"/>
    </row>
    <row r="400" spans="1:237" s="654" customFormat="1" ht="20.100000000000001" hidden="1" customHeight="1" x14ac:dyDescent="0.35">
      <c r="A400" s="646"/>
      <c r="B400" s="646"/>
      <c r="C400" s="665"/>
      <c r="D400" s="646"/>
      <c r="E400" s="646"/>
      <c r="F400" s="646"/>
      <c r="G400" s="646"/>
      <c r="H400" s="646"/>
      <c r="I400" s="646"/>
      <c r="J400" s="646" t="s">
        <v>201</v>
      </c>
      <c r="K400" s="757"/>
      <c r="L400" s="610"/>
      <c r="M400" s="706"/>
      <c r="N400" s="708">
        <v>3222</v>
      </c>
      <c r="O400" s="705" t="s">
        <v>488</v>
      </c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614"/>
      <c r="AJ400" s="30"/>
      <c r="AK400" s="30"/>
      <c r="AL400" s="30"/>
      <c r="AM400" s="30"/>
      <c r="AN400" s="49"/>
      <c r="AO400" s="49"/>
      <c r="AP400" s="49"/>
      <c r="AQ400" s="49"/>
      <c r="AR400" s="707"/>
      <c r="AS400" s="49"/>
      <c r="AT400" s="49"/>
      <c r="AU400" s="49"/>
      <c r="AV400" s="70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49">
        <v>0</v>
      </c>
      <c r="CA400" s="97"/>
      <c r="CB400" s="97"/>
      <c r="CC400" s="97"/>
      <c r="CD400" s="97"/>
      <c r="CE400" s="102">
        <v>0</v>
      </c>
      <c r="CF400" s="102">
        <v>0</v>
      </c>
      <c r="CG400" s="102">
        <f t="shared" si="1067"/>
        <v>0</v>
      </c>
      <c r="CH400" s="49">
        <f>(CI400-CE400)</f>
        <v>2000</v>
      </c>
      <c r="CI400" s="49">
        <v>2000</v>
      </c>
      <c r="CJ400" s="102"/>
      <c r="CK400" s="102">
        <f t="shared" si="1120"/>
        <v>0</v>
      </c>
      <c r="CL400" s="49">
        <f>(CM400-CI400)</f>
        <v>0</v>
      </c>
      <c r="CM400" s="49">
        <v>2000</v>
      </c>
      <c r="CN400" s="102"/>
      <c r="CO400" s="102">
        <f t="shared" si="1121"/>
        <v>0</v>
      </c>
      <c r="CP400" s="49">
        <f>(CQ400-CM400)</f>
        <v>0</v>
      </c>
      <c r="CQ400" s="49">
        <v>2000</v>
      </c>
      <c r="CR400" s="49">
        <v>1914.5</v>
      </c>
      <c r="CS400" s="102">
        <f t="shared" si="1075"/>
        <v>95.725000000000009</v>
      </c>
      <c r="CT400" s="49">
        <f>(CU400-CQ400)</f>
        <v>-85.5</v>
      </c>
      <c r="CU400" s="711">
        <v>1914.5</v>
      </c>
      <c r="CV400" s="49">
        <v>1914.5</v>
      </c>
      <c r="CW400" s="102">
        <f t="shared" si="833"/>
        <v>100</v>
      </c>
      <c r="CX400" s="49">
        <f>(CY400-CU400)</f>
        <v>0</v>
      </c>
      <c r="CY400" s="711">
        <v>1914.5</v>
      </c>
      <c r="CZ400" s="851"/>
      <c r="DA400" s="851"/>
      <c r="DB400" s="49">
        <v>0</v>
      </c>
      <c r="DC400" s="851">
        <v>0</v>
      </c>
      <c r="DD400" s="49">
        <f t="shared" si="1157"/>
        <v>0</v>
      </c>
      <c r="DE400" s="49">
        <f t="shared" si="1156"/>
        <v>0</v>
      </c>
      <c r="DF400" s="49">
        <v>0</v>
      </c>
      <c r="DG400" s="49"/>
      <c r="DH400" s="49">
        <f t="shared" si="839"/>
        <v>0</v>
      </c>
      <c r="DI400" s="49">
        <f>(DJ400-DF400)</f>
        <v>0</v>
      </c>
      <c r="DJ400" s="851"/>
      <c r="DK400" s="49"/>
      <c r="DL400" s="49">
        <f t="shared" si="967"/>
        <v>0</v>
      </c>
      <c r="DM400" s="49">
        <f>(DN400-DJ400)</f>
        <v>0</v>
      </c>
      <c r="DN400" s="851"/>
      <c r="DO400" s="49"/>
      <c r="DP400" s="49">
        <f t="shared" si="969"/>
        <v>0</v>
      </c>
      <c r="DQ400" s="49">
        <f>(DR400-DN400)</f>
        <v>0</v>
      </c>
      <c r="DR400" s="851"/>
      <c r="DS400" s="851"/>
      <c r="DT400" s="851"/>
      <c r="DU400" s="851"/>
      <c r="DV400" s="49"/>
      <c r="DW400" s="49"/>
      <c r="DX400" s="137"/>
      <c r="DY400" s="851"/>
      <c r="DZ400" s="852"/>
      <c r="EA400" s="852"/>
      <c r="EE400" s="686"/>
      <c r="EF400" s="655"/>
      <c r="EG400" s="655"/>
      <c r="EH400" s="655"/>
      <c r="EI400" s="655"/>
      <c r="EJ400" s="655"/>
      <c r="EK400" s="655"/>
      <c r="EL400" s="655"/>
      <c r="EM400" s="655"/>
      <c r="EN400" s="952"/>
      <c r="EO400" s="655"/>
      <c r="EP400" s="655"/>
      <c r="EQ400" s="655"/>
      <c r="ER400" s="655"/>
      <c r="ES400" s="655"/>
      <c r="ET400" s="655"/>
      <c r="EU400" s="655"/>
      <c r="EV400" s="655"/>
      <c r="EX400" s="820"/>
      <c r="EY400" s="655"/>
      <c r="EZ400" s="655"/>
      <c r="FA400" s="655"/>
      <c r="FB400" s="655"/>
      <c r="FC400" s="655"/>
      <c r="FD400" s="655"/>
      <c r="FE400" s="655"/>
      <c r="FF400" s="655"/>
      <c r="FG400" s="655"/>
      <c r="FH400" s="655"/>
      <c r="FI400" s="655"/>
      <c r="FJ400" s="655"/>
      <c r="FK400" s="655"/>
      <c r="FL400" s="655"/>
      <c r="FM400" s="655"/>
      <c r="FN400" s="655"/>
      <c r="FO400" s="655"/>
      <c r="FP400" s="655"/>
      <c r="FQ400" s="655"/>
      <c r="FR400" s="655"/>
      <c r="FS400" s="655"/>
      <c r="FT400" s="655"/>
      <c r="FU400" s="655"/>
      <c r="FV400" s="655"/>
      <c r="FW400" s="655"/>
      <c r="FX400" s="655"/>
      <c r="FY400" s="655"/>
      <c r="FZ400" s="655"/>
      <c r="GA400" s="655"/>
      <c r="GB400" s="655"/>
      <c r="GC400" s="655"/>
      <c r="GD400" s="655"/>
      <c r="GE400" s="655"/>
      <c r="GF400" s="655"/>
      <c r="GG400" s="655"/>
      <c r="GH400" s="655"/>
      <c r="GI400" s="655"/>
      <c r="GJ400" s="655"/>
      <c r="GK400" s="655"/>
      <c r="GL400" s="655"/>
      <c r="GM400" s="655"/>
      <c r="GN400" s="655"/>
      <c r="GO400" s="655"/>
      <c r="GP400" s="655"/>
      <c r="GQ400" s="655"/>
      <c r="GR400" s="655"/>
      <c r="GS400" s="655"/>
      <c r="GT400" s="655"/>
      <c r="GU400" s="655"/>
      <c r="GV400" s="655"/>
      <c r="GW400" s="655"/>
      <c r="GX400" s="655"/>
      <c r="GY400" s="655"/>
      <c r="GZ400" s="655"/>
      <c r="HA400" s="655"/>
      <c r="HB400" s="655"/>
      <c r="HC400" s="655"/>
      <c r="HD400" s="655"/>
      <c r="HE400" s="655"/>
      <c r="HF400" s="655"/>
      <c r="HG400" s="655"/>
      <c r="HH400" s="655"/>
      <c r="HI400" s="655"/>
      <c r="HJ400" s="655"/>
      <c r="HK400" s="655"/>
      <c r="HL400" s="655"/>
      <c r="HM400" s="655"/>
      <c r="HN400" s="655"/>
      <c r="HO400" s="655"/>
      <c r="HP400" s="655"/>
      <c r="HQ400" s="655"/>
      <c r="HR400" s="655"/>
      <c r="HS400" s="655"/>
      <c r="HT400" s="655"/>
      <c r="HU400" s="655"/>
      <c r="HV400" s="655"/>
      <c r="HW400" s="655"/>
      <c r="HX400" s="655"/>
      <c r="HY400" s="655"/>
      <c r="HZ400" s="655"/>
      <c r="IA400" s="655"/>
      <c r="IB400" s="655"/>
      <c r="IC400" s="655"/>
    </row>
    <row r="401" spans="1:237" s="717" customFormat="1" ht="20.100000000000001" customHeight="1" x14ac:dyDescent="0.35">
      <c r="A401"/>
      <c r="B401" s="646" t="s">
        <v>722</v>
      </c>
      <c r="C401" s="665" t="s">
        <v>9</v>
      </c>
      <c r="D401"/>
      <c r="E401"/>
      <c r="F401"/>
      <c r="G401"/>
      <c r="H401"/>
      <c r="I401"/>
      <c r="J401" s="646" t="s">
        <v>201</v>
      </c>
      <c r="K401"/>
      <c r="L401"/>
      <c r="M401" s="775">
        <v>322</v>
      </c>
      <c r="N401" s="775" t="s">
        <v>165</v>
      </c>
      <c r="O401" s="749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614"/>
      <c r="AJ401" s="30"/>
      <c r="AK401" s="30"/>
      <c r="AL401" s="30"/>
      <c r="AM401" s="30"/>
      <c r="AN401" s="49"/>
      <c r="AO401" s="49"/>
      <c r="AP401" s="49"/>
      <c r="AQ401" s="49"/>
      <c r="AR401" s="101">
        <f>SUM(AR402)</f>
        <v>0</v>
      </c>
      <c r="AS401" s="49"/>
      <c r="AT401" s="49"/>
      <c r="AU401" s="49"/>
      <c r="AV401" s="101">
        <f>SUM(AV402)</f>
        <v>0</v>
      </c>
      <c r="AW401" s="40"/>
      <c r="AX401" s="40"/>
      <c r="AY401" s="101">
        <f>SUM(AY402)</f>
        <v>0</v>
      </c>
      <c r="AZ401" s="40"/>
      <c r="BA401" s="40"/>
      <c r="BB401" s="101">
        <f t="shared" ref="BB401:BK403" si="1223">SUM(BB402)</f>
        <v>0</v>
      </c>
      <c r="BC401" s="101">
        <f t="shared" si="1223"/>
        <v>0</v>
      </c>
      <c r="BD401" s="101">
        <f t="shared" si="1223"/>
        <v>0</v>
      </c>
      <c r="BE401" s="101">
        <f t="shared" si="1223"/>
        <v>0</v>
      </c>
      <c r="BF401" s="101">
        <f t="shared" si="1223"/>
        <v>0</v>
      </c>
      <c r="BG401" s="101">
        <f t="shared" si="1223"/>
        <v>0</v>
      </c>
      <c r="BH401" s="101">
        <f t="shared" si="1223"/>
        <v>0</v>
      </c>
      <c r="BI401" s="101">
        <f>SUM(BI402)</f>
        <v>0</v>
      </c>
      <c r="BJ401" s="101">
        <f>SUM(BJ402)</f>
        <v>0</v>
      </c>
      <c r="BK401" s="101">
        <f t="shared" si="1223"/>
        <v>0</v>
      </c>
      <c r="BL401" s="101">
        <f>IFERROR(BK401/BJ401*100,)</f>
        <v>0</v>
      </c>
      <c r="BM401" s="101"/>
      <c r="BN401" s="101"/>
      <c r="BO401" s="101">
        <f>SUM(BO402)</f>
        <v>0</v>
      </c>
      <c r="BP401" s="101"/>
      <c r="BQ401" s="101"/>
      <c r="BR401" s="101">
        <f>SUM(BR402)</f>
        <v>0</v>
      </c>
      <c r="BS401" s="101">
        <f>SUM(BS402)</f>
        <v>0</v>
      </c>
      <c r="BT401" s="101">
        <f>SUM(BT402)</f>
        <v>0</v>
      </c>
      <c r="BU401" s="101">
        <f>SUM(BU402)</f>
        <v>0</v>
      </c>
      <c r="BV401" s="101">
        <f>SUM(BV402)</f>
        <v>0</v>
      </c>
      <c r="BW401" s="101"/>
      <c r="BX401" s="101"/>
      <c r="BY401" s="101">
        <f>SUM(BY402)</f>
        <v>0</v>
      </c>
      <c r="BZ401" s="101">
        <f>SUM(BZ402)</f>
        <v>0</v>
      </c>
      <c r="CA401" s="101">
        <f>IFERROR(BZ401/BG401*100,)</f>
        <v>0</v>
      </c>
      <c r="CB401" s="101">
        <f>IFERROR(BZ401/BY401*100,)</f>
        <v>0</v>
      </c>
      <c r="CC401" s="101">
        <f>SUM(CC402)</f>
        <v>0</v>
      </c>
      <c r="CD401" s="101">
        <f>SUM(CD402)</f>
        <v>0</v>
      </c>
      <c r="CE401" s="101">
        <f>SUM(CE402)</f>
        <v>0</v>
      </c>
      <c r="CF401" s="101">
        <f>SUM(CF402)</f>
        <v>0</v>
      </c>
      <c r="CG401" s="101">
        <f>IFERROR(CF401/CE401*100,)</f>
        <v>0</v>
      </c>
      <c r="CH401" s="101">
        <f>SUM(CH402)</f>
        <v>0</v>
      </c>
      <c r="CI401" s="101">
        <f>SUM(CI402)</f>
        <v>0</v>
      </c>
      <c r="CJ401" s="101"/>
      <c r="CK401" s="101">
        <f>IFERROR(CJ401/CI401*100,)</f>
        <v>0</v>
      </c>
      <c r="CL401" s="101">
        <f>SUM(CL402)</f>
        <v>0</v>
      </c>
      <c r="CM401" s="101">
        <f>SUM(CM402)</f>
        <v>0</v>
      </c>
      <c r="CN401" s="101"/>
      <c r="CO401" s="101">
        <f>IFERROR(CN401/CM401*100,)</f>
        <v>0</v>
      </c>
      <c r="CP401" s="101">
        <f>SUM(CP402)</f>
        <v>0</v>
      </c>
      <c r="CQ401" s="101">
        <f>SUM(CQ402)</f>
        <v>0</v>
      </c>
      <c r="CR401" s="101">
        <f>SUM(CR402)</f>
        <v>0</v>
      </c>
      <c r="CS401" s="101">
        <f t="shared" si="1075"/>
        <v>0</v>
      </c>
      <c r="CT401" s="101">
        <f>SUM(CT402)</f>
        <v>3900</v>
      </c>
      <c r="CU401" s="101">
        <f>SUM(CU402)</f>
        <v>3900</v>
      </c>
      <c r="CV401" s="101">
        <f>SUM(CV402)</f>
        <v>0</v>
      </c>
      <c r="CW401" s="101">
        <f>IFERROR(CV401/CU401*100,)</f>
        <v>0</v>
      </c>
      <c r="CX401" s="101">
        <f>SUM(CX402)</f>
        <v>0</v>
      </c>
      <c r="CY401" s="101">
        <f>SUM(CY402)</f>
        <v>3900</v>
      </c>
      <c r="CZ401" s="114">
        <f t="shared" ref="CZ401:DA403" si="1224">SUM(CZ402)</f>
        <v>0</v>
      </c>
      <c r="DA401" s="114">
        <f t="shared" si="1224"/>
        <v>0</v>
      </c>
      <c r="DB401" s="101">
        <f>SUM(DB402)</f>
        <v>1914.5</v>
      </c>
      <c r="DC401" s="114">
        <f>SUM(DC402)</f>
        <v>1195.18</v>
      </c>
      <c r="DD401" s="101">
        <f t="shared" si="1157"/>
        <v>62.427787934186476</v>
      </c>
      <c r="DE401" s="101">
        <f t="shared" si="1156"/>
        <v>34.642898550724638</v>
      </c>
      <c r="DF401" s="101">
        <f>SUM(DF402)</f>
        <v>2445</v>
      </c>
      <c r="DG401" s="101">
        <f>SUM(DG402)</f>
        <v>0</v>
      </c>
      <c r="DH401" s="101">
        <f>IFERROR(DG401/DF401*100,)</f>
        <v>0</v>
      </c>
      <c r="DI401" s="101">
        <f>SUM(DI402)</f>
        <v>1005</v>
      </c>
      <c r="DJ401" s="114">
        <f>SUM(DJ402)</f>
        <v>3450</v>
      </c>
      <c r="DK401" s="101">
        <f>SUM(DK402)</f>
        <v>0</v>
      </c>
      <c r="DL401" s="101">
        <f>IFERROR(DK401/DJ401*100,)</f>
        <v>0</v>
      </c>
      <c r="DM401" s="101">
        <f>SUM(DM402)</f>
        <v>0</v>
      </c>
      <c r="DN401" s="114">
        <f>SUM(DN402)</f>
        <v>3450</v>
      </c>
      <c r="DO401" s="101">
        <f>SUM(DO402)</f>
        <v>0</v>
      </c>
      <c r="DP401" s="101">
        <f>IFERROR(DO401/DN401*100,)</f>
        <v>0</v>
      </c>
      <c r="DQ401" s="101">
        <f>SUM(DQ402)</f>
        <v>1350</v>
      </c>
      <c r="DR401" s="114">
        <f>SUM(DR402)</f>
        <v>4800</v>
      </c>
      <c r="DS401" s="114">
        <f t="shared" ref="DS401:DU401" si="1225">SUM(DS402)</f>
        <v>6000</v>
      </c>
      <c r="DT401" s="114">
        <f t="shared" si="1225"/>
        <v>0</v>
      </c>
      <c r="DU401" s="114">
        <f t="shared" si="1225"/>
        <v>0</v>
      </c>
      <c r="DV401" s="106"/>
      <c r="DW401" s="106"/>
      <c r="DX401" s="137"/>
      <c r="DY401" s="138"/>
      <c r="DZ401" s="853"/>
      <c r="EA401" s="853"/>
      <c r="EE401" s="934"/>
      <c r="EF401" s="655"/>
      <c r="EG401" s="655"/>
      <c r="EH401" s="655"/>
      <c r="EI401" s="655"/>
      <c r="EJ401" s="655"/>
      <c r="EK401" s="655"/>
      <c r="EL401" s="655"/>
      <c r="EM401" s="655"/>
      <c r="EN401" s="952"/>
      <c r="EO401" s="655"/>
      <c r="EP401" s="655"/>
      <c r="EQ401" s="655"/>
      <c r="ER401" s="655"/>
      <c r="ES401" s="655"/>
      <c r="ET401" s="655"/>
      <c r="EU401" s="655"/>
      <c r="EV401" s="655"/>
      <c r="EX401" s="930"/>
      <c r="EY401" s="655"/>
      <c r="EZ401" s="655"/>
      <c r="FA401" s="655"/>
      <c r="FB401" s="655"/>
      <c r="FC401" s="655"/>
      <c r="FD401" s="655"/>
      <c r="FE401" s="655"/>
      <c r="FF401" s="655"/>
      <c r="FG401" s="655"/>
      <c r="FH401" s="655"/>
      <c r="FI401" s="655"/>
      <c r="FJ401" s="655"/>
      <c r="FK401" s="655"/>
      <c r="FL401" s="655"/>
      <c r="FM401" s="655"/>
      <c r="FN401" s="655"/>
      <c r="FO401" s="655"/>
      <c r="FP401" s="655"/>
      <c r="FQ401" s="655"/>
      <c r="FR401" s="655"/>
      <c r="FS401" s="655"/>
      <c r="FT401" s="655"/>
      <c r="FU401" s="655"/>
      <c r="FV401" s="655"/>
      <c r="FW401" s="655"/>
      <c r="FX401" s="655"/>
      <c r="FY401" s="655"/>
      <c r="FZ401" s="655"/>
      <c r="GA401" s="655"/>
      <c r="GB401" s="655"/>
      <c r="GC401" s="655"/>
      <c r="GD401" s="655"/>
      <c r="GE401" s="655"/>
      <c r="GF401" s="655"/>
      <c r="GG401" s="655"/>
      <c r="GH401" s="655"/>
      <c r="GI401" s="655"/>
      <c r="GJ401" s="655"/>
      <c r="GK401" s="655"/>
      <c r="GL401" s="655"/>
      <c r="GM401" s="655"/>
      <c r="GN401" s="655"/>
      <c r="GO401" s="655"/>
      <c r="GP401" s="655"/>
      <c r="GQ401" s="655"/>
      <c r="GR401" s="655"/>
      <c r="GS401" s="655"/>
      <c r="GT401" s="655"/>
      <c r="GU401" s="655"/>
      <c r="GV401" s="655"/>
      <c r="GW401" s="655"/>
      <c r="GX401" s="655"/>
      <c r="GY401" s="655"/>
      <c r="GZ401" s="655"/>
      <c r="HA401" s="655"/>
      <c r="HB401" s="655"/>
      <c r="HC401" s="655"/>
      <c r="HD401" s="655"/>
      <c r="HE401" s="655"/>
      <c r="HF401" s="655"/>
      <c r="HG401" s="655"/>
      <c r="HH401" s="655"/>
      <c r="HI401" s="655"/>
      <c r="HJ401" s="655"/>
      <c r="HK401" s="655"/>
      <c r="HL401" s="655"/>
      <c r="HM401" s="655"/>
      <c r="HN401" s="655"/>
      <c r="HO401" s="655"/>
      <c r="HP401" s="655"/>
      <c r="HQ401" s="655"/>
      <c r="HR401" s="655"/>
      <c r="HS401" s="655"/>
      <c r="HT401" s="655"/>
      <c r="HU401" s="655"/>
      <c r="HV401" s="655"/>
      <c r="HW401" s="655"/>
      <c r="HX401" s="655"/>
      <c r="HY401" s="655"/>
      <c r="HZ401" s="655"/>
      <c r="IA401" s="655"/>
      <c r="IB401" s="655"/>
      <c r="IC401" s="655"/>
    </row>
    <row r="402" spans="1:237" s="654" customFormat="1" ht="20.100000000000001" customHeight="1" x14ac:dyDescent="0.35">
      <c r="A402" s="646"/>
      <c r="B402" s="646"/>
      <c r="C402" s="665"/>
      <c r="D402" s="646"/>
      <c r="E402" s="646"/>
      <c r="F402" s="646"/>
      <c r="G402" s="646"/>
      <c r="H402" s="646"/>
      <c r="I402" s="646"/>
      <c r="J402" s="646" t="s">
        <v>201</v>
      </c>
      <c r="K402" s="757"/>
      <c r="L402" s="610"/>
      <c r="M402" s="706"/>
      <c r="N402" s="708">
        <v>3222</v>
      </c>
      <c r="O402" s="705" t="s">
        <v>488</v>
      </c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614"/>
      <c r="AJ402" s="30"/>
      <c r="AK402" s="30"/>
      <c r="AL402" s="30"/>
      <c r="AM402" s="30"/>
      <c r="AN402" s="49"/>
      <c r="AO402" s="49"/>
      <c r="AP402" s="49"/>
      <c r="AQ402" s="49"/>
      <c r="AR402" s="707"/>
      <c r="AS402" s="49"/>
      <c r="AT402" s="49"/>
      <c r="AU402" s="49"/>
      <c r="AV402" s="70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49">
        <v>0</v>
      </c>
      <c r="CA402" s="97"/>
      <c r="CB402" s="97"/>
      <c r="CC402" s="97"/>
      <c r="CD402" s="97"/>
      <c r="CE402" s="49">
        <v>0</v>
      </c>
      <c r="CF402" s="49">
        <v>0</v>
      </c>
      <c r="CG402" s="49">
        <v>0</v>
      </c>
      <c r="CH402" s="49">
        <v>0</v>
      </c>
      <c r="CI402" s="49">
        <v>0</v>
      </c>
      <c r="CJ402" s="49">
        <v>0</v>
      </c>
      <c r="CK402" s="49">
        <v>0</v>
      </c>
      <c r="CL402" s="49">
        <v>0</v>
      </c>
      <c r="CM402" s="49">
        <v>0</v>
      </c>
      <c r="CN402" s="49">
        <v>0</v>
      </c>
      <c r="CO402" s="49">
        <v>0</v>
      </c>
      <c r="CP402" s="49">
        <v>0</v>
      </c>
      <c r="CQ402" s="49">
        <v>0</v>
      </c>
      <c r="CR402" s="49">
        <v>0</v>
      </c>
      <c r="CS402" s="49">
        <f t="shared" si="1075"/>
        <v>0</v>
      </c>
      <c r="CT402" s="49">
        <f>(CU402-CQ402)</f>
        <v>3900</v>
      </c>
      <c r="CU402" s="49">
        <v>3900</v>
      </c>
      <c r="CV402" s="49">
        <v>0</v>
      </c>
      <c r="CW402" s="49">
        <f>IFERROR(CV402/CU402*100,)</f>
        <v>0</v>
      </c>
      <c r="CX402" s="49">
        <f>(CY402-CU402)</f>
        <v>0</v>
      </c>
      <c r="CY402" s="49">
        <v>3900</v>
      </c>
      <c r="CZ402" s="851"/>
      <c r="DA402" s="851"/>
      <c r="DB402" s="851">
        <v>1914.5</v>
      </c>
      <c r="DC402" s="851">
        <v>1195.18</v>
      </c>
      <c r="DD402" s="49">
        <f t="shared" si="1157"/>
        <v>62.427787934186476</v>
      </c>
      <c r="DE402" s="49">
        <f t="shared" si="1156"/>
        <v>34.642898550724638</v>
      </c>
      <c r="DF402" s="49">
        <v>2445</v>
      </c>
      <c r="DG402" s="49">
        <v>0</v>
      </c>
      <c r="DH402" s="49">
        <f>IFERROR(DG402/DF402*100,)</f>
        <v>0</v>
      </c>
      <c r="DI402" s="49">
        <f>(DJ402-DF402)</f>
        <v>1005</v>
      </c>
      <c r="DJ402" s="851">
        <v>3450</v>
      </c>
      <c r="DK402" s="49"/>
      <c r="DL402" s="49">
        <f>IFERROR(DK402/DJ402*100,)</f>
        <v>0</v>
      </c>
      <c r="DM402" s="49">
        <f>(DN402-DJ402)</f>
        <v>0</v>
      </c>
      <c r="DN402" s="851">
        <v>3450</v>
      </c>
      <c r="DO402" s="49"/>
      <c r="DP402" s="49">
        <f>IFERROR(DO402/DN402*100,)</f>
        <v>0</v>
      </c>
      <c r="DQ402" s="49">
        <f>(DR402-DN402)</f>
        <v>1350</v>
      </c>
      <c r="DR402" s="851">
        <v>4800</v>
      </c>
      <c r="DS402" s="851">
        <v>6000</v>
      </c>
      <c r="DT402" s="851"/>
      <c r="DU402" s="851"/>
      <c r="DV402" s="49"/>
      <c r="DW402" s="49"/>
      <c r="DX402" s="137"/>
      <c r="DY402" s="851"/>
      <c r="DZ402" s="852"/>
      <c r="EA402" s="852"/>
      <c r="EE402" s="686"/>
      <c r="EF402" s="655"/>
      <c r="EG402" s="655"/>
      <c r="EH402" s="655"/>
      <c r="EI402" s="655"/>
      <c r="EJ402" s="655"/>
      <c r="EK402" s="655"/>
      <c r="EL402" s="655"/>
      <c r="EM402" s="655"/>
      <c r="EN402" s="952"/>
      <c r="EO402" s="655"/>
      <c r="EP402" s="655"/>
      <c r="EQ402" s="655"/>
      <c r="ER402" s="655"/>
      <c r="ES402" s="655"/>
      <c r="ET402" s="655"/>
      <c r="EU402" s="655"/>
      <c r="EV402" s="655"/>
      <c r="EX402" s="820"/>
      <c r="EY402" s="655"/>
      <c r="EZ402" s="655"/>
      <c r="FA402" s="655"/>
      <c r="FB402" s="655"/>
      <c r="FC402" s="655"/>
      <c r="FD402" s="655"/>
      <c r="FE402" s="655"/>
      <c r="FF402" s="655"/>
      <c r="FG402" s="655"/>
      <c r="FH402" s="655"/>
      <c r="FI402" s="655"/>
      <c r="FJ402" s="655"/>
      <c r="FK402" s="655"/>
      <c r="FL402" s="655"/>
      <c r="FM402" s="655"/>
      <c r="FN402" s="655"/>
      <c r="FO402" s="655"/>
      <c r="FP402" s="655"/>
      <c r="FQ402" s="655"/>
      <c r="FR402" s="655"/>
      <c r="FS402" s="655"/>
      <c r="FT402" s="655"/>
      <c r="FU402" s="655"/>
      <c r="FV402" s="655"/>
      <c r="FW402" s="655"/>
      <c r="FX402" s="655"/>
      <c r="FY402" s="655"/>
      <c r="FZ402" s="655"/>
      <c r="GA402" s="655"/>
      <c r="GB402" s="655"/>
      <c r="GC402" s="655"/>
      <c r="GD402" s="655"/>
      <c r="GE402" s="655"/>
      <c r="GF402" s="655"/>
      <c r="GG402" s="655"/>
      <c r="GH402" s="655"/>
      <c r="GI402" s="655"/>
      <c r="GJ402" s="655"/>
      <c r="GK402" s="655"/>
      <c r="GL402" s="655"/>
      <c r="GM402" s="655"/>
      <c r="GN402" s="655"/>
      <c r="GO402" s="655"/>
      <c r="GP402" s="655"/>
      <c r="GQ402" s="655"/>
      <c r="GR402" s="655"/>
      <c r="GS402" s="655"/>
      <c r="GT402" s="655"/>
      <c r="GU402" s="655"/>
      <c r="GV402" s="655"/>
      <c r="GW402" s="655"/>
      <c r="GX402" s="655"/>
      <c r="GY402" s="655"/>
      <c r="GZ402" s="655"/>
      <c r="HA402" s="655"/>
      <c r="HB402" s="655"/>
      <c r="HC402" s="655"/>
      <c r="HD402" s="655"/>
      <c r="HE402" s="655"/>
      <c r="HF402" s="655"/>
      <c r="HG402" s="655"/>
      <c r="HH402" s="655"/>
      <c r="HI402" s="655"/>
      <c r="HJ402" s="655"/>
      <c r="HK402" s="655"/>
      <c r="HL402" s="655"/>
      <c r="HM402" s="655"/>
      <c r="HN402" s="655"/>
      <c r="HO402" s="655"/>
      <c r="HP402" s="655"/>
      <c r="HQ402" s="655"/>
      <c r="HR402" s="655"/>
      <c r="HS402" s="655"/>
      <c r="HT402" s="655"/>
      <c r="HU402" s="655"/>
      <c r="HV402" s="655"/>
      <c r="HW402" s="655"/>
      <c r="HX402" s="655"/>
      <c r="HY402" s="655"/>
      <c r="HZ402" s="655"/>
      <c r="IA402" s="655"/>
      <c r="IB402" s="655"/>
      <c r="IC402" s="655"/>
    </row>
    <row r="403" spans="1:237" s="654" customFormat="1" ht="20.100000000000001" customHeight="1" x14ac:dyDescent="0.35">
      <c r="A403" s="646"/>
      <c r="B403" s="646" t="s">
        <v>587</v>
      </c>
      <c r="C403" s="665" t="s">
        <v>389</v>
      </c>
      <c r="D403" s="646"/>
      <c r="E403" s="646"/>
      <c r="F403" s="646"/>
      <c r="G403" s="646"/>
      <c r="H403" s="646"/>
      <c r="I403" s="646"/>
      <c r="J403" s="646" t="s">
        <v>201</v>
      </c>
      <c r="K403" s="757"/>
      <c r="L403" s="604"/>
      <c r="M403" s="775">
        <v>322</v>
      </c>
      <c r="N403" s="775" t="s">
        <v>165</v>
      </c>
      <c r="O403" s="749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614"/>
      <c r="AJ403" s="30"/>
      <c r="AK403" s="30"/>
      <c r="AL403" s="30"/>
      <c r="AM403" s="30"/>
      <c r="AN403" s="49"/>
      <c r="AO403" s="49"/>
      <c r="AP403" s="49"/>
      <c r="AQ403" s="49"/>
      <c r="AR403" s="101">
        <f>SUM(AR404)</f>
        <v>0</v>
      </c>
      <c r="AS403" s="49"/>
      <c r="AT403" s="49"/>
      <c r="AU403" s="49"/>
      <c r="AV403" s="101">
        <f>SUM(AV404)</f>
        <v>0</v>
      </c>
      <c r="AW403" s="40"/>
      <c r="AX403" s="40"/>
      <c r="AY403" s="101">
        <f>SUM(AY404)</f>
        <v>0</v>
      </c>
      <c r="AZ403" s="40"/>
      <c r="BA403" s="40"/>
      <c r="BB403" s="101">
        <f t="shared" si="1223"/>
        <v>0</v>
      </c>
      <c r="BC403" s="101">
        <f t="shared" si="1223"/>
        <v>0</v>
      </c>
      <c r="BD403" s="101">
        <f t="shared" si="1223"/>
        <v>110509.8</v>
      </c>
      <c r="BE403" s="101">
        <f t="shared" si="1223"/>
        <v>0</v>
      </c>
      <c r="BF403" s="101">
        <f t="shared" si="1223"/>
        <v>5000</v>
      </c>
      <c r="BG403" s="101">
        <f t="shared" si="1223"/>
        <v>3544.02</v>
      </c>
      <c r="BH403" s="101">
        <f t="shared" si="1223"/>
        <v>5500</v>
      </c>
      <c r="BI403" s="101">
        <f>SUM(BI404)</f>
        <v>3676.1800000000003</v>
      </c>
      <c r="BJ403" s="101">
        <f>SUM(BJ404)</f>
        <v>9176.18</v>
      </c>
      <c r="BK403" s="101">
        <f t="shared" si="1223"/>
        <v>4164.13</v>
      </c>
      <c r="BL403" s="101">
        <f t="shared" si="908"/>
        <v>45.379776769854125</v>
      </c>
      <c r="BM403" s="101"/>
      <c r="BN403" s="101"/>
      <c r="BO403" s="101">
        <f>SUM(BO404)</f>
        <v>7000</v>
      </c>
      <c r="BP403" s="101"/>
      <c r="BQ403" s="101"/>
      <c r="BR403" s="101">
        <f>SUM(BR404)</f>
        <v>-889.5</v>
      </c>
      <c r="BS403" s="101">
        <f>SUM(BS404)</f>
        <v>6110.5</v>
      </c>
      <c r="BT403" s="101">
        <f>SUM(BT404)</f>
        <v>4164.13</v>
      </c>
      <c r="BU403" s="101">
        <f>SUM(BU404)</f>
        <v>9300</v>
      </c>
      <c r="BV403" s="101">
        <f>SUM(BV404)</f>
        <v>6110.5</v>
      </c>
      <c r="BW403" s="101"/>
      <c r="BX403" s="101"/>
      <c r="BY403" s="101">
        <f>SUM(BY404)</f>
        <v>16300</v>
      </c>
      <c r="BZ403" s="101">
        <f>SUM(BZ404)</f>
        <v>16263.77</v>
      </c>
      <c r="CA403" s="101">
        <f t="shared" si="919"/>
        <v>458.90739894244393</v>
      </c>
      <c r="CB403" s="101">
        <f t="shared" si="920"/>
        <v>99.7777300613497</v>
      </c>
      <c r="CC403" s="101">
        <f>SUM(CC404)</f>
        <v>0</v>
      </c>
      <c r="CD403" s="101">
        <f>SUM(CD404)</f>
        <v>0</v>
      </c>
      <c r="CE403" s="101">
        <f>SUM(CE404)</f>
        <v>6110.5</v>
      </c>
      <c r="CF403" s="101">
        <f>SUM(CF404)</f>
        <v>0</v>
      </c>
      <c r="CG403" s="101">
        <f t="shared" si="1067"/>
        <v>0</v>
      </c>
      <c r="CH403" s="101">
        <f>SUM(CH404)</f>
        <v>15989.5</v>
      </c>
      <c r="CI403" s="101">
        <f>SUM(CI404)</f>
        <v>22100</v>
      </c>
      <c r="CJ403" s="101"/>
      <c r="CK403" s="101">
        <f t="shared" si="1120"/>
        <v>0</v>
      </c>
      <c r="CL403" s="101">
        <f>SUM(CL404)</f>
        <v>0</v>
      </c>
      <c r="CM403" s="101">
        <f>SUM(CM404)</f>
        <v>22100</v>
      </c>
      <c r="CN403" s="101"/>
      <c r="CO403" s="101">
        <f t="shared" si="1121"/>
        <v>0</v>
      </c>
      <c r="CP403" s="101">
        <f>SUM(CP404)</f>
        <v>0</v>
      </c>
      <c r="CQ403" s="101">
        <f>SUM(CQ404)</f>
        <v>22100</v>
      </c>
      <c r="CR403" s="101">
        <f>SUM(CR404)</f>
        <v>13401.5</v>
      </c>
      <c r="CS403" s="101">
        <f t="shared" si="1075"/>
        <v>60.640271493212673</v>
      </c>
      <c r="CT403" s="101">
        <f>SUM(CT404)</f>
        <v>0</v>
      </c>
      <c r="CU403" s="101">
        <f>SUM(CU404)</f>
        <v>22100</v>
      </c>
      <c r="CV403" s="101">
        <f>SUM(CV404)</f>
        <v>13401.5</v>
      </c>
      <c r="CW403" s="101">
        <f>IFERROR(CV403/CU403*100,)</f>
        <v>60.640271493212673</v>
      </c>
      <c r="CX403" s="101">
        <f>SUM(CX404)</f>
        <v>0</v>
      </c>
      <c r="CY403" s="101">
        <f>SUM(CY404)</f>
        <v>22100</v>
      </c>
      <c r="CZ403" s="114">
        <f t="shared" si="1224"/>
        <v>0</v>
      </c>
      <c r="DA403" s="114">
        <f t="shared" si="1224"/>
        <v>0</v>
      </c>
      <c r="DB403" s="114">
        <v>13401.5</v>
      </c>
      <c r="DC403" s="114">
        <f>SUM(DC404)</f>
        <v>14958.17</v>
      </c>
      <c r="DD403" s="101">
        <f t="shared" si="1157"/>
        <v>111.61564004029401</v>
      </c>
      <c r="DE403" s="101">
        <f t="shared" si="1156"/>
        <v>70.724208037825065</v>
      </c>
      <c r="DF403" s="101">
        <f>SUM(DF404)</f>
        <v>13855</v>
      </c>
      <c r="DG403" s="101">
        <f>SUM(DG404)</f>
        <v>11096.58</v>
      </c>
      <c r="DH403" s="101">
        <f>IFERROR(DG403/DF403*100,)</f>
        <v>80.090797546012269</v>
      </c>
      <c r="DI403" s="101">
        <f>SUM(DI404)</f>
        <v>7295</v>
      </c>
      <c r="DJ403" s="114">
        <f>SUM(DJ404)</f>
        <v>21150</v>
      </c>
      <c r="DK403" s="101">
        <f>SUM(DK404)</f>
        <v>0</v>
      </c>
      <c r="DL403" s="101">
        <f>IFERROR(DK403/DJ403*100,)</f>
        <v>0</v>
      </c>
      <c r="DM403" s="101">
        <f>SUM(DM404)</f>
        <v>0</v>
      </c>
      <c r="DN403" s="114">
        <f>SUM(DN404)</f>
        <v>21150</v>
      </c>
      <c r="DO403" s="101">
        <f>SUM(DO404)</f>
        <v>0</v>
      </c>
      <c r="DP403" s="101">
        <f>IFERROR(DO403/DN403*100,)</f>
        <v>0</v>
      </c>
      <c r="DQ403" s="101">
        <f>SUM(DQ404)</f>
        <v>6050</v>
      </c>
      <c r="DR403" s="114">
        <f>SUM(DR404)</f>
        <v>27200</v>
      </c>
      <c r="DS403" s="114">
        <f t="shared" ref="DS403:DU403" si="1226">SUM(DS404)</f>
        <v>34000</v>
      </c>
      <c r="DT403" s="114">
        <f t="shared" si="1226"/>
        <v>0</v>
      </c>
      <c r="DU403" s="114">
        <f t="shared" si="1226"/>
        <v>0</v>
      </c>
      <c r="DV403" s="106"/>
      <c r="DW403" s="106"/>
      <c r="DX403" s="137"/>
      <c r="DY403" s="138"/>
      <c r="DZ403" s="852"/>
      <c r="EA403" s="852"/>
      <c r="EE403" s="686"/>
      <c r="EF403" s="655"/>
      <c r="EG403" s="655"/>
      <c r="EH403" s="655"/>
      <c r="EI403" s="655"/>
      <c r="EJ403" s="655"/>
      <c r="EK403" s="655"/>
      <c r="EL403" s="655"/>
      <c r="EM403" s="655"/>
      <c r="EN403" s="952"/>
      <c r="EO403" s="655"/>
      <c r="EP403" s="655"/>
      <c r="EQ403" s="655"/>
      <c r="ER403" s="655"/>
      <c r="ES403" s="655"/>
      <c r="ET403" s="655"/>
      <c r="EU403" s="655"/>
      <c r="EV403" s="655"/>
      <c r="EX403" s="820"/>
      <c r="EY403" s="655"/>
      <c r="EZ403" s="655"/>
      <c r="FA403" s="655"/>
      <c r="FB403" s="655"/>
      <c r="FC403" s="655"/>
      <c r="FD403" s="655"/>
      <c r="FE403" s="655"/>
      <c r="FF403" s="655"/>
      <c r="FG403" s="655"/>
      <c r="FH403" s="655"/>
      <c r="FI403" s="655"/>
      <c r="FJ403" s="655"/>
      <c r="FK403" s="655"/>
      <c r="FL403" s="655"/>
      <c r="FM403" s="655"/>
      <c r="FN403" s="655"/>
      <c r="FO403" s="655"/>
      <c r="FP403" s="655"/>
      <c r="FQ403" s="655"/>
      <c r="FR403" s="655"/>
      <c r="FS403" s="655"/>
      <c r="FT403" s="655"/>
      <c r="FU403" s="655"/>
      <c r="FV403" s="655"/>
      <c r="FW403" s="655"/>
      <c r="FX403" s="655"/>
      <c r="FY403" s="655"/>
      <c r="FZ403" s="655"/>
      <c r="GA403" s="655"/>
      <c r="GB403" s="655"/>
      <c r="GC403" s="655"/>
      <c r="GD403" s="655"/>
      <c r="GE403" s="655"/>
      <c r="GF403" s="655"/>
      <c r="GG403" s="655"/>
      <c r="GH403" s="655"/>
      <c r="GI403" s="655"/>
      <c r="GJ403" s="655"/>
      <c r="GK403" s="655"/>
      <c r="GL403" s="655"/>
      <c r="GM403" s="655"/>
      <c r="GN403" s="655"/>
      <c r="GO403" s="655"/>
      <c r="GP403" s="655"/>
      <c r="GQ403" s="655"/>
      <c r="GR403" s="655"/>
      <c r="GS403" s="655"/>
      <c r="GT403" s="655"/>
      <c r="GU403" s="655"/>
      <c r="GV403" s="655"/>
      <c r="GW403" s="655"/>
      <c r="GX403" s="655"/>
      <c r="GY403" s="655"/>
      <c r="GZ403" s="655"/>
      <c r="HA403" s="655"/>
      <c r="HB403" s="655"/>
      <c r="HC403" s="655"/>
      <c r="HD403" s="655"/>
      <c r="HE403" s="655"/>
      <c r="HF403" s="655"/>
      <c r="HG403" s="655"/>
      <c r="HH403" s="655"/>
      <c r="HI403" s="655"/>
      <c r="HJ403" s="655"/>
      <c r="HK403" s="655"/>
      <c r="HL403" s="655"/>
      <c r="HM403" s="655"/>
      <c r="HN403" s="655"/>
      <c r="HO403" s="655"/>
      <c r="HP403" s="655"/>
      <c r="HQ403" s="655"/>
      <c r="HR403" s="655"/>
      <c r="HS403" s="655"/>
      <c r="HT403" s="655"/>
      <c r="HU403" s="655"/>
      <c r="HV403" s="655"/>
      <c r="HW403" s="655"/>
      <c r="HX403" s="655"/>
      <c r="HY403" s="655"/>
      <c r="HZ403" s="655"/>
      <c r="IA403" s="655"/>
      <c r="IB403" s="655"/>
      <c r="IC403" s="655"/>
    </row>
    <row r="404" spans="1:237" s="654" customFormat="1" ht="20.100000000000001" customHeight="1" x14ac:dyDescent="0.35">
      <c r="A404" s="659"/>
      <c r="B404" s="659"/>
      <c r="C404" s="668"/>
      <c r="D404" s="659"/>
      <c r="E404" s="659"/>
      <c r="F404" s="659"/>
      <c r="G404" s="659"/>
      <c r="H404" s="659"/>
      <c r="I404" s="659"/>
      <c r="J404" s="659" t="s">
        <v>201</v>
      </c>
      <c r="K404" s="758"/>
      <c r="L404" s="768"/>
      <c r="M404" s="775"/>
      <c r="N404" s="576">
        <v>3222</v>
      </c>
      <c r="O404" s="525" t="s">
        <v>488</v>
      </c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596"/>
      <c r="AJ404" s="34"/>
      <c r="AK404" s="34"/>
      <c r="AL404" s="34"/>
      <c r="AM404" s="34"/>
      <c r="AN404" s="37"/>
      <c r="AO404" s="37"/>
      <c r="AP404" s="37"/>
      <c r="AQ404" s="37"/>
      <c r="AR404" s="108">
        <v>0</v>
      </c>
      <c r="AS404" s="37"/>
      <c r="AT404" s="37"/>
      <c r="AU404" s="37"/>
      <c r="AV404" s="108">
        <v>0</v>
      </c>
      <c r="AW404" s="108"/>
      <c r="AX404" s="108"/>
      <c r="AY404" s="37">
        <f>(BB404-AV404)</f>
        <v>0</v>
      </c>
      <c r="AZ404" s="47"/>
      <c r="BA404" s="47"/>
      <c r="BB404" s="108">
        <v>0</v>
      </c>
      <c r="BC404" s="108">
        <v>0</v>
      </c>
      <c r="BD404" s="108">
        <v>110509.8</v>
      </c>
      <c r="BE404" s="108">
        <v>0</v>
      </c>
      <c r="BF404" s="108">
        <v>5000</v>
      </c>
      <c r="BG404" s="108">
        <v>3544.02</v>
      </c>
      <c r="BH404" s="108">
        <v>5500</v>
      </c>
      <c r="BI404" s="37">
        <f>(BJ404-BH404)</f>
        <v>3676.1800000000003</v>
      </c>
      <c r="BJ404" s="108">
        <v>9176.18</v>
      </c>
      <c r="BK404" s="108">
        <v>4164.13</v>
      </c>
      <c r="BL404" s="37">
        <f t="shared" si="908"/>
        <v>45.379776769854125</v>
      </c>
      <c r="BM404" s="37"/>
      <c r="BN404" s="37"/>
      <c r="BO404" s="108">
        <v>7000</v>
      </c>
      <c r="BP404" s="108"/>
      <c r="BQ404" s="108"/>
      <c r="BR404" s="37">
        <f>(BS404-BO404)</f>
        <v>-889.5</v>
      </c>
      <c r="BS404" s="108">
        <v>6110.5</v>
      </c>
      <c r="BT404" s="108">
        <v>4164.13</v>
      </c>
      <c r="BU404" s="37">
        <f>(BY404-BO404)</f>
        <v>9300</v>
      </c>
      <c r="BV404" s="108">
        <v>6110.5</v>
      </c>
      <c r="BW404" s="108"/>
      <c r="BX404" s="108"/>
      <c r="BY404" s="108">
        <v>16300</v>
      </c>
      <c r="BZ404" s="108">
        <v>16263.77</v>
      </c>
      <c r="CA404" s="108">
        <f t="shared" si="919"/>
        <v>458.90739894244393</v>
      </c>
      <c r="CB404" s="108">
        <f t="shared" si="920"/>
        <v>99.7777300613497</v>
      </c>
      <c r="CC404" s="108"/>
      <c r="CD404" s="108"/>
      <c r="CE404" s="108">
        <v>6110.5</v>
      </c>
      <c r="CF404" s="108">
        <v>0</v>
      </c>
      <c r="CG404" s="108">
        <f t="shared" si="1067"/>
        <v>0</v>
      </c>
      <c r="CH404" s="108">
        <f>(CI404-CE404)</f>
        <v>15989.5</v>
      </c>
      <c r="CI404" s="108">
        <v>22100</v>
      </c>
      <c r="CJ404" s="108"/>
      <c r="CK404" s="108">
        <f t="shared" si="1120"/>
        <v>0</v>
      </c>
      <c r="CL404" s="108">
        <f>(CM404-CI404)</f>
        <v>0</v>
      </c>
      <c r="CM404" s="108">
        <v>22100</v>
      </c>
      <c r="CN404" s="108"/>
      <c r="CO404" s="108">
        <f t="shared" si="1121"/>
        <v>0</v>
      </c>
      <c r="CP404" s="108">
        <f>(CQ404-CM404)</f>
        <v>0</v>
      </c>
      <c r="CQ404" s="108">
        <v>22100</v>
      </c>
      <c r="CR404" s="108">
        <v>13401.5</v>
      </c>
      <c r="CS404" s="108">
        <f t="shared" si="1075"/>
        <v>60.640271493212673</v>
      </c>
      <c r="CT404" s="108">
        <f>(CU404-CQ404)</f>
        <v>0</v>
      </c>
      <c r="CU404" s="108">
        <v>22100</v>
      </c>
      <c r="CV404" s="108">
        <v>13401.5</v>
      </c>
      <c r="CW404" s="108">
        <f>IFERROR(CV404/CU404*100,)</f>
        <v>60.640271493212673</v>
      </c>
      <c r="CX404" s="108">
        <f>(CY404-CU404)</f>
        <v>0</v>
      </c>
      <c r="CY404" s="108">
        <v>22100</v>
      </c>
      <c r="CZ404" s="861"/>
      <c r="DA404" s="861"/>
      <c r="DB404" s="861">
        <v>13401.5</v>
      </c>
      <c r="DC404" s="861">
        <v>14958.17</v>
      </c>
      <c r="DD404" s="108">
        <f t="shared" si="1157"/>
        <v>111.61564004029401</v>
      </c>
      <c r="DE404" s="108">
        <f t="shared" si="1156"/>
        <v>70.724208037825065</v>
      </c>
      <c r="DF404" s="108">
        <v>13855</v>
      </c>
      <c r="DG404" s="108">
        <v>11096.58</v>
      </c>
      <c r="DH404" s="108">
        <f>IFERROR(DG404/DF404*100,)</f>
        <v>80.090797546012269</v>
      </c>
      <c r="DI404" s="108">
        <f>(DJ404-DF404)</f>
        <v>7295</v>
      </c>
      <c r="DJ404" s="861">
        <v>21150</v>
      </c>
      <c r="DK404" s="108"/>
      <c r="DL404" s="108">
        <f>IFERROR(DK404/DJ404*100,)</f>
        <v>0</v>
      </c>
      <c r="DM404" s="108">
        <f>(DN404-DJ404)</f>
        <v>0</v>
      </c>
      <c r="DN404" s="861">
        <v>21150</v>
      </c>
      <c r="DO404" s="108"/>
      <c r="DP404" s="108">
        <f>IFERROR(DO404/DN404*100,)</f>
        <v>0</v>
      </c>
      <c r="DQ404" s="108">
        <f>(DR404-DN404)</f>
        <v>6050</v>
      </c>
      <c r="DR404" s="861">
        <v>27200</v>
      </c>
      <c r="DS404" s="861">
        <v>34000</v>
      </c>
      <c r="DT404" s="861"/>
      <c r="DU404" s="861"/>
      <c r="DV404" s="102"/>
      <c r="DW404" s="102"/>
      <c r="DX404" s="137"/>
      <c r="DY404" s="139"/>
      <c r="DZ404" s="852"/>
      <c r="EA404" s="852"/>
      <c r="EE404" s="686"/>
      <c r="EF404" s="655"/>
      <c r="EG404" s="655"/>
      <c r="EH404" s="655"/>
      <c r="EI404" s="655"/>
      <c r="EJ404" s="655"/>
      <c r="EK404" s="655"/>
      <c r="EL404" s="655"/>
      <c r="EM404" s="655"/>
      <c r="EN404" s="952"/>
      <c r="EO404" s="655"/>
      <c r="EP404" s="655"/>
      <c r="EQ404" s="655"/>
      <c r="ER404" s="655"/>
      <c r="ES404" s="655"/>
      <c r="ET404" s="655"/>
      <c r="EU404" s="655"/>
      <c r="EV404" s="655"/>
      <c r="EX404" s="820"/>
      <c r="EY404" s="655"/>
      <c r="EZ404" s="655"/>
      <c r="FA404" s="655"/>
      <c r="FB404" s="655"/>
      <c r="FC404" s="655"/>
      <c r="FD404" s="655"/>
      <c r="FE404" s="655"/>
      <c r="FF404" s="655"/>
      <c r="FG404" s="655"/>
      <c r="FH404" s="655"/>
      <c r="FI404" s="655"/>
      <c r="FJ404" s="655"/>
      <c r="FK404" s="655"/>
      <c r="FL404" s="655"/>
      <c r="FM404" s="655"/>
      <c r="FN404" s="655"/>
      <c r="FO404" s="655"/>
      <c r="FP404" s="655"/>
      <c r="FQ404" s="655"/>
      <c r="FR404" s="655"/>
      <c r="FS404" s="655"/>
      <c r="FT404" s="655"/>
      <c r="FU404" s="655"/>
      <c r="FV404" s="655"/>
      <c r="FW404" s="655"/>
      <c r="FX404" s="655"/>
      <c r="FY404" s="655"/>
      <c r="FZ404" s="655"/>
      <c r="GA404" s="655"/>
      <c r="GB404" s="655"/>
      <c r="GC404" s="655"/>
      <c r="GD404" s="655"/>
      <c r="GE404" s="655"/>
      <c r="GF404" s="655"/>
      <c r="GG404" s="655"/>
      <c r="GH404" s="655"/>
      <c r="GI404" s="655"/>
      <c r="GJ404" s="655"/>
      <c r="GK404" s="655"/>
      <c r="GL404" s="655"/>
      <c r="GM404" s="655"/>
      <c r="GN404" s="655"/>
      <c r="GO404" s="655"/>
      <c r="GP404" s="655"/>
      <c r="GQ404" s="655"/>
      <c r="GR404" s="655"/>
      <c r="GS404" s="655"/>
      <c r="GT404" s="655"/>
      <c r="GU404" s="655"/>
      <c r="GV404" s="655"/>
      <c r="GW404" s="655"/>
      <c r="GX404" s="655"/>
      <c r="GY404" s="655"/>
      <c r="GZ404" s="655"/>
      <c r="HA404" s="655"/>
      <c r="HB404" s="655"/>
      <c r="HC404" s="655"/>
      <c r="HD404" s="655"/>
      <c r="HE404" s="655"/>
      <c r="HF404" s="655"/>
      <c r="HG404" s="655"/>
      <c r="HH404" s="655"/>
      <c r="HI404" s="655"/>
      <c r="HJ404" s="655"/>
      <c r="HK404" s="655"/>
      <c r="HL404" s="655"/>
      <c r="HM404" s="655"/>
      <c r="HN404" s="655"/>
      <c r="HO404" s="655"/>
      <c r="HP404" s="655"/>
      <c r="HQ404" s="655"/>
      <c r="HR404" s="655"/>
      <c r="HS404" s="655"/>
      <c r="HT404" s="655"/>
      <c r="HU404" s="655"/>
      <c r="HV404" s="655"/>
      <c r="HW404" s="655"/>
      <c r="HX404" s="655"/>
      <c r="HY404" s="655"/>
      <c r="HZ404" s="655"/>
      <c r="IA404" s="655"/>
      <c r="IB404" s="655"/>
      <c r="IC404" s="655"/>
    </row>
    <row r="405" spans="1:237" ht="13.5" hidden="1" customHeight="1" x14ac:dyDescent="0.35">
      <c r="A405" s="1083" t="s">
        <v>0</v>
      </c>
      <c r="B405" s="1067" t="s">
        <v>0</v>
      </c>
      <c r="C405" s="1084" t="s">
        <v>150</v>
      </c>
      <c r="D405" s="1084"/>
      <c r="E405" s="1084"/>
      <c r="F405" s="1084"/>
      <c r="G405" s="1084"/>
      <c r="H405" s="1084"/>
      <c r="I405" s="1084"/>
      <c r="J405" s="1084" t="s">
        <v>2</v>
      </c>
      <c r="K405" s="1087" t="s">
        <v>3</v>
      </c>
      <c r="L405" s="1087"/>
      <c r="M405" s="1087"/>
      <c r="N405" s="1087"/>
      <c r="O405" s="1074" t="s">
        <v>4</v>
      </c>
      <c r="P405" s="1067" t="s">
        <v>348</v>
      </c>
      <c r="Q405" s="1067" t="s">
        <v>241</v>
      </c>
      <c r="R405" s="1067" t="s">
        <v>288</v>
      </c>
      <c r="S405" s="1067" t="s">
        <v>349</v>
      </c>
      <c r="T405" s="1067" t="s">
        <v>315</v>
      </c>
      <c r="U405" s="1067" t="s">
        <v>317</v>
      </c>
      <c r="V405" s="1067" t="s">
        <v>350</v>
      </c>
      <c r="W405" s="765" t="s">
        <v>302</v>
      </c>
      <c r="X405" s="1067" t="s">
        <v>310</v>
      </c>
      <c r="Y405" s="1067" t="s">
        <v>334</v>
      </c>
      <c r="Z405" s="1067" t="s">
        <v>335</v>
      </c>
      <c r="AA405" s="1067" t="s">
        <v>344</v>
      </c>
      <c r="AB405" s="1067" t="s">
        <v>366</v>
      </c>
      <c r="AC405" s="1067" t="s">
        <v>354</v>
      </c>
      <c r="AD405" s="1067" t="s">
        <v>356</v>
      </c>
      <c r="AE405" s="1067" t="s">
        <v>351</v>
      </c>
      <c r="AF405" s="1067" t="s">
        <v>310</v>
      </c>
      <c r="AG405" s="1067" t="s">
        <v>362</v>
      </c>
      <c r="AH405" s="1070" t="s">
        <v>301</v>
      </c>
      <c r="AI405" s="1070"/>
      <c r="AJ405" s="1067" t="s">
        <v>355</v>
      </c>
      <c r="AK405" s="1067" t="s">
        <v>363</v>
      </c>
      <c r="AL405" s="1067" t="s">
        <v>365</v>
      </c>
      <c r="AM405" s="1067" t="s">
        <v>410</v>
      </c>
      <c r="AN405" s="1067" t="s">
        <v>418</v>
      </c>
      <c r="AO405" s="1067" t="s">
        <v>384</v>
      </c>
      <c r="AP405" s="1067" t="s">
        <v>414</v>
      </c>
      <c r="AQ405" s="1067" t="s">
        <v>468</v>
      </c>
      <c r="AR405" s="1067" t="s">
        <v>560</v>
      </c>
      <c r="AS405" s="1067" t="s">
        <v>416</v>
      </c>
      <c r="AT405" s="1067" t="s">
        <v>415</v>
      </c>
      <c r="AU405" s="1067" t="s">
        <v>427</v>
      </c>
      <c r="AV405" s="1067" t="s">
        <v>459</v>
      </c>
      <c r="AW405" s="1080" t="s">
        <v>103</v>
      </c>
      <c r="AX405" s="1080"/>
      <c r="AY405" s="1067" t="s">
        <v>310</v>
      </c>
      <c r="AZ405" s="1067" t="s">
        <v>310</v>
      </c>
      <c r="BA405" s="1067" t="s">
        <v>388</v>
      </c>
      <c r="BB405" s="1067" t="s">
        <v>557</v>
      </c>
      <c r="BC405" s="1067" t="s">
        <v>561</v>
      </c>
      <c r="BD405" s="1080" t="s">
        <v>548</v>
      </c>
      <c r="BE405" s="1067" t="s">
        <v>575</v>
      </c>
      <c r="BF405" s="1067" t="s">
        <v>607</v>
      </c>
      <c r="BG405" s="1067" t="s">
        <v>666</v>
      </c>
      <c r="BH405" s="1067" t="s">
        <v>608</v>
      </c>
      <c r="BI405" s="1067" t="s">
        <v>310</v>
      </c>
      <c r="BJ405" s="1067" t="s">
        <v>660</v>
      </c>
      <c r="BK405" s="1077" t="s">
        <v>647</v>
      </c>
      <c r="BL405" s="1077" t="s">
        <v>590</v>
      </c>
      <c r="BM405" s="765"/>
      <c r="BN405" s="765"/>
      <c r="BO405" s="1067" t="s">
        <v>650</v>
      </c>
      <c r="BP405" s="765"/>
      <c r="BQ405" s="765"/>
      <c r="BR405" s="1067" t="s">
        <v>310</v>
      </c>
      <c r="BS405" s="1067" t="s">
        <v>667</v>
      </c>
      <c r="BT405" s="1067" t="s">
        <v>672</v>
      </c>
      <c r="BU405" s="1067" t="s">
        <v>310</v>
      </c>
      <c r="BV405" s="1067" t="s">
        <v>668</v>
      </c>
      <c r="BW405" s="765"/>
      <c r="BX405" s="765"/>
      <c r="BY405" s="1067" t="s">
        <v>670</v>
      </c>
      <c r="BZ405" s="1067" t="s">
        <v>672</v>
      </c>
      <c r="CA405" s="1067" t="s">
        <v>680</v>
      </c>
      <c r="CB405" s="1067" t="s">
        <v>679</v>
      </c>
      <c r="CC405" s="1067" t="s">
        <v>651</v>
      </c>
      <c r="CD405" s="1067" t="s">
        <v>652</v>
      </c>
      <c r="CE405" s="1067" t="s">
        <v>681</v>
      </c>
      <c r="CF405" s="1067" t="s">
        <v>688</v>
      </c>
      <c r="CG405" s="1067" t="s">
        <v>606</v>
      </c>
      <c r="CH405" s="1067" t="s">
        <v>310</v>
      </c>
      <c r="CI405" s="1067" t="s">
        <v>682</v>
      </c>
      <c r="CJ405" s="1067"/>
      <c r="CK405" s="1067" t="s">
        <v>606</v>
      </c>
      <c r="CL405" s="1067" t="s">
        <v>310</v>
      </c>
      <c r="CM405" s="1067" t="s">
        <v>697</v>
      </c>
      <c r="CN405" s="1067"/>
      <c r="CO405" s="1067" t="s">
        <v>606</v>
      </c>
      <c r="CP405" s="1067" t="s">
        <v>310</v>
      </c>
      <c r="CQ405" s="1067" t="s">
        <v>701</v>
      </c>
      <c r="CR405" s="1067" t="s">
        <v>717</v>
      </c>
      <c r="CS405" s="1067" t="s">
        <v>606</v>
      </c>
      <c r="CT405" s="1067" t="s">
        <v>310</v>
      </c>
      <c r="CU405" s="1067" t="s">
        <v>702</v>
      </c>
      <c r="CV405" s="1067" t="s">
        <v>717</v>
      </c>
      <c r="CW405" s="1067" t="s">
        <v>606</v>
      </c>
      <c r="CX405" s="1067" t="s">
        <v>310</v>
      </c>
      <c r="CY405" s="1067" t="s">
        <v>727</v>
      </c>
      <c r="CZ405" s="1067" t="s">
        <v>652</v>
      </c>
      <c r="DA405" s="1067" t="s">
        <v>698</v>
      </c>
      <c r="DB405" s="505">
        <v>0</v>
      </c>
      <c r="DC405" s="505" t="s">
        <v>764</v>
      </c>
      <c r="DD405" s="1067" t="s">
        <v>606</v>
      </c>
      <c r="DE405" s="1067" t="s">
        <v>606</v>
      </c>
      <c r="DF405" s="1067" t="s">
        <v>699</v>
      </c>
      <c r="DG405" s="1067" t="s">
        <v>761</v>
      </c>
      <c r="DH405" s="1067" t="s">
        <v>606</v>
      </c>
      <c r="DI405" s="1067" t="s">
        <v>310</v>
      </c>
      <c r="DJ405" s="1067" t="s">
        <v>768</v>
      </c>
      <c r="DK405" s="1067" t="s">
        <v>761</v>
      </c>
      <c r="DL405" s="1067" t="s">
        <v>606</v>
      </c>
      <c r="DM405" s="1067" t="s">
        <v>310</v>
      </c>
      <c r="DN405" s="1067" t="s">
        <v>768</v>
      </c>
      <c r="DO405" s="1067" t="s">
        <v>761</v>
      </c>
      <c r="DP405" s="1067" t="s">
        <v>606</v>
      </c>
      <c r="DQ405" s="1067" t="s">
        <v>310</v>
      </c>
      <c r="DR405" s="1067" t="s">
        <v>768</v>
      </c>
      <c r="DS405" s="1067" t="s">
        <v>768</v>
      </c>
      <c r="DT405" s="1067" t="s">
        <v>768</v>
      </c>
      <c r="DU405" s="1067" t="s">
        <v>768</v>
      </c>
      <c r="DV405" s="972"/>
      <c r="DW405" s="972"/>
      <c r="DX405" s="137"/>
      <c r="DY405" s="953"/>
      <c r="EF405" s="655"/>
      <c r="EG405" s="655"/>
      <c r="EH405" s="655"/>
      <c r="EI405" s="655"/>
      <c r="EJ405" s="655"/>
      <c r="EK405" s="655"/>
      <c r="EL405" s="655"/>
      <c r="EM405" s="655"/>
      <c r="EN405" s="952"/>
      <c r="EO405" s="655"/>
      <c r="EP405" s="655"/>
      <c r="EQ405" s="655"/>
      <c r="ER405" s="655"/>
      <c r="ES405" s="655"/>
      <c r="ET405" s="655"/>
      <c r="EU405" s="655"/>
      <c r="EV405" s="655"/>
      <c r="EY405" s="655"/>
      <c r="EZ405" s="655"/>
      <c r="FA405" s="655"/>
      <c r="FB405" s="655"/>
      <c r="FC405" s="655"/>
      <c r="FD405" s="655"/>
      <c r="FE405" s="655"/>
      <c r="FF405" s="655"/>
      <c r="FG405" s="655"/>
      <c r="FH405" s="655"/>
      <c r="FI405" s="655"/>
      <c r="FJ405" s="655"/>
      <c r="FK405" s="655"/>
      <c r="FL405" s="655"/>
      <c r="FM405" s="655"/>
      <c r="FN405" s="655"/>
      <c r="FO405" s="655"/>
      <c r="FP405" s="655"/>
      <c r="FQ405" s="655"/>
      <c r="FR405" s="655"/>
      <c r="FS405" s="655"/>
      <c r="FT405" s="655"/>
      <c r="FU405" s="655"/>
      <c r="FV405" s="655"/>
      <c r="FW405" s="655"/>
      <c r="FX405" s="655"/>
      <c r="FY405" s="655"/>
      <c r="FZ405" s="655"/>
      <c r="GA405" s="655"/>
      <c r="GB405" s="655"/>
      <c r="GC405" s="655"/>
      <c r="GD405" s="655"/>
      <c r="GE405" s="655"/>
      <c r="GF405" s="655"/>
      <c r="GG405" s="655"/>
      <c r="GH405" s="655"/>
      <c r="GI405" s="655"/>
      <c r="GJ405" s="655"/>
      <c r="GK405" s="655"/>
      <c r="GL405" s="655"/>
      <c r="GM405" s="655"/>
      <c r="GN405" s="655"/>
      <c r="GO405" s="655"/>
      <c r="GP405" s="655"/>
      <c r="GQ405" s="655"/>
      <c r="GR405" s="655"/>
      <c r="GS405" s="655"/>
      <c r="GT405" s="655"/>
      <c r="GU405" s="655"/>
      <c r="GV405" s="655"/>
      <c r="GW405" s="655"/>
      <c r="GX405" s="655"/>
      <c r="GY405" s="655"/>
      <c r="GZ405" s="655"/>
      <c r="HA405" s="655"/>
      <c r="HB405" s="655"/>
      <c r="HC405" s="655"/>
      <c r="HD405" s="655"/>
      <c r="HE405" s="655"/>
      <c r="HF405" s="655"/>
      <c r="HG405" s="655"/>
      <c r="HH405" s="655"/>
      <c r="HI405" s="655"/>
      <c r="HJ405" s="655"/>
      <c r="HK405" s="655"/>
      <c r="HL405" s="655"/>
      <c r="HM405" s="655"/>
      <c r="HN405" s="655"/>
      <c r="HO405" s="655"/>
      <c r="HP405" s="655"/>
      <c r="HQ405" s="655"/>
      <c r="HR405" s="655"/>
      <c r="HS405" s="655"/>
      <c r="HT405" s="655"/>
      <c r="HU405" s="655"/>
      <c r="HV405" s="655"/>
      <c r="HW405" s="655"/>
      <c r="HX405" s="655"/>
      <c r="HY405" s="655"/>
      <c r="HZ405" s="655"/>
      <c r="IA405" s="655"/>
      <c r="IB405" s="655"/>
      <c r="IC405" s="655"/>
    </row>
    <row r="406" spans="1:237" ht="22.5" hidden="1" customHeight="1" x14ac:dyDescent="0.35">
      <c r="A406" s="1068"/>
      <c r="B406" s="1068"/>
      <c r="C406" s="1085"/>
      <c r="D406" s="1085"/>
      <c r="E406" s="1085"/>
      <c r="F406" s="1085"/>
      <c r="G406" s="1085"/>
      <c r="H406" s="1085"/>
      <c r="I406" s="1085"/>
      <c r="J406" s="1085"/>
      <c r="K406" s="1088"/>
      <c r="L406" s="1088"/>
      <c r="M406" s="1088"/>
      <c r="N406" s="1088"/>
      <c r="O406" s="1075"/>
      <c r="P406" s="1068"/>
      <c r="Q406" s="1068"/>
      <c r="R406" s="1068"/>
      <c r="S406" s="1068"/>
      <c r="T406" s="1068"/>
      <c r="U406" s="1068"/>
      <c r="V406" s="1068"/>
      <c r="W406" s="761" t="s">
        <v>319</v>
      </c>
      <c r="X406" s="1068"/>
      <c r="Y406" s="1068"/>
      <c r="Z406" s="1068"/>
      <c r="AA406" s="1068"/>
      <c r="AB406" s="1068"/>
      <c r="AC406" s="1068"/>
      <c r="AD406" s="1068"/>
      <c r="AE406" s="1068"/>
      <c r="AF406" s="1068"/>
      <c r="AG406" s="1068"/>
      <c r="AH406" s="1075" t="s">
        <v>286</v>
      </c>
      <c r="AI406" s="1075" t="s">
        <v>323</v>
      </c>
      <c r="AJ406" s="1068"/>
      <c r="AK406" s="1068"/>
      <c r="AL406" s="1068"/>
      <c r="AM406" s="1068"/>
      <c r="AN406" s="1068"/>
      <c r="AO406" s="1068"/>
      <c r="AP406" s="1068"/>
      <c r="AQ406" s="1068"/>
      <c r="AR406" s="1068"/>
      <c r="AS406" s="1068"/>
      <c r="AT406" s="1068"/>
      <c r="AU406" s="1068"/>
      <c r="AV406" s="1068"/>
      <c r="AW406" s="1081"/>
      <c r="AX406" s="1081"/>
      <c r="AY406" s="1068"/>
      <c r="AZ406" s="1068"/>
      <c r="BA406" s="1068"/>
      <c r="BB406" s="1068"/>
      <c r="BC406" s="1068"/>
      <c r="BD406" s="1081"/>
      <c r="BE406" s="1068"/>
      <c r="BF406" s="1068"/>
      <c r="BG406" s="1068"/>
      <c r="BH406" s="1068"/>
      <c r="BI406" s="1068"/>
      <c r="BJ406" s="1068"/>
      <c r="BK406" s="1078"/>
      <c r="BL406" s="1078"/>
      <c r="BM406" s="761"/>
      <c r="BN406" s="761"/>
      <c r="BO406" s="1068"/>
      <c r="BP406" s="761"/>
      <c r="BQ406" s="761"/>
      <c r="BR406" s="1068"/>
      <c r="BS406" s="1068"/>
      <c r="BT406" s="1068"/>
      <c r="BU406" s="1068"/>
      <c r="BV406" s="1068"/>
      <c r="BW406" s="761"/>
      <c r="BX406" s="761"/>
      <c r="BY406" s="1068"/>
      <c r="BZ406" s="1068"/>
      <c r="CA406" s="1068"/>
      <c r="CB406" s="1068"/>
      <c r="CC406" s="1068"/>
      <c r="CD406" s="1068"/>
      <c r="CE406" s="1068"/>
      <c r="CF406" s="1068"/>
      <c r="CG406" s="1068"/>
      <c r="CH406" s="1068"/>
      <c r="CI406" s="1068"/>
      <c r="CJ406" s="1068"/>
      <c r="CK406" s="1068"/>
      <c r="CL406" s="1068"/>
      <c r="CM406" s="1068"/>
      <c r="CN406" s="1068"/>
      <c r="CO406" s="1068"/>
      <c r="CP406" s="1068"/>
      <c r="CQ406" s="1068"/>
      <c r="CR406" s="1068"/>
      <c r="CS406" s="1068"/>
      <c r="CT406" s="1068"/>
      <c r="CU406" s="1068"/>
      <c r="CV406" s="1068"/>
      <c r="CW406" s="1068"/>
      <c r="CX406" s="1068"/>
      <c r="CY406" s="1068"/>
      <c r="CZ406" s="1068"/>
      <c r="DA406" s="1068"/>
      <c r="DB406" s="506">
        <v>0</v>
      </c>
      <c r="DC406" s="506">
        <v>0</v>
      </c>
      <c r="DD406" s="1068"/>
      <c r="DE406" s="1068"/>
      <c r="DF406" s="1068"/>
      <c r="DG406" s="1068"/>
      <c r="DH406" s="1068"/>
      <c r="DI406" s="1068"/>
      <c r="DJ406" s="1068"/>
      <c r="DK406" s="1068"/>
      <c r="DL406" s="1068"/>
      <c r="DM406" s="1068"/>
      <c r="DN406" s="1068"/>
      <c r="DO406" s="1068"/>
      <c r="DP406" s="1068"/>
      <c r="DQ406" s="1068"/>
      <c r="DR406" s="1068"/>
      <c r="DS406" s="1068"/>
      <c r="DT406" s="1068"/>
      <c r="DU406" s="1068"/>
      <c r="DV406" s="972"/>
      <c r="DW406" s="972"/>
      <c r="DX406" s="137"/>
      <c r="DY406" s="953"/>
      <c r="EF406" s="655"/>
      <c r="EG406" s="655"/>
      <c r="EH406" s="655"/>
      <c r="EI406" s="655"/>
      <c r="EJ406" s="655"/>
      <c r="EK406" s="655"/>
      <c r="EL406" s="655"/>
      <c r="EM406" s="655"/>
      <c r="EN406" s="952"/>
      <c r="EO406" s="655"/>
      <c r="EP406" s="655"/>
      <c r="EQ406" s="655"/>
      <c r="ER406" s="655"/>
      <c r="ES406" s="655"/>
      <c r="ET406" s="655"/>
      <c r="EU406" s="655"/>
      <c r="EV406" s="655"/>
      <c r="EY406" s="655"/>
      <c r="EZ406" s="655"/>
      <c r="FA406" s="655"/>
      <c r="FB406" s="655"/>
      <c r="FC406" s="655"/>
      <c r="FD406" s="655"/>
      <c r="FE406" s="655"/>
      <c r="FF406" s="655"/>
      <c r="FG406" s="655"/>
      <c r="FH406" s="655"/>
      <c r="FI406" s="655"/>
      <c r="FJ406" s="655"/>
      <c r="FK406" s="655"/>
      <c r="FL406" s="655"/>
      <c r="FM406" s="655"/>
      <c r="FN406" s="655"/>
      <c r="FO406" s="655"/>
      <c r="FP406" s="655"/>
      <c r="FQ406" s="655"/>
      <c r="FR406" s="655"/>
      <c r="FS406" s="655"/>
      <c r="FT406" s="655"/>
      <c r="FU406" s="655"/>
      <c r="FV406" s="655"/>
      <c r="FW406" s="655"/>
      <c r="FX406" s="655"/>
      <c r="FY406" s="655"/>
      <c r="FZ406" s="655"/>
      <c r="GA406" s="655"/>
      <c r="GB406" s="655"/>
      <c r="GC406" s="655"/>
      <c r="GD406" s="655"/>
      <c r="GE406" s="655"/>
      <c r="GF406" s="655"/>
      <c r="GG406" s="655"/>
      <c r="GH406" s="655"/>
      <c r="GI406" s="655"/>
      <c r="GJ406" s="655"/>
      <c r="GK406" s="655"/>
      <c r="GL406" s="655"/>
      <c r="GM406" s="655"/>
      <c r="GN406" s="655"/>
      <c r="GO406" s="655"/>
      <c r="GP406" s="655"/>
      <c r="GQ406" s="655"/>
      <c r="GR406" s="655"/>
      <c r="GS406" s="655"/>
      <c r="GT406" s="655"/>
      <c r="GU406" s="655"/>
      <c r="GV406" s="655"/>
      <c r="GW406" s="655"/>
      <c r="GX406" s="655"/>
      <c r="GY406" s="655"/>
      <c r="GZ406" s="655"/>
      <c r="HA406" s="655"/>
      <c r="HB406" s="655"/>
      <c r="HC406" s="655"/>
      <c r="HD406" s="655"/>
      <c r="HE406" s="655"/>
      <c r="HF406" s="655"/>
      <c r="HG406" s="655"/>
      <c r="HH406" s="655"/>
      <c r="HI406" s="655"/>
      <c r="HJ406" s="655"/>
      <c r="HK406" s="655"/>
      <c r="HL406" s="655"/>
      <c r="HM406" s="655"/>
      <c r="HN406" s="655"/>
      <c r="HO406" s="655"/>
      <c r="HP406" s="655"/>
      <c r="HQ406" s="655"/>
      <c r="HR406" s="655"/>
      <c r="HS406" s="655"/>
      <c r="HT406" s="655"/>
      <c r="HU406" s="655"/>
      <c r="HV406" s="655"/>
      <c r="HW406" s="655"/>
      <c r="HX406" s="655"/>
      <c r="HY406" s="655"/>
      <c r="HZ406" s="655"/>
      <c r="IA406" s="655"/>
      <c r="IB406" s="655"/>
      <c r="IC406" s="655"/>
    </row>
    <row r="407" spans="1:237" ht="13.5" hidden="1" customHeight="1" thickBot="1" x14ac:dyDescent="0.4">
      <c r="A407" s="1072"/>
      <c r="B407" s="1069"/>
      <c r="C407" s="1086"/>
      <c r="D407" s="1086"/>
      <c r="E407" s="1086"/>
      <c r="F407" s="1086"/>
      <c r="G407" s="1086"/>
      <c r="H407" s="1086"/>
      <c r="I407" s="1086"/>
      <c r="J407" s="1086"/>
      <c r="K407" s="1089"/>
      <c r="L407" s="1089"/>
      <c r="M407" s="1089"/>
      <c r="N407" s="1089"/>
      <c r="O407" s="1076"/>
      <c r="P407" s="1069"/>
      <c r="Q407" s="1069"/>
      <c r="R407" s="1069"/>
      <c r="S407" s="1069"/>
      <c r="T407" s="1069"/>
      <c r="U407" s="1069"/>
      <c r="V407" s="1069"/>
      <c r="W407" s="762"/>
      <c r="X407" s="1069"/>
      <c r="Y407" s="1069"/>
      <c r="Z407" s="1069"/>
      <c r="AA407" s="1069"/>
      <c r="AB407" s="1069"/>
      <c r="AC407" s="1069"/>
      <c r="AD407" s="1069"/>
      <c r="AE407" s="1069"/>
      <c r="AF407" s="1069"/>
      <c r="AG407" s="1069"/>
      <c r="AH407" s="1076"/>
      <c r="AI407" s="1076"/>
      <c r="AJ407" s="1069"/>
      <c r="AK407" s="1069"/>
      <c r="AL407" s="1069"/>
      <c r="AM407" s="1069"/>
      <c r="AN407" s="1069"/>
      <c r="AO407" s="1069"/>
      <c r="AP407" s="1069"/>
      <c r="AQ407" s="1069"/>
      <c r="AR407" s="1069"/>
      <c r="AS407" s="1069"/>
      <c r="AT407" s="1069"/>
      <c r="AU407" s="1069"/>
      <c r="AV407" s="1069"/>
      <c r="AW407" s="764" t="s">
        <v>364</v>
      </c>
      <c r="AX407" s="764" t="s">
        <v>419</v>
      </c>
      <c r="AY407" s="1069"/>
      <c r="AZ407" s="1069"/>
      <c r="BA407" s="1069"/>
      <c r="BB407" s="1069"/>
      <c r="BC407" s="1069"/>
      <c r="BD407" s="1082"/>
      <c r="BE407" s="1069"/>
      <c r="BF407" s="1069"/>
      <c r="BG407" s="1069"/>
      <c r="BH407" s="1069"/>
      <c r="BI407" s="1069"/>
      <c r="BJ407" s="1069"/>
      <c r="BK407" s="1079"/>
      <c r="BL407" s="1079"/>
      <c r="BM407" s="762"/>
      <c r="BN407" s="762"/>
      <c r="BO407" s="1069"/>
      <c r="BP407" s="762"/>
      <c r="BQ407" s="762"/>
      <c r="BR407" s="1069"/>
      <c r="BS407" s="1069"/>
      <c r="BT407" s="1072"/>
      <c r="BU407" s="1069"/>
      <c r="BV407" s="1072"/>
      <c r="BW407" s="763"/>
      <c r="BX407" s="763"/>
      <c r="BY407" s="1072"/>
      <c r="BZ407" s="1072"/>
      <c r="CA407" s="1072"/>
      <c r="CB407" s="1072"/>
      <c r="CC407" s="1069"/>
      <c r="CD407" s="1069"/>
      <c r="CE407" s="1069"/>
      <c r="CF407" s="1069"/>
      <c r="CG407" s="1069"/>
      <c r="CH407" s="1069"/>
      <c r="CI407" s="1069"/>
      <c r="CJ407" s="1069"/>
      <c r="CK407" s="1069"/>
      <c r="CL407" s="1069"/>
      <c r="CM407" s="1069"/>
      <c r="CN407" s="1069"/>
      <c r="CO407" s="1069"/>
      <c r="CP407" s="1069"/>
      <c r="CQ407" s="1069"/>
      <c r="CR407" s="1069"/>
      <c r="CS407" s="1069"/>
      <c r="CT407" s="1069"/>
      <c r="CU407" s="1069"/>
      <c r="CV407" s="1069"/>
      <c r="CW407" s="1069"/>
      <c r="CX407" s="1069"/>
      <c r="CY407" s="1069"/>
      <c r="CZ407" s="1069"/>
      <c r="DA407" s="1069"/>
      <c r="DB407" s="507">
        <v>0</v>
      </c>
      <c r="DC407" s="507">
        <v>0</v>
      </c>
      <c r="DD407" s="1069"/>
      <c r="DE407" s="1069"/>
      <c r="DF407" s="1069"/>
      <c r="DG407" s="1069"/>
      <c r="DH407" s="1069"/>
      <c r="DI407" s="1069"/>
      <c r="DJ407" s="1069"/>
      <c r="DK407" s="1069"/>
      <c r="DL407" s="1069"/>
      <c r="DM407" s="1069"/>
      <c r="DN407" s="1069"/>
      <c r="DO407" s="1069"/>
      <c r="DP407" s="1069"/>
      <c r="DQ407" s="1069"/>
      <c r="DR407" s="1069"/>
      <c r="DS407" s="1069"/>
      <c r="DT407" s="1069"/>
      <c r="DU407" s="1069"/>
      <c r="DV407" s="972"/>
      <c r="DW407" s="972"/>
      <c r="DX407" s="137"/>
      <c r="DY407" s="953"/>
      <c r="EF407" s="655"/>
      <c r="EG407" s="655"/>
      <c r="EH407" s="655"/>
      <c r="EI407" s="655"/>
      <c r="EJ407" s="655"/>
      <c r="EK407" s="655"/>
      <c r="EL407" s="655"/>
      <c r="EM407" s="655"/>
      <c r="EN407" s="952"/>
      <c r="EO407" s="655"/>
      <c r="EP407" s="655"/>
      <c r="EQ407" s="655"/>
      <c r="ER407" s="655"/>
      <c r="ES407" s="655"/>
      <c r="ET407" s="655"/>
      <c r="EU407" s="655"/>
      <c r="EV407" s="655"/>
      <c r="EY407" s="655"/>
      <c r="EZ407" s="655"/>
      <c r="FA407" s="655"/>
      <c r="FB407" s="655"/>
      <c r="FC407" s="655"/>
      <c r="FD407" s="655"/>
      <c r="FE407" s="655"/>
      <c r="FF407" s="655"/>
      <c r="FG407" s="655"/>
      <c r="FH407" s="655"/>
      <c r="FI407" s="655"/>
      <c r="FJ407" s="655"/>
      <c r="FK407" s="655"/>
      <c r="FL407" s="655"/>
      <c r="FM407" s="655"/>
      <c r="FN407" s="655"/>
      <c r="FO407" s="655"/>
      <c r="FP407" s="655"/>
      <c r="FQ407" s="655"/>
      <c r="FR407" s="655"/>
      <c r="FS407" s="655"/>
      <c r="FT407" s="655"/>
      <c r="FU407" s="655"/>
      <c r="FV407" s="655"/>
      <c r="FW407" s="655"/>
      <c r="FX407" s="655"/>
      <c r="FY407" s="655"/>
      <c r="FZ407" s="655"/>
      <c r="GA407" s="655"/>
      <c r="GB407" s="655"/>
      <c r="GC407" s="655"/>
      <c r="GD407" s="655"/>
      <c r="GE407" s="655"/>
      <c r="GF407" s="655"/>
      <c r="GG407" s="655"/>
      <c r="GH407" s="655"/>
      <c r="GI407" s="655"/>
      <c r="GJ407" s="655"/>
      <c r="GK407" s="655"/>
      <c r="GL407" s="655"/>
      <c r="GM407" s="655"/>
      <c r="GN407" s="655"/>
      <c r="GO407" s="655"/>
      <c r="GP407" s="655"/>
      <c r="GQ407" s="655"/>
      <c r="GR407" s="655"/>
      <c r="GS407" s="655"/>
      <c r="GT407" s="655"/>
      <c r="GU407" s="655"/>
      <c r="GV407" s="655"/>
      <c r="GW407" s="655"/>
      <c r="GX407" s="655"/>
      <c r="GY407" s="655"/>
      <c r="GZ407" s="655"/>
      <c r="HA407" s="655"/>
      <c r="HB407" s="655"/>
      <c r="HC407" s="655"/>
      <c r="HD407" s="655"/>
      <c r="HE407" s="655"/>
      <c r="HF407" s="655"/>
      <c r="HG407" s="655"/>
      <c r="HH407" s="655"/>
      <c r="HI407" s="655"/>
      <c r="HJ407" s="655"/>
      <c r="HK407" s="655"/>
      <c r="HL407" s="655"/>
      <c r="HM407" s="655"/>
      <c r="HN407" s="655"/>
      <c r="HO407" s="655"/>
      <c r="HP407" s="655"/>
      <c r="HQ407" s="655"/>
      <c r="HR407" s="655"/>
      <c r="HS407" s="655"/>
      <c r="HT407" s="655"/>
      <c r="HU407" s="655"/>
      <c r="HV407" s="655"/>
      <c r="HW407" s="655"/>
      <c r="HX407" s="655"/>
      <c r="HY407" s="655"/>
      <c r="HZ407" s="655"/>
      <c r="IA407" s="655"/>
      <c r="IB407" s="655"/>
      <c r="IC407" s="655"/>
    </row>
    <row r="408" spans="1:237" ht="17.25" hidden="1" customHeight="1" thickBot="1" x14ac:dyDescent="0.4">
      <c r="A408" s="645">
        <v>1</v>
      </c>
      <c r="B408" s="816">
        <v>1</v>
      </c>
      <c r="C408" s="577" t="s">
        <v>151</v>
      </c>
      <c r="D408" s="750" t="s">
        <v>152</v>
      </c>
      <c r="E408" s="750" t="s">
        <v>153</v>
      </c>
      <c r="F408" s="750" t="s">
        <v>154</v>
      </c>
      <c r="G408" s="750" t="s">
        <v>155</v>
      </c>
      <c r="H408" s="750" t="s">
        <v>156</v>
      </c>
      <c r="I408" s="750" t="s">
        <v>157</v>
      </c>
      <c r="J408" s="577" t="s">
        <v>152</v>
      </c>
      <c r="K408" s="1073">
        <v>4</v>
      </c>
      <c r="L408" s="1073"/>
      <c r="M408" s="1073"/>
      <c r="N408" s="1073"/>
      <c r="O408" s="750">
        <v>5</v>
      </c>
      <c r="P408" s="750">
        <v>15</v>
      </c>
      <c r="Q408" s="750">
        <v>16</v>
      </c>
      <c r="R408" s="750">
        <v>17</v>
      </c>
      <c r="S408" s="750">
        <v>9</v>
      </c>
      <c r="T408" s="750">
        <v>10</v>
      </c>
      <c r="U408" s="750">
        <v>11</v>
      </c>
      <c r="V408" s="750">
        <v>12</v>
      </c>
      <c r="W408" s="750">
        <v>13</v>
      </c>
      <c r="X408" s="750">
        <v>14</v>
      </c>
      <c r="Y408" s="750"/>
      <c r="Z408" s="750"/>
      <c r="AA408" s="750">
        <v>12</v>
      </c>
      <c r="AB408" s="750">
        <v>9</v>
      </c>
      <c r="AC408" s="750">
        <v>10</v>
      </c>
      <c r="AD408" s="750">
        <v>10</v>
      </c>
      <c r="AE408" s="750">
        <v>11</v>
      </c>
      <c r="AF408" s="750">
        <v>12</v>
      </c>
      <c r="AG408" s="750">
        <v>11</v>
      </c>
      <c r="AH408" s="750">
        <v>14</v>
      </c>
      <c r="AI408" s="750">
        <v>15</v>
      </c>
      <c r="AJ408" s="750">
        <v>14</v>
      </c>
      <c r="AK408" s="750">
        <v>12</v>
      </c>
      <c r="AL408" s="750">
        <v>13</v>
      </c>
      <c r="AM408" s="750">
        <v>9</v>
      </c>
      <c r="AN408" s="750">
        <v>9</v>
      </c>
      <c r="AO408" s="578">
        <v>10</v>
      </c>
      <c r="AP408" s="750">
        <v>11</v>
      </c>
      <c r="AQ408" s="750">
        <v>12</v>
      </c>
      <c r="AR408" s="750">
        <v>9</v>
      </c>
      <c r="AS408" s="750">
        <v>13</v>
      </c>
      <c r="AT408" s="750">
        <v>14</v>
      </c>
      <c r="AU408" s="750">
        <v>12</v>
      </c>
      <c r="AV408" s="750">
        <v>10</v>
      </c>
      <c r="AW408" s="750">
        <v>15</v>
      </c>
      <c r="AX408" s="750">
        <v>16</v>
      </c>
      <c r="AY408" s="750">
        <v>12</v>
      </c>
      <c r="AZ408" s="750">
        <v>12</v>
      </c>
      <c r="BA408" s="750">
        <v>13</v>
      </c>
      <c r="BB408" s="750">
        <v>11</v>
      </c>
      <c r="BC408" s="750">
        <v>12</v>
      </c>
      <c r="BD408" s="750">
        <v>12</v>
      </c>
      <c r="BE408" s="750">
        <v>10</v>
      </c>
      <c r="BF408" s="750">
        <v>13</v>
      </c>
      <c r="BG408" s="750">
        <v>9</v>
      </c>
      <c r="BH408" s="750">
        <v>10</v>
      </c>
      <c r="BI408" s="750">
        <v>12</v>
      </c>
      <c r="BJ408" s="750">
        <v>11</v>
      </c>
      <c r="BK408" s="750">
        <v>10</v>
      </c>
      <c r="BL408" s="750">
        <v>11</v>
      </c>
      <c r="BM408" s="750">
        <v>13</v>
      </c>
      <c r="BN408" s="750">
        <v>14</v>
      </c>
      <c r="BO408" s="750">
        <v>12</v>
      </c>
      <c r="BP408" s="645">
        <v>15</v>
      </c>
      <c r="BQ408" s="645">
        <v>16</v>
      </c>
      <c r="BR408" s="750">
        <v>12</v>
      </c>
      <c r="BS408" s="750">
        <v>13</v>
      </c>
      <c r="BT408" s="750"/>
      <c r="BU408" s="750">
        <v>14</v>
      </c>
      <c r="BV408" s="750"/>
      <c r="BW408" s="750"/>
      <c r="BX408" s="750"/>
      <c r="BY408" s="750">
        <v>13</v>
      </c>
      <c r="BZ408" s="750">
        <v>14</v>
      </c>
      <c r="CA408" s="750">
        <v>15</v>
      </c>
      <c r="CB408" s="750">
        <v>16</v>
      </c>
      <c r="CC408" s="750">
        <v>17</v>
      </c>
      <c r="CD408" s="750">
        <v>16</v>
      </c>
      <c r="CE408" s="750">
        <v>6</v>
      </c>
      <c r="CF408" s="750">
        <v>7</v>
      </c>
      <c r="CG408" s="750">
        <v>8</v>
      </c>
      <c r="CH408" s="750">
        <v>9</v>
      </c>
      <c r="CI408" s="750">
        <v>10</v>
      </c>
      <c r="CJ408" s="750"/>
      <c r="CK408" s="750">
        <v>8</v>
      </c>
      <c r="CL408" s="750">
        <v>9</v>
      </c>
      <c r="CM408" s="750">
        <v>10</v>
      </c>
      <c r="CN408" s="750"/>
      <c r="CO408" s="750">
        <v>8</v>
      </c>
      <c r="CP408" s="750">
        <v>9</v>
      </c>
      <c r="CQ408" s="750">
        <v>10</v>
      </c>
      <c r="CR408" s="783"/>
      <c r="CS408" s="750">
        <v>8</v>
      </c>
      <c r="CT408" s="750">
        <v>9</v>
      </c>
      <c r="CU408" s="750"/>
      <c r="CV408" s="815"/>
      <c r="CW408" s="815">
        <v>8</v>
      </c>
      <c r="CX408" s="815">
        <v>9</v>
      </c>
      <c r="CY408" s="815"/>
      <c r="CZ408" s="1013"/>
      <c r="DA408" s="1013"/>
      <c r="DB408" s="977">
        <v>0</v>
      </c>
      <c r="DC408" s="977">
        <v>0</v>
      </c>
      <c r="DD408" s="968">
        <v>8</v>
      </c>
      <c r="DE408" s="968">
        <v>8</v>
      </c>
      <c r="DF408" s="750"/>
      <c r="DG408" s="831"/>
      <c r="DH408" s="832">
        <v>8</v>
      </c>
      <c r="DI408" s="831">
        <v>9</v>
      </c>
      <c r="DJ408" s="831"/>
      <c r="DK408" s="1008"/>
      <c r="DL408" s="1008">
        <v>8</v>
      </c>
      <c r="DM408" s="1008">
        <v>9</v>
      </c>
      <c r="DN408" s="1013"/>
      <c r="DO408" s="1011"/>
      <c r="DP408" s="1011">
        <v>8</v>
      </c>
      <c r="DQ408" s="1011">
        <v>9</v>
      </c>
      <c r="DR408" s="1011"/>
      <c r="DS408" s="1011"/>
      <c r="DT408" s="1011"/>
      <c r="DU408" s="1011"/>
      <c r="DV408" s="973"/>
      <c r="DW408" s="973"/>
      <c r="DX408" s="137"/>
      <c r="DY408" s="955"/>
      <c r="EF408" s="655"/>
      <c r="EG408" s="655"/>
      <c r="EH408" s="655"/>
      <c r="EI408" s="655"/>
      <c r="EJ408" s="655"/>
      <c r="EK408" s="655"/>
      <c r="EL408" s="655"/>
      <c r="EM408" s="655"/>
      <c r="EN408" s="952"/>
      <c r="EO408" s="655"/>
      <c r="EP408" s="655"/>
      <c r="EQ408" s="655"/>
      <c r="ER408" s="655"/>
      <c r="ES408" s="655"/>
      <c r="ET408" s="655"/>
      <c r="EU408" s="655"/>
      <c r="EV408" s="655"/>
      <c r="EY408" s="655"/>
      <c r="EZ408" s="655"/>
      <c r="FA408" s="655"/>
      <c r="FB408" s="655"/>
      <c r="FC408" s="655"/>
      <c r="FD408" s="655"/>
      <c r="FE408" s="655"/>
      <c r="FF408" s="655"/>
      <c r="FG408" s="655"/>
      <c r="FH408" s="655"/>
      <c r="FI408" s="655"/>
      <c r="FJ408" s="655"/>
      <c r="FK408" s="655"/>
      <c r="FL408" s="655"/>
      <c r="FM408" s="655"/>
      <c r="FN408" s="655"/>
      <c r="FO408" s="655"/>
      <c r="FP408" s="655"/>
      <c r="FQ408" s="655"/>
      <c r="FR408" s="655"/>
      <c r="FS408" s="655"/>
      <c r="FT408" s="655"/>
      <c r="FU408" s="655"/>
      <c r="FV408" s="655"/>
      <c r="FW408" s="655"/>
      <c r="FX408" s="655"/>
      <c r="FY408" s="655"/>
      <c r="FZ408" s="655"/>
      <c r="GA408" s="655"/>
      <c r="GB408" s="655"/>
      <c r="GC408" s="655"/>
      <c r="GD408" s="655"/>
      <c r="GE408" s="655"/>
      <c r="GF408" s="655"/>
      <c r="GG408" s="655"/>
      <c r="GH408" s="655"/>
      <c r="GI408" s="655"/>
      <c r="GJ408" s="655"/>
      <c r="GK408" s="655"/>
      <c r="GL408" s="655"/>
      <c r="GM408" s="655"/>
      <c r="GN408" s="655"/>
      <c r="GO408" s="655"/>
      <c r="GP408" s="655"/>
      <c r="GQ408" s="655"/>
      <c r="GR408" s="655"/>
      <c r="GS408" s="655"/>
      <c r="GT408" s="655"/>
      <c r="GU408" s="655"/>
      <c r="GV408" s="655"/>
      <c r="GW408" s="655"/>
      <c r="GX408" s="655"/>
      <c r="GY408" s="655"/>
      <c r="GZ408" s="655"/>
      <c r="HA408" s="655"/>
      <c r="HB408" s="655"/>
      <c r="HC408" s="655"/>
      <c r="HD408" s="655"/>
      <c r="HE408" s="655"/>
      <c r="HF408" s="655"/>
      <c r="HG408" s="655"/>
      <c r="HH408" s="655"/>
      <c r="HI408" s="655"/>
      <c r="HJ408" s="655"/>
      <c r="HK408" s="655"/>
      <c r="HL408" s="655"/>
      <c r="HM408" s="655"/>
      <c r="HN408" s="655"/>
      <c r="HO408" s="655"/>
      <c r="HP408" s="655"/>
      <c r="HQ408" s="655"/>
      <c r="HR408" s="655"/>
      <c r="HS408" s="655"/>
      <c r="HT408" s="655"/>
      <c r="HU408" s="655"/>
      <c r="HV408" s="655"/>
      <c r="HW408" s="655"/>
      <c r="HX408" s="655"/>
      <c r="HY408" s="655"/>
      <c r="HZ408" s="655"/>
      <c r="IA408" s="655"/>
      <c r="IB408" s="655"/>
      <c r="IC408" s="655"/>
    </row>
  </sheetData>
  <mergeCells count="650">
    <mergeCell ref="DS169:DS171"/>
    <mergeCell ref="DT169:DT171"/>
    <mergeCell ref="DU169:DU171"/>
    <mergeCell ref="DS276:DS278"/>
    <mergeCell ref="DT276:DT278"/>
    <mergeCell ref="DU276:DU278"/>
    <mergeCell ref="DS405:DS407"/>
    <mergeCell ref="DT405:DT407"/>
    <mergeCell ref="DU405:DU407"/>
    <mergeCell ref="DS1:DS3"/>
    <mergeCell ref="DS72:DS74"/>
    <mergeCell ref="DT1:DT3"/>
    <mergeCell ref="DU1:DU3"/>
    <mergeCell ref="DS5:DS7"/>
    <mergeCell ref="DT5:DT7"/>
    <mergeCell ref="DU5:DU7"/>
    <mergeCell ref="DT72:DT74"/>
    <mergeCell ref="DU72:DU74"/>
    <mergeCell ref="DR169:DR171"/>
    <mergeCell ref="DO276:DO278"/>
    <mergeCell ref="DP276:DP278"/>
    <mergeCell ref="DQ276:DQ278"/>
    <mergeCell ref="DR276:DR278"/>
    <mergeCell ref="DO405:DO407"/>
    <mergeCell ref="DP405:DP407"/>
    <mergeCell ref="DQ405:DQ407"/>
    <mergeCell ref="DR405:DR407"/>
    <mergeCell ref="DR1:DR3"/>
    <mergeCell ref="DO5:DO7"/>
    <mergeCell ref="DP5:DP7"/>
    <mergeCell ref="DQ5:DQ7"/>
    <mergeCell ref="DR5:DR7"/>
    <mergeCell ref="DO72:DO74"/>
    <mergeCell ref="DP72:DP74"/>
    <mergeCell ref="DQ72:DQ74"/>
    <mergeCell ref="DR72:DR74"/>
    <mergeCell ref="DJ5:DJ7"/>
    <mergeCell ref="DJ72:DJ74"/>
    <mergeCell ref="DJ169:DJ171"/>
    <mergeCell ref="DJ276:DJ278"/>
    <mergeCell ref="DJ405:DJ407"/>
    <mergeCell ref="DD1:DD3"/>
    <mergeCell ref="DO1:DO3"/>
    <mergeCell ref="DP1:DP3"/>
    <mergeCell ref="DQ1:DQ3"/>
    <mergeCell ref="DO169:DO171"/>
    <mergeCell ref="DP169:DP171"/>
    <mergeCell ref="DQ169:DQ171"/>
    <mergeCell ref="DG169:DG171"/>
    <mergeCell ref="DG276:DG278"/>
    <mergeCell ref="DG405:DG407"/>
    <mergeCell ref="DH1:DH3"/>
    <mergeCell ref="DI1:DI3"/>
    <mergeCell ref="DH5:DH7"/>
    <mergeCell ref="DI5:DI7"/>
    <mergeCell ref="DH72:DH74"/>
    <mergeCell ref="DI72:DI74"/>
    <mergeCell ref="DH169:DH171"/>
    <mergeCell ref="DI169:DI171"/>
    <mergeCell ref="DH276:DH278"/>
    <mergeCell ref="DI276:DI278"/>
    <mergeCell ref="DH405:DH407"/>
    <mergeCell ref="DI405:DI407"/>
    <mergeCell ref="CV1:CV3"/>
    <mergeCell ref="CW1:CW3"/>
    <mergeCell ref="CX1:CX3"/>
    <mergeCell ref="CY1:CY3"/>
    <mergeCell ref="CV276:CV278"/>
    <mergeCell ref="CW276:CW278"/>
    <mergeCell ref="CX276:CX278"/>
    <mergeCell ref="CY276:CY278"/>
    <mergeCell ref="CV405:CV407"/>
    <mergeCell ref="CW405:CW407"/>
    <mergeCell ref="CX405:CX407"/>
    <mergeCell ref="CY405:CY407"/>
    <mergeCell ref="CV5:CV7"/>
    <mergeCell ref="CW5:CW7"/>
    <mergeCell ref="CX5:CX7"/>
    <mergeCell ref="CY5:CY7"/>
    <mergeCell ref="CV72:CV74"/>
    <mergeCell ref="CW72:CW74"/>
    <mergeCell ref="CX72:CX74"/>
    <mergeCell ref="CY72:CY74"/>
    <mergeCell ref="CV169:CV171"/>
    <mergeCell ref="CW169:CW171"/>
    <mergeCell ref="CX169:CX171"/>
    <mergeCell ref="CY169:CY171"/>
    <mergeCell ref="CN405:CN407"/>
    <mergeCell ref="CO405:CO407"/>
    <mergeCell ref="CP405:CP407"/>
    <mergeCell ref="CQ405:CQ407"/>
    <mergeCell ref="CN5:CN7"/>
    <mergeCell ref="CO5:CO7"/>
    <mergeCell ref="CP5:CP7"/>
    <mergeCell ref="CQ5:CQ7"/>
    <mergeCell ref="CN72:CN74"/>
    <mergeCell ref="CO72:CO74"/>
    <mergeCell ref="CP72:CP74"/>
    <mergeCell ref="CQ72:CQ74"/>
    <mergeCell ref="CN169:CN171"/>
    <mergeCell ref="CO169:CO171"/>
    <mergeCell ref="CP169:CP171"/>
    <mergeCell ref="CQ169:CQ171"/>
    <mergeCell ref="CR169:CR171"/>
    <mergeCell ref="CS169:CS171"/>
    <mergeCell ref="CT169:CT171"/>
    <mergeCell ref="CU169:CU171"/>
    <mergeCell ref="CN1:CN3"/>
    <mergeCell ref="CO1:CO3"/>
    <mergeCell ref="CP1:CP3"/>
    <mergeCell ref="CQ1:CQ3"/>
    <mergeCell ref="CN276:CN278"/>
    <mergeCell ref="CO276:CO278"/>
    <mergeCell ref="CP276:CP278"/>
    <mergeCell ref="CQ276:CQ278"/>
    <mergeCell ref="CG72:CG74"/>
    <mergeCell ref="CG169:CG171"/>
    <mergeCell ref="CG276:CG278"/>
    <mergeCell ref="CG405:CG407"/>
    <mergeCell ref="CR1:CR3"/>
    <mergeCell ref="CS1:CS3"/>
    <mergeCell ref="CT1:CT3"/>
    <mergeCell ref="CU1:CU3"/>
    <mergeCell ref="CR276:CR278"/>
    <mergeCell ref="CS276:CS278"/>
    <mergeCell ref="CT276:CT278"/>
    <mergeCell ref="CU276:CU278"/>
    <mergeCell ref="CR405:CR407"/>
    <mergeCell ref="CS405:CS407"/>
    <mergeCell ref="CT405:CT407"/>
    <mergeCell ref="CU405:CU407"/>
    <mergeCell ref="CR5:CR7"/>
    <mergeCell ref="CS5:CS7"/>
    <mergeCell ref="CT5:CT7"/>
    <mergeCell ref="CU5:CU7"/>
    <mergeCell ref="CR72:CR74"/>
    <mergeCell ref="CS72:CS74"/>
    <mergeCell ref="CT72:CT74"/>
    <mergeCell ref="CU72:CU74"/>
    <mergeCell ref="BF1:BF3"/>
    <mergeCell ref="BZ5:BZ7"/>
    <mergeCell ref="BZ72:BZ74"/>
    <mergeCell ref="BZ405:BZ407"/>
    <mergeCell ref="CI1:CI3"/>
    <mergeCell ref="CI5:CI7"/>
    <mergeCell ref="CI72:CI74"/>
    <mergeCell ref="CI169:CI171"/>
    <mergeCell ref="CI276:CI278"/>
    <mergeCell ref="CI405:CI407"/>
    <mergeCell ref="CH1:CH3"/>
    <mergeCell ref="CF1:CF3"/>
    <mergeCell ref="CH5:CH7"/>
    <mergeCell ref="CH72:CH74"/>
    <mergeCell ref="CH169:CH171"/>
    <mergeCell ref="CH276:CH278"/>
    <mergeCell ref="CF169:CF171"/>
    <mergeCell ref="CH405:CH407"/>
    <mergeCell ref="CG1:CG3"/>
    <mergeCell ref="CF72:CF74"/>
    <mergeCell ref="CF5:CF7"/>
    <mergeCell ref="CF276:CF278"/>
    <mergeCell ref="CF405:CF407"/>
    <mergeCell ref="CG5:CG7"/>
    <mergeCell ref="P1:P3"/>
    <mergeCell ref="Q1:Q3"/>
    <mergeCell ref="R1:R3"/>
    <mergeCell ref="S1:S3"/>
    <mergeCell ref="T1:T3"/>
    <mergeCell ref="U1:U3"/>
    <mergeCell ref="BC1:BC3"/>
    <mergeCell ref="BD1:BD3"/>
    <mergeCell ref="BE1:BE3"/>
    <mergeCell ref="Z1:Z3"/>
    <mergeCell ref="AA1:AA3"/>
    <mergeCell ref="AB1:AB3"/>
    <mergeCell ref="AE1:AE3"/>
    <mergeCell ref="AF1:AF3"/>
    <mergeCell ref="AG1:AG3"/>
    <mergeCell ref="AH1:AI1"/>
    <mergeCell ref="V1:V3"/>
    <mergeCell ref="AD1:AD3"/>
    <mergeCell ref="AZ1:AZ3"/>
    <mergeCell ref="BA1:BA3"/>
    <mergeCell ref="BB1:BB3"/>
    <mergeCell ref="AO1:AO3"/>
    <mergeCell ref="AC1:AC3"/>
    <mergeCell ref="A1:A3"/>
    <mergeCell ref="B1:B3"/>
    <mergeCell ref="C1:I3"/>
    <mergeCell ref="J1:J3"/>
    <mergeCell ref="K1:N3"/>
    <mergeCell ref="O1:O3"/>
    <mergeCell ref="AJ1:AJ3"/>
    <mergeCell ref="AK1:AK3"/>
    <mergeCell ref="AL1:AL3"/>
    <mergeCell ref="AM1:AM3"/>
    <mergeCell ref="AN1:AN3"/>
    <mergeCell ref="AP1:AP3"/>
    <mergeCell ref="AQ1:AQ3"/>
    <mergeCell ref="AR1:AR3"/>
    <mergeCell ref="AS1:AS3"/>
    <mergeCell ref="AT1:AT3"/>
    <mergeCell ref="AU1:AU3"/>
    <mergeCell ref="X1:X3"/>
    <mergeCell ref="Y1:Y3"/>
    <mergeCell ref="BZ1:BZ3"/>
    <mergeCell ref="K4:N4"/>
    <mergeCell ref="CE1:CE3"/>
    <mergeCell ref="BI1:BI3"/>
    <mergeCell ref="BJ1:BJ3"/>
    <mergeCell ref="BK1:BK3"/>
    <mergeCell ref="BL1:BL3"/>
    <mergeCell ref="BO1:BO3"/>
    <mergeCell ref="BR1:BR3"/>
    <mergeCell ref="CC1:CC3"/>
    <mergeCell ref="CD1:CD3"/>
    <mergeCell ref="AH2:AH3"/>
    <mergeCell ref="AI2:AI3"/>
    <mergeCell ref="BS1:BS3"/>
    <mergeCell ref="BU1:BU3"/>
    <mergeCell ref="BV1:BV3"/>
    <mergeCell ref="BT1:BT3"/>
    <mergeCell ref="BY1:BY3"/>
    <mergeCell ref="CB1:CB3"/>
    <mergeCell ref="BG1:BG3"/>
    <mergeCell ref="BH1:BH3"/>
    <mergeCell ref="AV1:AV3"/>
    <mergeCell ref="AW1:AX2"/>
    <mergeCell ref="AY1:AY3"/>
    <mergeCell ref="AO5:AO7"/>
    <mergeCell ref="AP5:AP7"/>
    <mergeCell ref="AQ5:AQ7"/>
    <mergeCell ref="Q5:Q7"/>
    <mergeCell ref="R5:R7"/>
    <mergeCell ref="S5:S7"/>
    <mergeCell ref="T5:T7"/>
    <mergeCell ref="A5:A7"/>
    <mergeCell ref="B5:B7"/>
    <mergeCell ref="C5:I7"/>
    <mergeCell ref="J5:J7"/>
    <mergeCell ref="K5:N7"/>
    <mergeCell ref="BB5:BB7"/>
    <mergeCell ref="BC5:BC7"/>
    <mergeCell ref="BD5:BD7"/>
    <mergeCell ref="BE5:BE7"/>
    <mergeCell ref="BF5:BF7"/>
    <mergeCell ref="BG5:BG7"/>
    <mergeCell ref="AU5:AU7"/>
    <mergeCell ref="AV5:AV7"/>
    <mergeCell ref="AW5:AX6"/>
    <mergeCell ref="AY5:AY7"/>
    <mergeCell ref="AZ5:AZ7"/>
    <mergeCell ref="BA5:BA7"/>
    <mergeCell ref="BR5:BR7"/>
    <mergeCell ref="BS5:BS7"/>
    <mergeCell ref="BU5:BU7"/>
    <mergeCell ref="BV5:BV7"/>
    <mergeCell ref="BT5:BT7"/>
    <mergeCell ref="BY5:BY7"/>
    <mergeCell ref="BH5:BH7"/>
    <mergeCell ref="BI5:BI7"/>
    <mergeCell ref="BJ5:BJ7"/>
    <mergeCell ref="BK5:BK7"/>
    <mergeCell ref="BL5:BL7"/>
    <mergeCell ref="BO5:BO7"/>
    <mergeCell ref="AG5:AG7"/>
    <mergeCell ref="U5:U7"/>
    <mergeCell ref="V5:V7"/>
    <mergeCell ref="X5:X7"/>
    <mergeCell ref="Y5:Y7"/>
    <mergeCell ref="Z5:Z7"/>
    <mergeCell ref="AA5:AA7"/>
    <mergeCell ref="P5:P7"/>
    <mergeCell ref="A72:A74"/>
    <mergeCell ref="B72:B74"/>
    <mergeCell ref="C72:I74"/>
    <mergeCell ref="J72:J74"/>
    <mergeCell ref="K72:N74"/>
    <mergeCell ref="P72:P74"/>
    <mergeCell ref="Q72:Q74"/>
    <mergeCell ref="R72:R74"/>
    <mergeCell ref="S72:S74"/>
    <mergeCell ref="T72:T74"/>
    <mergeCell ref="CE5:CE7"/>
    <mergeCell ref="CC5:CC7"/>
    <mergeCell ref="CD5:CD7"/>
    <mergeCell ref="AH6:AH7"/>
    <mergeCell ref="AI6:AI7"/>
    <mergeCell ref="AR5:AR7"/>
    <mergeCell ref="AS5:AS7"/>
    <mergeCell ref="AT5:AT7"/>
    <mergeCell ref="AH5:AI5"/>
    <mergeCell ref="AJ5:AJ7"/>
    <mergeCell ref="AK5:AK7"/>
    <mergeCell ref="AL5:AL7"/>
    <mergeCell ref="AM5:AM7"/>
    <mergeCell ref="AN5:AN7"/>
    <mergeCell ref="AB5:AB7"/>
    <mergeCell ref="AC5:AC7"/>
    <mergeCell ref="AD5:AD7"/>
    <mergeCell ref="AE5:AE7"/>
    <mergeCell ref="AF5:AF7"/>
    <mergeCell ref="AM72:AM74"/>
    <mergeCell ref="AN72:AN74"/>
    <mergeCell ref="AB72:AB74"/>
    <mergeCell ref="AC72:AC74"/>
    <mergeCell ref="AD72:AD74"/>
    <mergeCell ref="AE72:AE74"/>
    <mergeCell ref="AF72:AF74"/>
    <mergeCell ref="AG72:AG74"/>
    <mergeCell ref="U72:U74"/>
    <mergeCell ref="V72:V74"/>
    <mergeCell ref="X72:X74"/>
    <mergeCell ref="Y72:Y74"/>
    <mergeCell ref="Z72:Z74"/>
    <mergeCell ref="AA72:AA74"/>
    <mergeCell ref="CE72:CE74"/>
    <mergeCell ref="CC72:CC74"/>
    <mergeCell ref="CD72:CD74"/>
    <mergeCell ref="AH73:AH74"/>
    <mergeCell ref="AI73:AI74"/>
    <mergeCell ref="BR72:BR74"/>
    <mergeCell ref="BS72:BS74"/>
    <mergeCell ref="BU72:BU74"/>
    <mergeCell ref="BV72:BV74"/>
    <mergeCell ref="BT72:BT74"/>
    <mergeCell ref="BY72:BY74"/>
    <mergeCell ref="BH72:BH74"/>
    <mergeCell ref="BI72:BI74"/>
    <mergeCell ref="BJ72:BJ74"/>
    <mergeCell ref="BK72:BK74"/>
    <mergeCell ref="BL72:BL74"/>
    <mergeCell ref="BO72:BO74"/>
    <mergeCell ref="BB72:BB74"/>
    <mergeCell ref="BC72:BC74"/>
    <mergeCell ref="BD72:BD74"/>
    <mergeCell ref="BE72:BE74"/>
    <mergeCell ref="BF72:BF74"/>
    <mergeCell ref="BG72:BG74"/>
    <mergeCell ref="AU72:AU74"/>
    <mergeCell ref="O405:O407"/>
    <mergeCell ref="P405:P407"/>
    <mergeCell ref="Q405:Q407"/>
    <mergeCell ref="R405:R407"/>
    <mergeCell ref="S405:S407"/>
    <mergeCell ref="T405:T407"/>
    <mergeCell ref="A405:A407"/>
    <mergeCell ref="B405:B407"/>
    <mergeCell ref="C405:I407"/>
    <mergeCell ref="J405:J407"/>
    <mergeCell ref="K405:N407"/>
    <mergeCell ref="AB405:AB407"/>
    <mergeCell ref="AC405:AC407"/>
    <mergeCell ref="AD405:AD407"/>
    <mergeCell ref="AE405:AE407"/>
    <mergeCell ref="AF405:AF407"/>
    <mergeCell ref="AG405:AG407"/>
    <mergeCell ref="U405:U407"/>
    <mergeCell ref="V405:V407"/>
    <mergeCell ref="X405:X407"/>
    <mergeCell ref="Y405:Y407"/>
    <mergeCell ref="Z405:Z407"/>
    <mergeCell ref="AA405:AA407"/>
    <mergeCell ref="AO405:AO407"/>
    <mergeCell ref="AP405:AP407"/>
    <mergeCell ref="AQ405:AQ407"/>
    <mergeCell ref="AR405:AR407"/>
    <mergeCell ref="AS405:AS407"/>
    <mergeCell ref="AT405:AT407"/>
    <mergeCell ref="AH405:AI405"/>
    <mergeCell ref="AJ405:AJ407"/>
    <mergeCell ref="AK405:AK407"/>
    <mergeCell ref="AL405:AL407"/>
    <mergeCell ref="AM405:AM407"/>
    <mergeCell ref="AN405:AN407"/>
    <mergeCell ref="BD405:BD407"/>
    <mergeCell ref="BE405:BE407"/>
    <mergeCell ref="BF405:BF407"/>
    <mergeCell ref="BG405:BG407"/>
    <mergeCell ref="AU405:AU407"/>
    <mergeCell ref="AV405:AV407"/>
    <mergeCell ref="AW405:AX406"/>
    <mergeCell ref="AY405:AY407"/>
    <mergeCell ref="AZ405:AZ407"/>
    <mergeCell ref="BA405:BA407"/>
    <mergeCell ref="CA405:CA407"/>
    <mergeCell ref="CA1:CA3"/>
    <mergeCell ref="CB5:CB7"/>
    <mergeCell ref="CB72:CB74"/>
    <mergeCell ref="CB405:CB407"/>
    <mergeCell ref="CE405:CE407"/>
    <mergeCell ref="CC405:CC407"/>
    <mergeCell ref="CD405:CD407"/>
    <mergeCell ref="AH406:AH407"/>
    <mergeCell ref="AI406:AI407"/>
    <mergeCell ref="BR405:BR407"/>
    <mergeCell ref="BS405:BS407"/>
    <mergeCell ref="BU405:BU407"/>
    <mergeCell ref="BV405:BV407"/>
    <mergeCell ref="BT405:BT407"/>
    <mergeCell ref="BY405:BY407"/>
    <mergeCell ref="BH405:BH407"/>
    <mergeCell ref="BI405:BI407"/>
    <mergeCell ref="BJ405:BJ407"/>
    <mergeCell ref="BK405:BK407"/>
    <mergeCell ref="BL405:BL407"/>
    <mergeCell ref="BO405:BO407"/>
    <mergeCell ref="BB405:BB407"/>
    <mergeCell ref="BC405:BC407"/>
    <mergeCell ref="S169:S171"/>
    <mergeCell ref="T169:T171"/>
    <mergeCell ref="U169:U171"/>
    <mergeCell ref="V169:V171"/>
    <mergeCell ref="X169:X171"/>
    <mergeCell ref="Y169:Y171"/>
    <mergeCell ref="Z169:Z171"/>
    <mergeCell ref="CA5:CA7"/>
    <mergeCell ref="CA72:CA74"/>
    <mergeCell ref="AV72:AV74"/>
    <mergeCell ref="AW72:AX73"/>
    <mergeCell ref="AY72:AY74"/>
    <mergeCell ref="AZ72:AZ74"/>
    <mergeCell ref="BA72:BA74"/>
    <mergeCell ref="AO72:AO74"/>
    <mergeCell ref="AP72:AP74"/>
    <mergeCell ref="AQ72:AQ74"/>
    <mergeCell ref="AR72:AR74"/>
    <mergeCell ref="AS72:AS74"/>
    <mergeCell ref="AT72:AT74"/>
    <mergeCell ref="AH72:AI72"/>
    <mergeCell ref="AJ72:AJ74"/>
    <mergeCell ref="AK72:AK74"/>
    <mergeCell ref="AL72:AL74"/>
    <mergeCell ref="A169:A171"/>
    <mergeCell ref="B169:B171"/>
    <mergeCell ref="C169:I171"/>
    <mergeCell ref="J169:J171"/>
    <mergeCell ref="K169:N171"/>
    <mergeCell ref="O169:O171"/>
    <mergeCell ref="P169:P171"/>
    <mergeCell ref="Q169:Q171"/>
    <mergeCell ref="R169:R171"/>
    <mergeCell ref="BJ169:BJ171"/>
    <mergeCell ref="AA169:AA171"/>
    <mergeCell ref="AB169:AB171"/>
    <mergeCell ref="AC169:AC171"/>
    <mergeCell ref="AD169:AD171"/>
    <mergeCell ref="AE169:AE171"/>
    <mergeCell ref="AF169:AF171"/>
    <mergeCell ref="AG169:AG171"/>
    <mergeCell ref="AH169:AI169"/>
    <mergeCell ref="AJ169:AJ171"/>
    <mergeCell ref="AK169:AK171"/>
    <mergeCell ref="AL169:AL171"/>
    <mergeCell ref="AM169:AM171"/>
    <mergeCell ref="AN169:AN171"/>
    <mergeCell ref="AO169:AO171"/>
    <mergeCell ref="AP169:AP171"/>
    <mergeCell ref="AQ169:AQ171"/>
    <mergeCell ref="AR169:AR171"/>
    <mergeCell ref="BZ169:BZ171"/>
    <mergeCell ref="CA169:CA171"/>
    <mergeCell ref="CB169:CB171"/>
    <mergeCell ref="CE169:CE171"/>
    <mergeCell ref="CC169:CC171"/>
    <mergeCell ref="CD169:CD171"/>
    <mergeCell ref="AH170:AH171"/>
    <mergeCell ref="AI170:AI171"/>
    <mergeCell ref="AS169:AS171"/>
    <mergeCell ref="AT169:AT171"/>
    <mergeCell ref="AU169:AU171"/>
    <mergeCell ref="AV169:AV171"/>
    <mergeCell ref="AW169:AX170"/>
    <mergeCell ref="AY169:AY171"/>
    <mergeCell ref="AZ169:AZ171"/>
    <mergeCell ref="BA169:BA171"/>
    <mergeCell ref="BB169:BB171"/>
    <mergeCell ref="BC169:BC171"/>
    <mergeCell ref="BD169:BD171"/>
    <mergeCell ref="BE169:BE171"/>
    <mergeCell ref="BF169:BF171"/>
    <mergeCell ref="BG169:BG171"/>
    <mergeCell ref="BH169:BH171"/>
    <mergeCell ref="BI169:BI171"/>
    <mergeCell ref="BK169:BK171"/>
    <mergeCell ref="BL169:BL171"/>
    <mergeCell ref="BO169:BO171"/>
    <mergeCell ref="BR169:BR171"/>
    <mergeCell ref="BS169:BS171"/>
    <mergeCell ref="BT169:BT171"/>
    <mergeCell ref="BU169:BU171"/>
    <mergeCell ref="BV169:BV171"/>
    <mergeCell ref="BY169:BY171"/>
    <mergeCell ref="AP276:AP278"/>
    <mergeCell ref="AQ276:AQ278"/>
    <mergeCell ref="AR276:AR278"/>
    <mergeCell ref="AS276:AS278"/>
    <mergeCell ref="A276:A278"/>
    <mergeCell ref="B276:B278"/>
    <mergeCell ref="C276:I278"/>
    <mergeCell ref="J276:J278"/>
    <mergeCell ref="K276:N278"/>
    <mergeCell ref="O276:O278"/>
    <mergeCell ref="P276:P278"/>
    <mergeCell ref="Q276:Q278"/>
    <mergeCell ref="R276:R278"/>
    <mergeCell ref="S276:S278"/>
    <mergeCell ref="T276:T278"/>
    <mergeCell ref="U276:U278"/>
    <mergeCell ref="V276:V278"/>
    <mergeCell ref="X276:X278"/>
    <mergeCell ref="Y276:Y278"/>
    <mergeCell ref="Z276:Z278"/>
    <mergeCell ref="AA276:AA278"/>
    <mergeCell ref="AB276:AB278"/>
    <mergeCell ref="AC276:AC278"/>
    <mergeCell ref="AD276:AD278"/>
    <mergeCell ref="AE276:AE278"/>
    <mergeCell ref="AF276:AF278"/>
    <mergeCell ref="AG276:AG278"/>
    <mergeCell ref="AH276:AI276"/>
    <mergeCell ref="AJ276:AJ278"/>
    <mergeCell ref="AK276:AK278"/>
    <mergeCell ref="CD276:CD278"/>
    <mergeCell ref="AH277:AH278"/>
    <mergeCell ref="AI277:AI278"/>
    <mergeCell ref="AT276:AT278"/>
    <mergeCell ref="AU276:AU278"/>
    <mergeCell ref="AV276:AV278"/>
    <mergeCell ref="AW276:AX277"/>
    <mergeCell ref="AY276:AY278"/>
    <mergeCell ref="AZ276:AZ278"/>
    <mergeCell ref="BA276:BA278"/>
    <mergeCell ref="BB276:BB278"/>
    <mergeCell ref="BC276:BC278"/>
    <mergeCell ref="BD276:BD278"/>
    <mergeCell ref="BE276:BE278"/>
    <mergeCell ref="BF276:BF278"/>
    <mergeCell ref="BG276:BG278"/>
    <mergeCell ref="BH276:BH278"/>
    <mergeCell ref="BI276:BI278"/>
    <mergeCell ref="BJ276:BJ278"/>
    <mergeCell ref="BK276:BK278"/>
    <mergeCell ref="AL276:AL278"/>
    <mergeCell ref="AM276:AM278"/>
    <mergeCell ref="AN276:AN278"/>
    <mergeCell ref="AO276:AO278"/>
    <mergeCell ref="CJ1:CJ3"/>
    <mergeCell ref="CK1:CK3"/>
    <mergeCell ref="CL1:CL3"/>
    <mergeCell ref="CM1:CM3"/>
    <mergeCell ref="K8:N8"/>
    <mergeCell ref="K75:N75"/>
    <mergeCell ref="K172:N172"/>
    <mergeCell ref="K279:N279"/>
    <mergeCell ref="K408:N408"/>
    <mergeCell ref="O72:O74"/>
    <mergeCell ref="O5:O7"/>
    <mergeCell ref="BL276:BL278"/>
    <mergeCell ref="BO276:BO278"/>
    <mergeCell ref="BR276:BR278"/>
    <mergeCell ref="BS276:BS278"/>
    <mergeCell ref="BT276:BT278"/>
    <mergeCell ref="BU276:BU278"/>
    <mergeCell ref="BV276:BV278"/>
    <mergeCell ref="BY276:BY278"/>
    <mergeCell ref="BZ276:BZ278"/>
    <mergeCell ref="CA276:CA278"/>
    <mergeCell ref="CB276:CB278"/>
    <mergeCell ref="CE276:CE278"/>
    <mergeCell ref="CC276:CC278"/>
    <mergeCell ref="CJ276:CJ278"/>
    <mergeCell ref="CK276:CK278"/>
    <mergeCell ref="CL276:CL278"/>
    <mergeCell ref="CM276:CM278"/>
    <mergeCell ref="CJ405:CJ407"/>
    <mergeCell ref="CK405:CK407"/>
    <mergeCell ref="CL405:CL407"/>
    <mergeCell ref="CM405:CM407"/>
    <mergeCell ref="CJ5:CJ7"/>
    <mergeCell ref="CK5:CK7"/>
    <mergeCell ref="CL5:CL7"/>
    <mergeCell ref="CM5:CM7"/>
    <mergeCell ref="CJ72:CJ74"/>
    <mergeCell ref="CK72:CK74"/>
    <mergeCell ref="CL72:CL74"/>
    <mergeCell ref="CM72:CM74"/>
    <mergeCell ref="CJ169:CJ171"/>
    <mergeCell ref="CK169:CK171"/>
    <mergeCell ref="CL169:CL171"/>
    <mergeCell ref="CM169:CM171"/>
    <mergeCell ref="DF169:DF171"/>
    <mergeCell ref="CZ169:CZ171"/>
    <mergeCell ref="DA169:DA171"/>
    <mergeCell ref="DF276:DF278"/>
    <mergeCell ref="CZ276:CZ278"/>
    <mergeCell ref="DA276:DA278"/>
    <mergeCell ref="DF405:DF407"/>
    <mergeCell ref="CZ405:CZ407"/>
    <mergeCell ref="DA405:DA407"/>
    <mergeCell ref="DE169:DE171"/>
    <mergeCell ref="DE276:DE278"/>
    <mergeCell ref="DE405:DE407"/>
    <mergeCell ref="DD169:DD171"/>
    <mergeCell ref="DD276:DD278"/>
    <mergeCell ref="DD405:DD407"/>
    <mergeCell ref="DK1:DK3"/>
    <mergeCell ref="DL1:DL3"/>
    <mergeCell ref="DM1:DM3"/>
    <mergeCell ref="DN1:DN3"/>
    <mergeCell ref="DF5:DF7"/>
    <mergeCell ref="CZ5:CZ7"/>
    <mergeCell ref="DA5:DA7"/>
    <mergeCell ref="DF72:DF74"/>
    <mergeCell ref="CZ72:CZ74"/>
    <mergeCell ref="DA72:DA74"/>
    <mergeCell ref="DE5:DE7"/>
    <mergeCell ref="DE72:DE74"/>
    <mergeCell ref="DD5:DD7"/>
    <mergeCell ref="DD72:DD74"/>
    <mergeCell ref="DF1:DF3"/>
    <mergeCell ref="CZ1:CZ3"/>
    <mergeCell ref="DA1:DA3"/>
    <mergeCell ref="DB1:DB3"/>
    <mergeCell ref="DC1:DC3"/>
    <mergeCell ref="DE1:DE3"/>
    <mergeCell ref="DG1:DG3"/>
    <mergeCell ref="DG5:DG7"/>
    <mergeCell ref="DG72:DG74"/>
    <mergeCell ref="DJ1:DJ3"/>
    <mergeCell ref="DK405:DK407"/>
    <mergeCell ref="DL405:DL407"/>
    <mergeCell ref="DM405:DM407"/>
    <mergeCell ref="DN405:DN407"/>
    <mergeCell ref="DK5:DK7"/>
    <mergeCell ref="DL5:DL7"/>
    <mergeCell ref="DM5:DM7"/>
    <mergeCell ref="DN5:DN7"/>
    <mergeCell ref="DK72:DK74"/>
    <mergeCell ref="DL72:DL74"/>
    <mergeCell ref="DM72:DM74"/>
    <mergeCell ref="DN72:DN74"/>
    <mergeCell ref="DK169:DK171"/>
    <mergeCell ref="DL169:DL171"/>
    <mergeCell ref="DM169:DM171"/>
    <mergeCell ref="DN169:DN171"/>
    <mergeCell ref="DK276:DK278"/>
    <mergeCell ref="DL276:DL278"/>
    <mergeCell ref="DM276:DM278"/>
    <mergeCell ref="DN276:DN278"/>
  </mergeCells>
  <phoneticPr fontId="84" type="noConversion"/>
  <printOptions horizontalCentered="1"/>
  <pageMargins left="0.23622047244094491" right="0.23622047244094491" top="0.15748031496062992" bottom="0.15748031496062992" header="0.31496062992125984" footer="0.31496062992125984"/>
  <pageSetup paperSize="9" scale="69" fitToHeight="0" orientation="landscape" r:id="rId1"/>
  <headerFooter>
    <oddFooter>&amp;L&amp;K00+000&amp;P+1&amp;C&amp;"-,Podebljano"&amp;16&amp;P+61&amp;R&amp;K00+000&amp;P+11</oddFooter>
  </headerFooter>
  <rowBreaks count="6" manualBreakCount="6">
    <brk id="8" max="16383" man="1"/>
    <brk id="71" min="1" max="124" man="1"/>
    <brk id="168" min="1" max="124" man="1"/>
    <brk id="254" min="1" max="124" man="1"/>
    <brk id="330" min="1" max="124" man="1"/>
    <brk id="404" min="1" max="1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7</vt:i4>
      </vt:variant>
    </vt:vector>
  </HeadingPairs>
  <TitlesOfParts>
    <vt:vector size="11" baseType="lpstr">
      <vt:lpstr>rač. financiranja</vt:lpstr>
      <vt:lpstr>4 razina</vt:lpstr>
      <vt:lpstr>pr. oš</vt:lpstr>
      <vt:lpstr>rashodi OŠ </vt:lpstr>
      <vt:lpstr>CQ8083H</vt:lpstr>
      <vt:lpstr>'pr. oš'!Ispis_naslova</vt:lpstr>
      <vt:lpstr>'rashodi OŠ '!Ispis_naslova</vt:lpstr>
      <vt:lpstr>'4 razina'!Podrucje_ispisa</vt:lpstr>
      <vt:lpstr>'pr. oš'!Podrucje_ispisa</vt:lpstr>
      <vt:lpstr>'rač. financiranja'!Podrucje_ispisa</vt:lpstr>
      <vt:lpstr>'rashodi OŠ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DD. Dujmić</dc:creator>
  <cp:lastModifiedBy>Snježana</cp:lastModifiedBy>
  <cp:lastPrinted>2019-09-19T06:26:50Z</cp:lastPrinted>
  <dcterms:created xsi:type="dcterms:W3CDTF">2006-09-16T00:00:00Z</dcterms:created>
  <dcterms:modified xsi:type="dcterms:W3CDTF">2020-01-09T16:13:25Z</dcterms:modified>
</cp:coreProperties>
</file>